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 งานข้อมูลสารสนเทศประกันคุณภาพ\CDS\"/>
    </mc:Choice>
  </mc:AlternateContent>
  <xr:revisionPtr revIDLastSave="0" documentId="8_{3160AB71-A6EF-4B95-A7A1-A073541C662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คุณวุฒิการศึกษา" sheetId="2" r:id="rId1"/>
    <sheet name="ตำแหน่งทางวิชาการ" sheetId="3" r:id="rId2"/>
    <sheet name="จำนวนอาจารย์" sheetId="18" r:id="rId3"/>
    <sheet name="รายชื่อพร้อมวันบรรจุ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93" i="18" l="1"/>
  <c r="AU393" i="18"/>
  <c r="AT393" i="18"/>
  <c r="AG393" i="18" s="1"/>
  <c r="R535" i="18"/>
  <c r="Y393" i="18" l="1"/>
  <c r="AL393" i="18"/>
  <c r="S393" i="18"/>
  <c r="U393" i="18"/>
  <c r="AK393" i="18"/>
  <c r="AC393" i="18"/>
  <c r="W393" i="18"/>
  <c r="AA393" i="18"/>
  <c r="AE393" i="18"/>
  <c r="AI393" i="18"/>
  <c r="AM393" i="18"/>
  <c r="T393" i="18"/>
  <c r="X393" i="18"/>
  <c r="AB393" i="18"/>
  <c r="AF393" i="18"/>
  <c r="AJ393" i="18"/>
  <c r="V393" i="18"/>
  <c r="Z393" i="18"/>
  <c r="AD393" i="18"/>
  <c r="AH393" i="18"/>
  <c r="AV65" i="18"/>
  <c r="AU65" i="18"/>
  <c r="AT65" i="18"/>
  <c r="Y65" i="18" l="1"/>
  <c r="AC65" i="18"/>
  <c r="AK65" i="18"/>
  <c r="AL65" i="18"/>
  <c r="AG65" i="18"/>
  <c r="U65" i="18"/>
  <c r="S65" i="18"/>
  <c r="W65" i="18"/>
  <c r="AA65" i="18"/>
  <c r="AE65" i="18"/>
  <c r="AI65" i="18"/>
  <c r="AM65" i="18"/>
  <c r="T65" i="18"/>
  <c r="X65" i="18"/>
  <c r="AB65" i="18"/>
  <c r="AF65" i="18"/>
  <c r="AJ65" i="18"/>
  <c r="V65" i="18"/>
  <c r="Z65" i="18"/>
  <c r="AD65" i="18"/>
  <c r="AH65" i="18"/>
  <c r="R142" i="18"/>
  <c r="R143" i="18" s="1"/>
  <c r="R77" i="18"/>
  <c r="R29" i="18"/>
  <c r="R30" i="18" s="1"/>
  <c r="AH666" i="18"/>
  <c r="AV574" i="18"/>
  <c r="AV575" i="18"/>
  <c r="AV576" i="18"/>
  <c r="AV577" i="18"/>
  <c r="AV578" i="18"/>
  <c r="AV579" i="18"/>
  <c r="AV580" i="18"/>
  <c r="AV581" i="18"/>
  <c r="AV582" i="18"/>
  <c r="AV583" i="18"/>
  <c r="AV584" i="18"/>
  <c r="AV585" i="18"/>
  <c r="AV586" i="18"/>
  <c r="AV587" i="18"/>
  <c r="AV588" i="18"/>
  <c r="AV589" i="18"/>
  <c r="AV590" i="18"/>
  <c r="AV591" i="18"/>
  <c r="AV592" i="18"/>
  <c r="AV593" i="18"/>
  <c r="AV594" i="18"/>
  <c r="AV595" i="18"/>
  <c r="AV596" i="18"/>
  <c r="AV597" i="18"/>
  <c r="AV598" i="18"/>
  <c r="AV599" i="18"/>
  <c r="AV600" i="18"/>
  <c r="AV601" i="18"/>
  <c r="AV602" i="18"/>
  <c r="AV603" i="18"/>
  <c r="AV604" i="18"/>
  <c r="AV605" i="18"/>
  <c r="AV606" i="18"/>
  <c r="AV607" i="18"/>
  <c r="AV608" i="18"/>
  <c r="AV609" i="18"/>
  <c r="AV610" i="18"/>
  <c r="AV611" i="18"/>
  <c r="AV612" i="18"/>
  <c r="AV613" i="18"/>
  <c r="AV614" i="18"/>
  <c r="AV615" i="18"/>
  <c r="AV616" i="18"/>
  <c r="AV617" i="18"/>
  <c r="AV618" i="18"/>
  <c r="AV619" i="18"/>
  <c r="AV620" i="18"/>
  <c r="AV621" i="18"/>
  <c r="AV622" i="18"/>
  <c r="AV623" i="18"/>
  <c r="AV624" i="18"/>
  <c r="AV625" i="18"/>
  <c r="AV626" i="18"/>
  <c r="AV627" i="18"/>
  <c r="AV628" i="18"/>
  <c r="AV629" i="18"/>
  <c r="AV630" i="18"/>
  <c r="AV631" i="18"/>
  <c r="AV632" i="18"/>
  <c r="AV633" i="18"/>
  <c r="AV634" i="18"/>
  <c r="AV635" i="18"/>
  <c r="AV636" i="18"/>
  <c r="AV637" i="18"/>
  <c r="AV638" i="18"/>
  <c r="AV639" i="18"/>
  <c r="AV640" i="18"/>
  <c r="AV641" i="18"/>
  <c r="AV642" i="18"/>
  <c r="AV643" i="18"/>
  <c r="AV644" i="18"/>
  <c r="AV645" i="18"/>
  <c r="AV646" i="18"/>
  <c r="AV647" i="18"/>
  <c r="AV648" i="18"/>
  <c r="AV649" i="18"/>
  <c r="AV650" i="18"/>
  <c r="AV651" i="18"/>
  <c r="AV652" i="18"/>
  <c r="AV653" i="18"/>
  <c r="AV654" i="18"/>
  <c r="AV655" i="18"/>
  <c r="AV656" i="18"/>
  <c r="AV657" i="18"/>
  <c r="AV658" i="18"/>
  <c r="AV659" i="18"/>
  <c r="AV660" i="18"/>
  <c r="AV661" i="18"/>
  <c r="AV662" i="18"/>
  <c r="AV663" i="18"/>
  <c r="AU574" i="18"/>
  <c r="AU575" i="18"/>
  <c r="AU576" i="18"/>
  <c r="AU577" i="18"/>
  <c r="AU578" i="18"/>
  <c r="AU579" i="18"/>
  <c r="AU580" i="18"/>
  <c r="AU581" i="18"/>
  <c r="AU582" i="18"/>
  <c r="AU583" i="18"/>
  <c r="AU584" i="18"/>
  <c r="AU585" i="18"/>
  <c r="AU586" i="18"/>
  <c r="AU587" i="18"/>
  <c r="AU588" i="18"/>
  <c r="AU589" i="18"/>
  <c r="AU590" i="18"/>
  <c r="AU591" i="18"/>
  <c r="AU592" i="18"/>
  <c r="AU593" i="18"/>
  <c r="AU594" i="18"/>
  <c r="AU595" i="18"/>
  <c r="AU596" i="18"/>
  <c r="AU597" i="18"/>
  <c r="AU598" i="18"/>
  <c r="AU599" i="18"/>
  <c r="AU600" i="18"/>
  <c r="AU601" i="18"/>
  <c r="AU602" i="18"/>
  <c r="AU603" i="18"/>
  <c r="AU604" i="18"/>
  <c r="AU605" i="18"/>
  <c r="AU606" i="18"/>
  <c r="AU607" i="18"/>
  <c r="AU608" i="18"/>
  <c r="AU609" i="18"/>
  <c r="AU610" i="18"/>
  <c r="AU611" i="18"/>
  <c r="AU612" i="18"/>
  <c r="AU613" i="18"/>
  <c r="AU614" i="18"/>
  <c r="AU615" i="18"/>
  <c r="AU616" i="18"/>
  <c r="AU617" i="18"/>
  <c r="AU618" i="18"/>
  <c r="AU619" i="18"/>
  <c r="AU620" i="18"/>
  <c r="AU621" i="18"/>
  <c r="AU622" i="18"/>
  <c r="AU623" i="18"/>
  <c r="AU624" i="18"/>
  <c r="AU625" i="18"/>
  <c r="AU626" i="18"/>
  <c r="AU627" i="18"/>
  <c r="AU628" i="18"/>
  <c r="AU629" i="18"/>
  <c r="AU630" i="18"/>
  <c r="AU631" i="18"/>
  <c r="AU632" i="18"/>
  <c r="AU633" i="18"/>
  <c r="AU634" i="18"/>
  <c r="AU635" i="18"/>
  <c r="AU636" i="18"/>
  <c r="AU637" i="18"/>
  <c r="AU638" i="18"/>
  <c r="AU639" i="18"/>
  <c r="AU640" i="18"/>
  <c r="AU641" i="18"/>
  <c r="AU642" i="18"/>
  <c r="AU643" i="18"/>
  <c r="AU644" i="18"/>
  <c r="AU645" i="18"/>
  <c r="AU646" i="18"/>
  <c r="AU647" i="18"/>
  <c r="AU648" i="18"/>
  <c r="AU649" i="18"/>
  <c r="AU650" i="18"/>
  <c r="AU651" i="18"/>
  <c r="AU652" i="18"/>
  <c r="AU653" i="18"/>
  <c r="AU654" i="18"/>
  <c r="AU655" i="18"/>
  <c r="AU656" i="18"/>
  <c r="AU657" i="18"/>
  <c r="AU658" i="18"/>
  <c r="AU659" i="18"/>
  <c r="AU660" i="18"/>
  <c r="AU661" i="18"/>
  <c r="AU662" i="18"/>
  <c r="AU663" i="18"/>
  <c r="AT574" i="18"/>
  <c r="AT575" i="18"/>
  <c r="AT576" i="18"/>
  <c r="AT577" i="18"/>
  <c r="AT578" i="18"/>
  <c r="AT579" i="18"/>
  <c r="AT580" i="18"/>
  <c r="AT581" i="18"/>
  <c r="AT582" i="18"/>
  <c r="AT583" i="18"/>
  <c r="AT584" i="18"/>
  <c r="AT585" i="18"/>
  <c r="AT586" i="18"/>
  <c r="AT587" i="18"/>
  <c r="AT588" i="18"/>
  <c r="AT589" i="18"/>
  <c r="AT590" i="18"/>
  <c r="AT591" i="18"/>
  <c r="AT592" i="18"/>
  <c r="AT593" i="18"/>
  <c r="AT594" i="18"/>
  <c r="AT595" i="18"/>
  <c r="AT596" i="18"/>
  <c r="AT597" i="18"/>
  <c r="AT598" i="18"/>
  <c r="AT599" i="18"/>
  <c r="AT600" i="18"/>
  <c r="AT601" i="18"/>
  <c r="AT602" i="18"/>
  <c r="AT603" i="18"/>
  <c r="AT604" i="18"/>
  <c r="AT605" i="18"/>
  <c r="AT606" i="18"/>
  <c r="AT607" i="18"/>
  <c r="AT608" i="18"/>
  <c r="AT609" i="18"/>
  <c r="AT610" i="18"/>
  <c r="AT611" i="18"/>
  <c r="AT612" i="18"/>
  <c r="AT613" i="18"/>
  <c r="AT614" i="18"/>
  <c r="AT615" i="18"/>
  <c r="AT616" i="18"/>
  <c r="AT617" i="18"/>
  <c r="AT618" i="18"/>
  <c r="AT619" i="18"/>
  <c r="AT620" i="18"/>
  <c r="AT621" i="18"/>
  <c r="AT622" i="18"/>
  <c r="AT623" i="18"/>
  <c r="AT624" i="18"/>
  <c r="AT625" i="18"/>
  <c r="AT626" i="18"/>
  <c r="AT627" i="18"/>
  <c r="AT628" i="18"/>
  <c r="AT629" i="18"/>
  <c r="AT630" i="18"/>
  <c r="AT631" i="18"/>
  <c r="AT632" i="18"/>
  <c r="AT633" i="18"/>
  <c r="AT634" i="18"/>
  <c r="AT635" i="18"/>
  <c r="AT636" i="18"/>
  <c r="AT637" i="18"/>
  <c r="AT638" i="18"/>
  <c r="AT639" i="18"/>
  <c r="AT640" i="18"/>
  <c r="AT641" i="18"/>
  <c r="AT642" i="18"/>
  <c r="AT643" i="18"/>
  <c r="AT644" i="18"/>
  <c r="AT645" i="18"/>
  <c r="AT646" i="18"/>
  <c r="AT647" i="18"/>
  <c r="AT648" i="18"/>
  <c r="AT649" i="18"/>
  <c r="AT650" i="18"/>
  <c r="AT651" i="18"/>
  <c r="AT652" i="18"/>
  <c r="AT653" i="18"/>
  <c r="AT654" i="18"/>
  <c r="AT655" i="18"/>
  <c r="AT656" i="18"/>
  <c r="AT657" i="18"/>
  <c r="AT658" i="18"/>
  <c r="AT659" i="18"/>
  <c r="AT660" i="18"/>
  <c r="AT661" i="18"/>
  <c r="AT662" i="18"/>
  <c r="AT663" i="18"/>
  <c r="S1367" i="17"/>
  <c r="AT435" i="18"/>
  <c r="AV446" i="18"/>
  <c r="AV447" i="18"/>
  <c r="AV448" i="18"/>
  <c r="AV449" i="18"/>
  <c r="AV450" i="18"/>
  <c r="AV451" i="18"/>
  <c r="AV452" i="18"/>
  <c r="AU446" i="18"/>
  <c r="AU447" i="18"/>
  <c r="AU448" i="18"/>
  <c r="AU449" i="18"/>
  <c r="AU450" i="18"/>
  <c r="AU451" i="18"/>
  <c r="AU452" i="18"/>
  <c r="AT446" i="18"/>
  <c r="AT447" i="18"/>
  <c r="AT448" i="18"/>
  <c r="AT449" i="18"/>
  <c r="AT450" i="18"/>
  <c r="AT451" i="18"/>
  <c r="AT452" i="18"/>
  <c r="AV345" i="18"/>
  <c r="AV346" i="18"/>
  <c r="AV347" i="18"/>
  <c r="AV348" i="18"/>
  <c r="AV349" i="18"/>
  <c r="AV351" i="18"/>
  <c r="AV352" i="18"/>
  <c r="AV353" i="18"/>
  <c r="AV354" i="18"/>
  <c r="AV355" i="18"/>
  <c r="AV356" i="18"/>
  <c r="AV357" i="18"/>
  <c r="AV358" i="18"/>
  <c r="AV359" i="18"/>
  <c r="AV360" i="18"/>
  <c r="AV361" i="18"/>
  <c r="AV362" i="18"/>
  <c r="AV363" i="18"/>
  <c r="AV364" i="18"/>
  <c r="AV365" i="18"/>
  <c r="AV366" i="18"/>
  <c r="AV367" i="18"/>
  <c r="AV368" i="18"/>
  <c r="AV369" i="18"/>
  <c r="AV370" i="18"/>
  <c r="AV371" i="18"/>
  <c r="AV350" i="18"/>
  <c r="AV372" i="18"/>
  <c r="AV374" i="18"/>
  <c r="AV375" i="18"/>
  <c r="AV376" i="18"/>
  <c r="AV377" i="18"/>
  <c r="AV378" i="18"/>
  <c r="AV379" i="18"/>
  <c r="AV380" i="18"/>
  <c r="AV381" i="18"/>
  <c r="AV382" i="18"/>
  <c r="AV383" i="18"/>
  <c r="AV384" i="18"/>
  <c r="AV385" i="18"/>
  <c r="AV386" i="18"/>
  <c r="AV387" i="18"/>
  <c r="AV388" i="18"/>
  <c r="AV389" i="18"/>
  <c r="AV390" i="18"/>
  <c r="AV391" i="18"/>
  <c r="AV392" i="18"/>
  <c r="AV394" i="18"/>
  <c r="AV395" i="18"/>
  <c r="AV396" i="18"/>
  <c r="AV397" i="18"/>
  <c r="AV398" i="18"/>
  <c r="AV399" i="18"/>
  <c r="AV400" i="18"/>
  <c r="AV401" i="18"/>
  <c r="AV402" i="18"/>
  <c r="AV403" i="18"/>
  <c r="AV404" i="18"/>
  <c r="AV405" i="18"/>
  <c r="AV406" i="18"/>
  <c r="AV407" i="18"/>
  <c r="AV373" i="18"/>
  <c r="AV408" i="18"/>
  <c r="AV409" i="18"/>
  <c r="AV410" i="18"/>
  <c r="AV411" i="18"/>
  <c r="AV412" i="18"/>
  <c r="AV413" i="18"/>
  <c r="AV414" i="18"/>
  <c r="AV415" i="18"/>
  <c r="AV416" i="18"/>
  <c r="AV417" i="18"/>
  <c r="AV418" i="18"/>
  <c r="AV419" i="18"/>
  <c r="AV420" i="18"/>
  <c r="AV421" i="18"/>
  <c r="AV422" i="18"/>
  <c r="AV423" i="18"/>
  <c r="AU345" i="18"/>
  <c r="AU346" i="18"/>
  <c r="AU347" i="18"/>
  <c r="AU348" i="18"/>
  <c r="AU349" i="18"/>
  <c r="AU351" i="18"/>
  <c r="AU352" i="18"/>
  <c r="AU353" i="18"/>
  <c r="AU354" i="18"/>
  <c r="AU355" i="18"/>
  <c r="AU356" i="18"/>
  <c r="AU357" i="18"/>
  <c r="AU358" i="18"/>
  <c r="AU359" i="18"/>
  <c r="AU360" i="18"/>
  <c r="AU361" i="18"/>
  <c r="AU362" i="18"/>
  <c r="AU363" i="18"/>
  <c r="AU364" i="18"/>
  <c r="AU365" i="18"/>
  <c r="AU366" i="18"/>
  <c r="AU367" i="18"/>
  <c r="AU368" i="18"/>
  <c r="AU369" i="18"/>
  <c r="AU370" i="18"/>
  <c r="AU371" i="18"/>
  <c r="AU350" i="18"/>
  <c r="AU372" i="18"/>
  <c r="AU374" i="18"/>
  <c r="AU375" i="18"/>
  <c r="AU376" i="18"/>
  <c r="AU377" i="18"/>
  <c r="AU378" i="18"/>
  <c r="AU379" i="18"/>
  <c r="AU380" i="18"/>
  <c r="AU381" i="18"/>
  <c r="AU382" i="18"/>
  <c r="AU383" i="18"/>
  <c r="AU384" i="18"/>
  <c r="AU385" i="18"/>
  <c r="AU386" i="18"/>
  <c r="AU387" i="18"/>
  <c r="AU388" i="18"/>
  <c r="AU389" i="18"/>
  <c r="AU390" i="18"/>
  <c r="AU391" i="18"/>
  <c r="AU392" i="18"/>
  <c r="AU394" i="18"/>
  <c r="AU395" i="18"/>
  <c r="AU396" i="18"/>
  <c r="AU397" i="18"/>
  <c r="AU398" i="18"/>
  <c r="AU399" i="18"/>
  <c r="AU400" i="18"/>
  <c r="AU401" i="18"/>
  <c r="AU402" i="18"/>
  <c r="AU403" i="18"/>
  <c r="AU404" i="18"/>
  <c r="AU405" i="18"/>
  <c r="AU406" i="18"/>
  <c r="AU407" i="18"/>
  <c r="AU373" i="18"/>
  <c r="AU408" i="18"/>
  <c r="AU409" i="18"/>
  <c r="AU410" i="18"/>
  <c r="AU411" i="18"/>
  <c r="AU412" i="18"/>
  <c r="AU413" i="18"/>
  <c r="AU414" i="18"/>
  <c r="AU415" i="18"/>
  <c r="AU416" i="18"/>
  <c r="AU417" i="18"/>
  <c r="AU418" i="18"/>
  <c r="AU419" i="18"/>
  <c r="AU420" i="18"/>
  <c r="AU421" i="18"/>
  <c r="AU422" i="18"/>
  <c r="AU423" i="18"/>
  <c r="AT345" i="18"/>
  <c r="AT346" i="18"/>
  <c r="AT347" i="18"/>
  <c r="AT348" i="18"/>
  <c r="AT349" i="18"/>
  <c r="AT351" i="18"/>
  <c r="AT352" i="18"/>
  <c r="AT353" i="18"/>
  <c r="AT354" i="18"/>
  <c r="AT355" i="18"/>
  <c r="AT356" i="18"/>
  <c r="AT357" i="18"/>
  <c r="AT358" i="18"/>
  <c r="AT359" i="18"/>
  <c r="AT360" i="18"/>
  <c r="AT361" i="18"/>
  <c r="AT362" i="18"/>
  <c r="AT363" i="18"/>
  <c r="AT364" i="18"/>
  <c r="AT365" i="18"/>
  <c r="AT366" i="18"/>
  <c r="AT367" i="18"/>
  <c r="AT368" i="18"/>
  <c r="AT369" i="18"/>
  <c r="AT370" i="18"/>
  <c r="AT371" i="18"/>
  <c r="AT350" i="18"/>
  <c r="AT372" i="18"/>
  <c r="AT374" i="18"/>
  <c r="AT375" i="18"/>
  <c r="AT376" i="18"/>
  <c r="AT377" i="18"/>
  <c r="AT378" i="18"/>
  <c r="AT379" i="18"/>
  <c r="AT380" i="18"/>
  <c r="AT381" i="18"/>
  <c r="AT382" i="18"/>
  <c r="AT383" i="18"/>
  <c r="AT384" i="18"/>
  <c r="AT385" i="18"/>
  <c r="AT386" i="18"/>
  <c r="AT387" i="18"/>
  <c r="AT388" i="18"/>
  <c r="AT389" i="18"/>
  <c r="AT390" i="18"/>
  <c r="AT391" i="18"/>
  <c r="AT392" i="18"/>
  <c r="AT394" i="18"/>
  <c r="AT395" i="18"/>
  <c r="AT396" i="18"/>
  <c r="AT397" i="18"/>
  <c r="AT398" i="18"/>
  <c r="AT399" i="18"/>
  <c r="AT400" i="18"/>
  <c r="AT401" i="18"/>
  <c r="AT402" i="18"/>
  <c r="AT403" i="18"/>
  <c r="AT404" i="18"/>
  <c r="AT405" i="18"/>
  <c r="AT406" i="18"/>
  <c r="AT407" i="18"/>
  <c r="AT373" i="18"/>
  <c r="AT408" i="18"/>
  <c r="AT409" i="18"/>
  <c r="AT410" i="18"/>
  <c r="AT411" i="18"/>
  <c r="AT412" i="18"/>
  <c r="AT413" i="18"/>
  <c r="AT414" i="18"/>
  <c r="AT415" i="18"/>
  <c r="AT416" i="18"/>
  <c r="AT417" i="18"/>
  <c r="AT418" i="18"/>
  <c r="AT419" i="18"/>
  <c r="AT420" i="18"/>
  <c r="AT421" i="18"/>
  <c r="AT422" i="18"/>
  <c r="AT423" i="18"/>
  <c r="S376" i="18"/>
  <c r="S461" i="17"/>
  <c r="AV156" i="18"/>
  <c r="AU156" i="18"/>
  <c r="AT156" i="18"/>
  <c r="AV153" i="18"/>
  <c r="AU153" i="18"/>
  <c r="AT153" i="18"/>
  <c r="AV147" i="18"/>
  <c r="AU147" i="18"/>
  <c r="AT147" i="18"/>
  <c r="AV146" i="18"/>
  <c r="AU146" i="18"/>
  <c r="AT146" i="18"/>
  <c r="AV145" i="18"/>
  <c r="AU145" i="18"/>
  <c r="AT145" i="18"/>
  <c r="S412" i="18" l="1"/>
  <c r="S609" i="18"/>
  <c r="S661" i="18"/>
  <c r="S645" i="18"/>
  <c r="S633" i="18"/>
  <c r="S629" i="18"/>
  <c r="S625" i="18"/>
  <c r="S617" i="18"/>
  <c r="S613" i="18"/>
  <c r="S605" i="18"/>
  <c r="S601" i="18"/>
  <c r="S597" i="18"/>
  <c r="S593" i="18"/>
  <c r="S589" i="18"/>
  <c r="S581" i="18"/>
  <c r="S577" i="18"/>
  <c r="S640" i="18"/>
  <c r="S624" i="18"/>
  <c r="S596" i="18"/>
  <c r="S588" i="18"/>
  <c r="S615" i="18"/>
  <c r="S583" i="18"/>
  <c r="S579" i="18"/>
  <c r="S600" i="18"/>
  <c r="S592" i="18"/>
  <c r="V422" i="18"/>
  <c r="V418" i="18"/>
  <c r="U414" i="18"/>
  <c r="U410" i="18"/>
  <c r="S349" i="18"/>
  <c r="S663" i="18"/>
  <c r="Z659" i="18"/>
  <c r="S655" i="18"/>
  <c r="S651" i="18"/>
  <c r="S647" i="18"/>
  <c r="Z643" i="18"/>
  <c r="S639" i="18"/>
  <c r="S635" i="18"/>
  <c r="S631" i="18"/>
  <c r="Z627" i="18"/>
  <c r="S623" i="18"/>
  <c r="S619" i="18"/>
  <c r="S611" i="18"/>
  <c r="S607" i="18"/>
  <c r="S603" i="18"/>
  <c r="S599" i="18"/>
  <c r="S595" i="18"/>
  <c r="S591" i="18"/>
  <c r="S587" i="18"/>
  <c r="S575" i="18"/>
  <c r="X662" i="18"/>
  <c r="Z658" i="18"/>
  <c r="Z654" i="18"/>
  <c r="X650" i="18"/>
  <c r="X646" i="18"/>
  <c r="Z642" i="18"/>
  <c r="Z638" i="18"/>
  <c r="X634" i="18"/>
  <c r="X630" i="18"/>
  <c r="Z626" i="18"/>
  <c r="Z622" i="18"/>
  <c r="X618" i="18"/>
  <c r="X614" i="18"/>
  <c r="Y610" i="18"/>
  <c r="Y606" i="18"/>
  <c r="X602" i="18"/>
  <c r="X598" i="18"/>
  <c r="Y594" i="18"/>
  <c r="Y590" i="18"/>
  <c r="X586" i="18"/>
  <c r="X582" i="18"/>
  <c r="Y578" i="18"/>
  <c r="Y574" i="18"/>
  <c r="S660" i="18"/>
  <c r="S656" i="18"/>
  <c r="S652" i="18"/>
  <c r="S648" i="18"/>
  <c r="S416" i="18"/>
  <c r="S408" i="18"/>
  <c r="S397" i="18"/>
  <c r="S392" i="18"/>
  <c r="S384" i="18"/>
  <c r="S368" i="18"/>
  <c r="S364" i="18"/>
  <c r="S352" i="18"/>
  <c r="S347" i="18"/>
  <c r="S644" i="18"/>
  <c r="S636" i="18"/>
  <c r="S632" i="18"/>
  <c r="S628" i="18"/>
  <c r="S620" i="18"/>
  <c r="S616" i="18"/>
  <c r="S612" i="18"/>
  <c r="S608" i="18"/>
  <c r="S604" i="18"/>
  <c r="S584" i="18"/>
  <c r="S580" i="18"/>
  <c r="S576" i="18"/>
  <c r="S643" i="18"/>
  <c r="S401" i="18"/>
  <c r="S380" i="18"/>
  <c r="S360" i="18"/>
  <c r="S637" i="18"/>
  <c r="S621" i="18"/>
  <c r="S585" i="18"/>
  <c r="S405" i="18"/>
  <c r="S350" i="18"/>
  <c r="S356" i="18"/>
  <c r="X661" i="18"/>
  <c r="X657" i="18"/>
  <c r="X653" i="18"/>
  <c r="X649" i="18"/>
  <c r="X645" i="18"/>
  <c r="Y641" i="18"/>
  <c r="Y637" i="18"/>
  <c r="X633" i="18"/>
  <c r="X629" i="18"/>
  <c r="Y625" i="18"/>
  <c r="Y621" i="18"/>
  <c r="X617" i="18"/>
  <c r="X613" i="18"/>
  <c r="Y609" i="18"/>
  <c r="Y605" i="18"/>
  <c r="X601" i="18"/>
  <c r="X597" i="18"/>
  <c r="Y593" i="18"/>
  <c r="Y589" i="18"/>
  <c r="X585" i="18"/>
  <c r="X581" i="18"/>
  <c r="Y577" i="18"/>
  <c r="S420" i="18"/>
  <c r="S388" i="18"/>
  <c r="S659" i="18"/>
  <c r="S627" i="18"/>
  <c r="S598" i="18"/>
  <c r="S594" i="18"/>
  <c r="S590" i="18"/>
  <c r="S610" i="18"/>
  <c r="S606" i="18"/>
  <c r="S419" i="18"/>
  <c r="S415" i="18"/>
  <c r="S411" i="18"/>
  <c r="V373" i="18"/>
  <c r="S404" i="18"/>
  <c r="S400" i="18"/>
  <c r="S396" i="18"/>
  <c r="S391" i="18"/>
  <c r="V387" i="18"/>
  <c r="S383" i="18"/>
  <c r="V407" i="18"/>
  <c r="V403" i="18"/>
  <c r="U399" i="18"/>
  <c r="U395" i="18"/>
  <c r="S390" i="18"/>
  <c r="S386" i="18"/>
  <c r="U382" i="18"/>
  <c r="U378" i="18"/>
  <c r="S374" i="18"/>
  <c r="S370" i="18"/>
  <c r="U366" i="18"/>
  <c r="U362" i="18"/>
  <c r="S358" i="18"/>
  <c r="S354" i="18"/>
  <c r="U349" i="18"/>
  <c r="U345" i="18"/>
  <c r="S657" i="18"/>
  <c r="S653" i="18"/>
  <c r="S649" i="18"/>
  <c r="S641" i="18"/>
  <c r="S379" i="18"/>
  <c r="S375" i="18"/>
  <c r="V371" i="18"/>
  <c r="S367" i="18"/>
  <c r="S363" i="18"/>
  <c r="S359" i="18"/>
  <c r="V355" i="18"/>
  <c r="S351" i="18"/>
  <c r="S346" i="18"/>
  <c r="S654" i="18"/>
  <c r="S650" i="18"/>
  <c r="S646" i="18"/>
  <c r="S642" i="18"/>
  <c r="S638" i="18"/>
  <c r="S634" i="18"/>
  <c r="S630" i="18"/>
  <c r="S626" i="18"/>
  <c r="S622" i="18"/>
  <c r="S618" i="18"/>
  <c r="S614" i="18"/>
  <c r="S602" i="18"/>
  <c r="S662" i="18"/>
  <c r="S658" i="18"/>
  <c r="S345" i="18"/>
  <c r="S586" i="18"/>
  <c r="S582" i="18"/>
  <c r="S578" i="18"/>
  <c r="S574" i="18"/>
  <c r="AM660" i="18"/>
  <c r="AK660" i="18"/>
  <c r="AL660" i="18"/>
  <c r="AI660" i="18"/>
  <c r="AJ660" i="18"/>
  <c r="AH660" i="18"/>
  <c r="AF660" i="18"/>
  <c r="AG660" i="18"/>
  <c r="AE660" i="18"/>
  <c r="AC660" i="18"/>
  <c r="AA660" i="18"/>
  <c r="AD660" i="18"/>
  <c r="AB660" i="18"/>
  <c r="AM656" i="18"/>
  <c r="AK656" i="18"/>
  <c r="AL656" i="18"/>
  <c r="AI656" i="18"/>
  <c r="AJ656" i="18"/>
  <c r="AH656" i="18"/>
  <c r="AG656" i="18"/>
  <c r="AF656" i="18"/>
  <c r="AE656" i="18"/>
  <c r="AC656" i="18"/>
  <c r="AA656" i="18"/>
  <c r="AD656" i="18"/>
  <c r="AB656" i="18"/>
  <c r="AM652" i="18"/>
  <c r="AK652" i="18"/>
  <c r="AL652" i="18"/>
  <c r="AI652" i="18"/>
  <c r="AJ652" i="18"/>
  <c r="AH652" i="18"/>
  <c r="AF652" i="18"/>
  <c r="AG652" i="18"/>
  <c r="AE652" i="18"/>
  <c r="AC652" i="18"/>
  <c r="AA652" i="18"/>
  <c r="AB652" i="18"/>
  <c r="AD652" i="18"/>
  <c r="AM648" i="18"/>
  <c r="AK648" i="18"/>
  <c r="AL648" i="18"/>
  <c r="AI648" i="18"/>
  <c r="AJ648" i="18"/>
  <c r="AH648" i="18"/>
  <c r="AG648" i="18"/>
  <c r="AF648" i="18"/>
  <c r="AE648" i="18"/>
  <c r="AD648" i="18"/>
  <c r="AC648" i="18"/>
  <c r="AA648" i="18"/>
  <c r="AB648" i="18"/>
  <c r="AM644" i="18"/>
  <c r="AK644" i="18"/>
  <c r="AL644" i="18"/>
  <c r="AI644" i="18"/>
  <c r="AJ644" i="18"/>
  <c r="AH644" i="18"/>
  <c r="AF644" i="18"/>
  <c r="AG644" i="18"/>
  <c r="AE644" i="18"/>
  <c r="AC644" i="18"/>
  <c r="AA644" i="18"/>
  <c r="AD644" i="18"/>
  <c r="AB644" i="18"/>
  <c r="AM640" i="18"/>
  <c r="AK640" i="18"/>
  <c r="AL640" i="18"/>
  <c r="AJ640" i="18"/>
  <c r="AI640" i="18"/>
  <c r="AH640" i="18"/>
  <c r="AG640" i="18"/>
  <c r="AF640" i="18"/>
  <c r="AE640" i="18"/>
  <c r="AC640" i="18"/>
  <c r="AA640" i="18"/>
  <c r="AD640" i="18"/>
  <c r="AB640" i="18"/>
  <c r="AM636" i="18"/>
  <c r="AK636" i="18"/>
  <c r="AL636" i="18"/>
  <c r="AJ636" i="18"/>
  <c r="AI636" i="18"/>
  <c r="AH636" i="18"/>
  <c r="AF636" i="18"/>
  <c r="AG636" i="18"/>
  <c r="AE636" i="18"/>
  <c r="AC636" i="18"/>
  <c r="AA636" i="18"/>
  <c r="AB636" i="18"/>
  <c r="AD636" i="18"/>
  <c r="AM632" i="18"/>
  <c r="AK632" i="18"/>
  <c r="AL632" i="18"/>
  <c r="AJ632" i="18"/>
  <c r="AI632" i="18"/>
  <c r="AH632" i="18"/>
  <c r="AG632" i="18"/>
  <c r="AF632" i="18"/>
  <c r="AE632" i="18"/>
  <c r="AD632" i="18"/>
  <c r="AC632" i="18"/>
  <c r="AA632" i="18"/>
  <c r="AB632" i="18"/>
  <c r="AM628" i="18"/>
  <c r="AK628" i="18"/>
  <c r="AL628" i="18"/>
  <c r="AJ628" i="18"/>
  <c r="AI628" i="18"/>
  <c r="AH628" i="18"/>
  <c r="AF628" i="18"/>
  <c r="AG628" i="18"/>
  <c r="AE628" i="18"/>
  <c r="AC628" i="18"/>
  <c r="AA628" i="18"/>
  <c r="AD628" i="18"/>
  <c r="AB628" i="18"/>
  <c r="AM624" i="18"/>
  <c r="AK624" i="18"/>
  <c r="AL624" i="18"/>
  <c r="AJ624" i="18"/>
  <c r="AI624" i="18"/>
  <c r="AH624" i="18"/>
  <c r="AG624" i="18"/>
  <c r="AF624" i="18"/>
  <c r="AE624" i="18"/>
  <c r="AC624" i="18"/>
  <c r="AA624" i="18"/>
  <c r="AD624" i="18"/>
  <c r="AB624" i="18"/>
  <c r="AM620" i="18"/>
  <c r="AK620" i="18"/>
  <c r="AL620" i="18"/>
  <c r="AJ620" i="18"/>
  <c r="AI620" i="18"/>
  <c r="AH620" i="18"/>
  <c r="AF620" i="18"/>
  <c r="AG620" i="18"/>
  <c r="AE620" i="18"/>
  <c r="AC620" i="18"/>
  <c r="AA620" i="18"/>
  <c r="AB620" i="18"/>
  <c r="AD620" i="18"/>
  <c r="AM616" i="18"/>
  <c r="AK616" i="18"/>
  <c r="AL616" i="18"/>
  <c r="AJ616" i="18"/>
  <c r="AI616" i="18"/>
  <c r="AH616" i="18"/>
  <c r="AF616" i="18"/>
  <c r="AG616" i="18"/>
  <c r="AE616" i="18"/>
  <c r="AC616" i="18"/>
  <c r="AD616" i="18"/>
  <c r="AA616" i="18"/>
  <c r="AB616" i="18"/>
  <c r="Z616" i="18"/>
  <c r="AM612" i="18"/>
  <c r="AK612" i="18"/>
  <c r="AL612" i="18"/>
  <c r="AJ612" i="18"/>
  <c r="AI612" i="18"/>
  <c r="AH612" i="18"/>
  <c r="AG612" i="18"/>
  <c r="AF612" i="18"/>
  <c r="AE612" i="18"/>
  <c r="AC612" i="18"/>
  <c r="AA612" i="18"/>
  <c r="AD612" i="18"/>
  <c r="AB612" i="18"/>
  <c r="Z612" i="18"/>
  <c r="AM608" i="18"/>
  <c r="AK608" i="18"/>
  <c r="AL608" i="18"/>
  <c r="AJ608" i="18"/>
  <c r="AI608" i="18"/>
  <c r="AH608" i="18"/>
  <c r="AG608" i="18"/>
  <c r="AF608" i="18"/>
  <c r="AE608" i="18"/>
  <c r="AC608" i="18"/>
  <c r="AA608" i="18"/>
  <c r="AD608" i="18"/>
  <c r="AB608" i="18"/>
  <c r="Z608" i="18"/>
  <c r="AM604" i="18"/>
  <c r="AK604" i="18"/>
  <c r="AL604" i="18"/>
  <c r="AJ604" i="18"/>
  <c r="AI604" i="18"/>
  <c r="AH604" i="18"/>
  <c r="AF604" i="18"/>
  <c r="AG604" i="18"/>
  <c r="AE604" i="18"/>
  <c r="AC604" i="18"/>
  <c r="AA604" i="18"/>
  <c r="AD604" i="18"/>
  <c r="AB604" i="18"/>
  <c r="Z604" i="18"/>
  <c r="AM600" i="18"/>
  <c r="AK600" i="18"/>
  <c r="AL600" i="18"/>
  <c r="AJ600" i="18"/>
  <c r="AI600" i="18"/>
  <c r="AH600" i="18"/>
  <c r="AG600" i="18"/>
  <c r="AF600" i="18"/>
  <c r="AE600" i="18"/>
  <c r="AC600" i="18"/>
  <c r="AD600" i="18"/>
  <c r="AA600" i="18"/>
  <c r="AB600" i="18"/>
  <c r="Z600" i="18"/>
  <c r="AM596" i="18"/>
  <c r="AK596" i="18"/>
  <c r="AL596" i="18"/>
  <c r="AJ596" i="18"/>
  <c r="AI596" i="18"/>
  <c r="AH596" i="18"/>
  <c r="AF596" i="18"/>
  <c r="AG596" i="18"/>
  <c r="AD596" i="18"/>
  <c r="AE596" i="18"/>
  <c r="AC596" i="18"/>
  <c r="AA596" i="18"/>
  <c r="AB596" i="18"/>
  <c r="Z596" i="18"/>
  <c r="AM592" i="18"/>
  <c r="AK592" i="18"/>
  <c r="AL592" i="18"/>
  <c r="AJ592" i="18"/>
  <c r="AI592" i="18"/>
  <c r="AH592" i="18"/>
  <c r="AF592" i="18"/>
  <c r="AG592" i="18"/>
  <c r="AD592" i="18"/>
  <c r="AE592" i="18"/>
  <c r="AC592" i="18"/>
  <c r="AA592" i="18"/>
  <c r="AB592" i="18"/>
  <c r="Z592" i="18"/>
  <c r="AM588" i="18"/>
  <c r="AK588" i="18"/>
  <c r="AL588" i="18"/>
  <c r="AJ588" i="18"/>
  <c r="AI588" i="18"/>
  <c r="AG588" i="18"/>
  <c r="AH588" i="18"/>
  <c r="AF588" i="18"/>
  <c r="AD588" i="18"/>
  <c r="AE588" i="18"/>
  <c r="AC588" i="18"/>
  <c r="AA588" i="18"/>
  <c r="AB588" i="18"/>
  <c r="Z588" i="18"/>
  <c r="AM584" i="18"/>
  <c r="AK584" i="18"/>
  <c r="AL584" i="18"/>
  <c r="AJ584" i="18"/>
  <c r="AI584" i="18"/>
  <c r="AG584" i="18"/>
  <c r="AH584" i="18"/>
  <c r="AF584" i="18"/>
  <c r="AD584" i="18"/>
  <c r="AE584" i="18"/>
  <c r="AC584" i="18"/>
  <c r="AA584" i="18"/>
  <c r="AB584" i="18"/>
  <c r="Z584" i="18"/>
  <c r="AM580" i="18"/>
  <c r="AK580" i="18"/>
  <c r="AL580" i="18"/>
  <c r="AJ580" i="18"/>
  <c r="AI580" i="18"/>
  <c r="AG580" i="18"/>
  <c r="AH580" i="18"/>
  <c r="AF580" i="18"/>
  <c r="AD580" i="18"/>
  <c r="AE580" i="18"/>
  <c r="AC580" i="18"/>
  <c r="AA580" i="18"/>
  <c r="AB580" i="18"/>
  <c r="Z580" i="18"/>
  <c r="AM576" i="18"/>
  <c r="AK576" i="18"/>
  <c r="AL576" i="18"/>
  <c r="AJ576" i="18"/>
  <c r="AI576" i="18"/>
  <c r="AG576" i="18"/>
  <c r="AH576" i="18"/>
  <c r="AF576" i="18"/>
  <c r="AD576" i="18"/>
  <c r="AE576" i="18"/>
  <c r="AC576" i="18"/>
  <c r="AA576" i="18"/>
  <c r="AB576" i="18"/>
  <c r="Z576" i="18"/>
  <c r="T662" i="18"/>
  <c r="T658" i="18"/>
  <c r="T654" i="18"/>
  <c r="T650" i="18"/>
  <c r="T646" i="18"/>
  <c r="T642" i="18"/>
  <c r="T638" i="18"/>
  <c r="T634" i="18"/>
  <c r="T630" i="18"/>
  <c r="T626" i="18"/>
  <c r="T622" i="18"/>
  <c r="T618" i="18"/>
  <c r="T614" i="18"/>
  <c r="T610" i="18"/>
  <c r="T606" i="18"/>
  <c r="T602" i="18"/>
  <c r="T598" i="18"/>
  <c r="T594" i="18"/>
  <c r="T590" i="18"/>
  <c r="T586" i="18"/>
  <c r="T582" i="18"/>
  <c r="T578" i="18"/>
  <c r="T574" i="18"/>
  <c r="U660" i="18"/>
  <c r="U656" i="18"/>
  <c r="U652" i="18"/>
  <c r="U648" i="18"/>
  <c r="U644" i="18"/>
  <c r="U640" i="18"/>
  <c r="U636" i="18"/>
  <c r="U632" i="18"/>
  <c r="U628" i="18"/>
  <c r="U624" i="18"/>
  <c r="U620" i="18"/>
  <c r="U616" i="18"/>
  <c r="U612" i="18"/>
  <c r="U608" i="18"/>
  <c r="U604" i="18"/>
  <c r="U600" i="18"/>
  <c r="U596" i="18"/>
  <c r="U592" i="18"/>
  <c r="U588" i="18"/>
  <c r="U584" i="18"/>
  <c r="U580" i="18"/>
  <c r="U576" i="18"/>
  <c r="V662" i="18"/>
  <c r="V658" i="18"/>
  <c r="V654" i="18"/>
  <c r="V650" i="18"/>
  <c r="V646" i="18"/>
  <c r="V642" i="18"/>
  <c r="V638" i="18"/>
  <c r="V634" i="18"/>
  <c r="V630" i="18"/>
  <c r="V626" i="18"/>
  <c r="V622" i="18"/>
  <c r="V618" i="18"/>
  <c r="V614" i="18"/>
  <c r="V610" i="18"/>
  <c r="V606" i="18"/>
  <c r="V602" i="18"/>
  <c r="V598" i="18"/>
  <c r="V594" i="18"/>
  <c r="V590" i="18"/>
  <c r="V586" i="18"/>
  <c r="V582" i="18"/>
  <c r="V578" i="18"/>
  <c r="V574" i="18"/>
  <c r="W660" i="18"/>
  <c r="W656" i="18"/>
  <c r="W652" i="18"/>
  <c r="W648" i="18"/>
  <c r="W644" i="18"/>
  <c r="W640" i="18"/>
  <c r="W636" i="18"/>
  <c r="W632" i="18"/>
  <c r="W628" i="18"/>
  <c r="W624" i="18"/>
  <c r="W620" i="18"/>
  <c r="W616" i="18"/>
  <c r="W612" i="18"/>
  <c r="W608" i="18"/>
  <c r="W604" i="18"/>
  <c r="W600" i="18"/>
  <c r="W596" i="18"/>
  <c r="W592" i="18"/>
  <c r="W588" i="18"/>
  <c r="W584" i="18"/>
  <c r="W580" i="18"/>
  <c r="W576" i="18"/>
  <c r="X658" i="18"/>
  <c r="X654" i="18"/>
  <c r="X642" i="18"/>
  <c r="X638" i="18"/>
  <c r="X626" i="18"/>
  <c r="X622" i="18"/>
  <c r="X610" i="18"/>
  <c r="X606" i="18"/>
  <c r="X594" i="18"/>
  <c r="X590" i="18"/>
  <c r="X578" i="18"/>
  <c r="X574" i="18"/>
  <c r="Y660" i="18"/>
  <c r="Y656" i="18"/>
  <c r="Y652" i="18"/>
  <c r="Y648" i="18"/>
  <c r="Y644" i="18"/>
  <c r="Y638" i="18"/>
  <c r="Y633" i="18"/>
  <c r="Y628" i="18"/>
  <c r="Y622" i="18"/>
  <c r="Y617" i="18"/>
  <c r="Y612" i="18"/>
  <c r="Y601" i="18"/>
  <c r="Y596" i="18"/>
  <c r="Y585" i="18"/>
  <c r="Y580" i="18"/>
  <c r="Z648" i="18"/>
  <c r="Z632" i="18"/>
  <c r="AM663" i="18"/>
  <c r="AK663" i="18"/>
  <c r="AL663" i="18"/>
  <c r="AI663" i="18"/>
  <c r="AJ663" i="18"/>
  <c r="AH663" i="18"/>
  <c r="AG663" i="18"/>
  <c r="AF663" i="18"/>
  <c r="AE663" i="18"/>
  <c r="AB663" i="18"/>
  <c r="AD663" i="18"/>
  <c r="AC663" i="18"/>
  <c r="AA663" i="18"/>
  <c r="AM659" i="18"/>
  <c r="AK659" i="18"/>
  <c r="AL659" i="18"/>
  <c r="AI659" i="18"/>
  <c r="AJ659" i="18"/>
  <c r="AH659" i="18"/>
  <c r="AF659" i="18"/>
  <c r="AG659" i="18"/>
  <c r="AE659" i="18"/>
  <c r="AD659" i="18"/>
  <c r="AB659" i="18"/>
  <c r="AC659" i="18"/>
  <c r="AA659" i="18"/>
  <c r="AM655" i="18"/>
  <c r="AK655" i="18"/>
  <c r="AL655" i="18"/>
  <c r="AI655" i="18"/>
  <c r="AJ655" i="18"/>
  <c r="AH655" i="18"/>
  <c r="AG655" i="18"/>
  <c r="AF655" i="18"/>
  <c r="AE655" i="18"/>
  <c r="AD655" i="18"/>
  <c r="AB655" i="18"/>
  <c r="AC655" i="18"/>
  <c r="AA655" i="18"/>
  <c r="AM651" i="18"/>
  <c r="AK651" i="18"/>
  <c r="AL651" i="18"/>
  <c r="AI651" i="18"/>
  <c r="AJ651" i="18"/>
  <c r="AH651" i="18"/>
  <c r="AF651" i="18"/>
  <c r="AG651" i="18"/>
  <c r="AE651" i="18"/>
  <c r="AB651" i="18"/>
  <c r="AD651" i="18"/>
  <c r="AC651" i="18"/>
  <c r="AA651" i="18"/>
  <c r="AM647" i="18"/>
  <c r="AK647" i="18"/>
  <c r="AL647" i="18"/>
  <c r="AI647" i="18"/>
  <c r="AJ647" i="18"/>
  <c r="AH647" i="18"/>
  <c r="AG647" i="18"/>
  <c r="AF647" i="18"/>
  <c r="AE647" i="18"/>
  <c r="AB647" i="18"/>
  <c r="AD647" i="18"/>
  <c r="AC647" i="18"/>
  <c r="AA647" i="18"/>
  <c r="AM643" i="18"/>
  <c r="AK643" i="18"/>
  <c r="AL643" i="18"/>
  <c r="AI643" i="18"/>
  <c r="AJ643" i="18"/>
  <c r="AH643" i="18"/>
  <c r="AF643" i="18"/>
  <c r="AG643" i="18"/>
  <c r="AE643" i="18"/>
  <c r="AD643" i="18"/>
  <c r="AB643" i="18"/>
  <c r="AC643" i="18"/>
  <c r="AA643" i="18"/>
  <c r="Y643" i="18"/>
  <c r="AM639" i="18"/>
  <c r="AK639" i="18"/>
  <c r="AL639" i="18"/>
  <c r="AJ639" i="18"/>
  <c r="AI639" i="18"/>
  <c r="AH639" i="18"/>
  <c r="AG639" i="18"/>
  <c r="AF639" i="18"/>
  <c r="AE639" i="18"/>
  <c r="AD639" i="18"/>
  <c r="AB639" i="18"/>
  <c r="AC639" i="18"/>
  <c r="AA639" i="18"/>
  <c r="Y639" i="18"/>
  <c r="AM635" i="18"/>
  <c r="AK635" i="18"/>
  <c r="AL635" i="18"/>
  <c r="AI635" i="18"/>
  <c r="AJ635" i="18"/>
  <c r="AH635" i="18"/>
  <c r="AF635" i="18"/>
  <c r="AG635" i="18"/>
  <c r="AE635" i="18"/>
  <c r="AB635" i="18"/>
  <c r="AD635" i="18"/>
  <c r="AC635" i="18"/>
  <c r="AA635" i="18"/>
  <c r="Y635" i="18"/>
  <c r="AM631" i="18"/>
  <c r="AK631" i="18"/>
  <c r="AL631" i="18"/>
  <c r="AJ631" i="18"/>
  <c r="AI631" i="18"/>
  <c r="AH631" i="18"/>
  <c r="AG631" i="18"/>
  <c r="AF631" i="18"/>
  <c r="AE631" i="18"/>
  <c r="AB631" i="18"/>
  <c r="AD631" i="18"/>
  <c r="AC631" i="18"/>
  <c r="AA631" i="18"/>
  <c r="Y631" i="18"/>
  <c r="AM627" i="18"/>
  <c r="AK627" i="18"/>
  <c r="AL627" i="18"/>
  <c r="AJ627" i="18"/>
  <c r="AI627" i="18"/>
  <c r="AH627" i="18"/>
  <c r="AF627" i="18"/>
  <c r="AG627" i="18"/>
  <c r="AE627" i="18"/>
  <c r="AD627" i="18"/>
  <c r="AC627" i="18"/>
  <c r="AB627" i="18"/>
  <c r="AA627" i="18"/>
  <c r="Y627" i="18"/>
  <c r="AM623" i="18"/>
  <c r="AK623" i="18"/>
  <c r="AL623" i="18"/>
  <c r="AJ623" i="18"/>
  <c r="AI623" i="18"/>
  <c r="AH623" i="18"/>
  <c r="AG623" i="18"/>
  <c r="AF623" i="18"/>
  <c r="AE623" i="18"/>
  <c r="AD623" i="18"/>
  <c r="AC623" i="18"/>
  <c r="AB623" i="18"/>
  <c r="AA623" i="18"/>
  <c r="Y623" i="18"/>
  <c r="AM619" i="18"/>
  <c r="AK619" i="18"/>
  <c r="AL619" i="18"/>
  <c r="AJ619" i="18"/>
  <c r="AI619" i="18"/>
  <c r="AG619" i="18"/>
  <c r="AH619" i="18"/>
  <c r="AF619" i="18"/>
  <c r="AE619" i="18"/>
  <c r="AB619" i="18"/>
  <c r="AD619" i="18"/>
  <c r="AC619" i="18"/>
  <c r="AA619" i="18"/>
  <c r="Y619" i="18"/>
  <c r="AM615" i="18"/>
  <c r="AK615" i="18"/>
  <c r="AL615" i="18"/>
  <c r="AJ615" i="18"/>
  <c r="AI615" i="18"/>
  <c r="AG615" i="18"/>
  <c r="AH615" i="18"/>
  <c r="AF615" i="18"/>
  <c r="AE615" i="18"/>
  <c r="AB615" i="18"/>
  <c r="AD615" i="18"/>
  <c r="AC615" i="18"/>
  <c r="AA615" i="18"/>
  <c r="Y615" i="18"/>
  <c r="AM611" i="18"/>
  <c r="AK611" i="18"/>
  <c r="AL611" i="18"/>
  <c r="AJ611" i="18"/>
  <c r="AI611" i="18"/>
  <c r="AG611" i="18"/>
  <c r="AH611" i="18"/>
  <c r="AF611" i="18"/>
  <c r="AE611" i="18"/>
  <c r="AD611" i="18"/>
  <c r="AC611" i="18"/>
  <c r="AB611" i="18"/>
  <c r="Z611" i="18"/>
  <c r="AA611" i="18"/>
  <c r="Y611" i="18"/>
  <c r="AM607" i="18"/>
  <c r="AK607" i="18"/>
  <c r="AL607" i="18"/>
  <c r="AJ607" i="18"/>
  <c r="AI607" i="18"/>
  <c r="AG607" i="18"/>
  <c r="AH607" i="18"/>
  <c r="AF607" i="18"/>
  <c r="AD607" i="18"/>
  <c r="AE607" i="18"/>
  <c r="AC607" i="18"/>
  <c r="AB607" i="18"/>
  <c r="Z607" i="18"/>
  <c r="AA607" i="18"/>
  <c r="Y607" i="18"/>
  <c r="AM603" i="18"/>
  <c r="AK603" i="18"/>
  <c r="AL603" i="18"/>
  <c r="AJ603" i="18"/>
  <c r="AI603" i="18"/>
  <c r="AG603" i="18"/>
  <c r="AH603" i="18"/>
  <c r="AF603" i="18"/>
  <c r="AD603" i="18"/>
  <c r="AE603" i="18"/>
  <c r="AB603" i="18"/>
  <c r="Z603" i="18"/>
  <c r="AC603" i="18"/>
  <c r="AA603" i="18"/>
  <c r="Y603" i="18"/>
  <c r="AM599" i="18"/>
  <c r="AK599" i="18"/>
  <c r="AL599" i="18"/>
  <c r="AJ599" i="18"/>
  <c r="AI599" i="18"/>
  <c r="AG599" i="18"/>
  <c r="AH599" i="18"/>
  <c r="AF599" i="18"/>
  <c r="AD599" i="18"/>
  <c r="AE599" i="18"/>
  <c r="AB599" i="18"/>
  <c r="Z599" i="18"/>
  <c r="AC599" i="18"/>
  <c r="AA599" i="18"/>
  <c r="Y599" i="18"/>
  <c r="AM595" i="18"/>
  <c r="AK595" i="18"/>
  <c r="AL595" i="18"/>
  <c r="AJ595" i="18"/>
  <c r="AI595" i="18"/>
  <c r="AG595" i="18"/>
  <c r="AH595" i="18"/>
  <c r="AF595" i="18"/>
  <c r="AD595" i="18"/>
  <c r="AE595" i="18"/>
  <c r="AC595" i="18"/>
  <c r="AB595" i="18"/>
  <c r="Z595" i="18"/>
  <c r="AA595" i="18"/>
  <c r="Y595" i="18"/>
  <c r="AM591" i="18"/>
  <c r="AK591" i="18"/>
  <c r="AL591" i="18"/>
  <c r="AJ591" i="18"/>
  <c r="AI591" i="18"/>
  <c r="AG591" i="18"/>
  <c r="AH591" i="18"/>
  <c r="AF591" i="18"/>
  <c r="AD591" i="18"/>
  <c r="AE591" i="18"/>
  <c r="AC591" i="18"/>
  <c r="AB591" i="18"/>
  <c r="Z591" i="18"/>
  <c r="AA591" i="18"/>
  <c r="Y591" i="18"/>
  <c r="AM587" i="18"/>
  <c r="AK587" i="18"/>
  <c r="AL587" i="18"/>
  <c r="AJ587" i="18"/>
  <c r="AI587" i="18"/>
  <c r="AG587" i="18"/>
  <c r="AH587" i="18"/>
  <c r="AF587" i="18"/>
  <c r="AD587" i="18"/>
  <c r="AE587" i="18"/>
  <c r="AB587" i="18"/>
  <c r="Z587" i="18"/>
  <c r="AC587" i="18"/>
  <c r="AA587" i="18"/>
  <c r="Y587" i="18"/>
  <c r="AM583" i="18"/>
  <c r="AK583" i="18"/>
  <c r="AL583" i="18"/>
  <c r="AJ583" i="18"/>
  <c r="AI583" i="18"/>
  <c r="AG583" i="18"/>
  <c r="AH583" i="18"/>
  <c r="AF583" i="18"/>
  <c r="AD583" i="18"/>
  <c r="AE583" i="18"/>
  <c r="AB583" i="18"/>
  <c r="Z583" i="18"/>
  <c r="AC583" i="18"/>
  <c r="AA583" i="18"/>
  <c r="Y583" i="18"/>
  <c r="AM579" i="18"/>
  <c r="AK579" i="18"/>
  <c r="AL579" i="18"/>
  <c r="AJ579" i="18"/>
  <c r="AI579" i="18"/>
  <c r="AG579" i="18"/>
  <c r="AH579" i="18"/>
  <c r="AF579" i="18"/>
  <c r="AD579" i="18"/>
  <c r="AE579" i="18"/>
  <c r="AC579" i="18"/>
  <c r="AB579" i="18"/>
  <c r="Z579" i="18"/>
  <c r="AA579" i="18"/>
  <c r="Y579" i="18"/>
  <c r="AM575" i="18"/>
  <c r="AK575" i="18"/>
  <c r="AL575" i="18"/>
  <c r="AJ575" i="18"/>
  <c r="AI575" i="18"/>
  <c r="AG575" i="18"/>
  <c r="AH575" i="18"/>
  <c r="AF575" i="18"/>
  <c r="AD575" i="18"/>
  <c r="AE575" i="18"/>
  <c r="AC575" i="18"/>
  <c r="AB575" i="18"/>
  <c r="Z575" i="18"/>
  <c r="AA575" i="18"/>
  <c r="Y575" i="18"/>
  <c r="T661" i="18"/>
  <c r="T657" i="18"/>
  <c r="T653" i="18"/>
  <c r="T649" i="18"/>
  <c r="T645" i="18"/>
  <c r="T641" i="18"/>
  <c r="T637" i="18"/>
  <c r="T633" i="18"/>
  <c r="T629" i="18"/>
  <c r="T625" i="18"/>
  <c r="T621" i="18"/>
  <c r="T617" i="18"/>
  <c r="T613" i="18"/>
  <c r="T609" i="18"/>
  <c r="T605" i="18"/>
  <c r="T601" i="18"/>
  <c r="T597" i="18"/>
  <c r="T593" i="18"/>
  <c r="T589" i="18"/>
  <c r="T585" i="18"/>
  <c r="T581" i="18"/>
  <c r="T577" i="18"/>
  <c r="U663" i="18"/>
  <c r="U659" i="18"/>
  <c r="U655" i="18"/>
  <c r="U651" i="18"/>
  <c r="U647" i="18"/>
  <c r="U643" i="18"/>
  <c r="U639" i="18"/>
  <c r="U635" i="18"/>
  <c r="U631" i="18"/>
  <c r="U627" i="18"/>
  <c r="U623" i="18"/>
  <c r="U619" i="18"/>
  <c r="U615" i="18"/>
  <c r="U611" i="18"/>
  <c r="U607" i="18"/>
  <c r="U603" i="18"/>
  <c r="U599" i="18"/>
  <c r="U595" i="18"/>
  <c r="U591" i="18"/>
  <c r="U587" i="18"/>
  <c r="U583" i="18"/>
  <c r="U579" i="18"/>
  <c r="U575" i="18"/>
  <c r="V661" i="18"/>
  <c r="V657" i="18"/>
  <c r="V653" i="18"/>
  <c r="V649" i="18"/>
  <c r="V645" i="18"/>
  <c r="V641" i="18"/>
  <c r="V637" i="18"/>
  <c r="V633" i="18"/>
  <c r="V629" i="18"/>
  <c r="V625" i="18"/>
  <c r="V621" i="18"/>
  <c r="V617" i="18"/>
  <c r="V613" i="18"/>
  <c r="V609" i="18"/>
  <c r="V605" i="18"/>
  <c r="V601" i="18"/>
  <c r="V597" i="18"/>
  <c r="V593" i="18"/>
  <c r="V589" i="18"/>
  <c r="V585" i="18"/>
  <c r="V581" i="18"/>
  <c r="V577" i="18"/>
  <c r="W663" i="18"/>
  <c r="W659" i="18"/>
  <c r="W655" i="18"/>
  <c r="W651" i="18"/>
  <c r="W647" i="18"/>
  <c r="W643" i="18"/>
  <c r="W639" i="18"/>
  <c r="W635" i="18"/>
  <c r="W631" i="18"/>
  <c r="W627" i="18"/>
  <c r="W623" i="18"/>
  <c r="W619" i="18"/>
  <c r="W615" i="18"/>
  <c r="W611" i="18"/>
  <c r="W607" i="18"/>
  <c r="W603" i="18"/>
  <c r="W599" i="18"/>
  <c r="W595" i="18"/>
  <c r="W591" i="18"/>
  <c r="W587" i="18"/>
  <c r="W583" i="18"/>
  <c r="W579" i="18"/>
  <c r="W575" i="18"/>
  <c r="X641" i="18"/>
  <c r="X637" i="18"/>
  <c r="X625" i="18"/>
  <c r="X621" i="18"/>
  <c r="X609" i="18"/>
  <c r="X605" i="18"/>
  <c r="X593" i="18"/>
  <c r="X589" i="18"/>
  <c r="X577" i="18"/>
  <c r="Y663" i="18"/>
  <c r="Y659" i="18"/>
  <c r="Y655" i="18"/>
  <c r="Y651" i="18"/>
  <c r="Y647" i="18"/>
  <c r="Y642" i="18"/>
  <c r="Y632" i="18"/>
  <c r="Y626" i="18"/>
  <c r="Y616" i="18"/>
  <c r="Y600" i="18"/>
  <c r="Y584" i="18"/>
  <c r="Z663" i="18"/>
  <c r="Z652" i="18"/>
  <c r="Z647" i="18"/>
  <c r="Z636" i="18"/>
  <c r="Z631" i="18"/>
  <c r="Z620" i="18"/>
  <c r="AL662" i="18"/>
  <c r="AM662" i="18"/>
  <c r="AK662" i="18"/>
  <c r="AJ662" i="18"/>
  <c r="AH662" i="18"/>
  <c r="AI662" i="18"/>
  <c r="AG662" i="18"/>
  <c r="AE662" i="18"/>
  <c r="AF662" i="18"/>
  <c r="AD662" i="18"/>
  <c r="AB662" i="18"/>
  <c r="AC662" i="18"/>
  <c r="AA662" i="18"/>
  <c r="AL658" i="18"/>
  <c r="AM658" i="18"/>
  <c r="AK658" i="18"/>
  <c r="AJ658" i="18"/>
  <c r="AH658" i="18"/>
  <c r="AI658" i="18"/>
  <c r="AG658" i="18"/>
  <c r="AE658" i="18"/>
  <c r="AF658" i="18"/>
  <c r="AD658" i="18"/>
  <c r="AB658" i="18"/>
  <c r="AC658" i="18"/>
  <c r="AA658" i="18"/>
  <c r="AL654" i="18"/>
  <c r="AM654" i="18"/>
  <c r="AK654" i="18"/>
  <c r="AJ654" i="18"/>
  <c r="AH654" i="18"/>
  <c r="AI654" i="18"/>
  <c r="AG654" i="18"/>
  <c r="AE654" i="18"/>
  <c r="AF654" i="18"/>
  <c r="AD654" i="18"/>
  <c r="AB654" i="18"/>
  <c r="AC654" i="18"/>
  <c r="AA654" i="18"/>
  <c r="AL650" i="18"/>
  <c r="AM650" i="18"/>
  <c r="AK650" i="18"/>
  <c r="AJ650" i="18"/>
  <c r="AH650" i="18"/>
  <c r="AI650" i="18"/>
  <c r="AG650" i="18"/>
  <c r="AE650" i="18"/>
  <c r="AF650" i="18"/>
  <c r="AD650" i="18"/>
  <c r="AB650" i="18"/>
  <c r="AC650" i="18"/>
  <c r="AA650" i="18"/>
  <c r="AL646" i="18"/>
  <c r="AM646" i="18"/>
  <c r="AK646" i="18"/>
  <c r="AJ646" i="18"/>
  <c r="AH646" i="18"/>
  <c r="AI646" i="18"/>
  <c r="AG646" i="18"/>
  <c r="AE646" i="18"/>
  <c r="AF646" i="18"/>
  <c r="AD646" i="18"/>
  <c r="AB646" i="18"/>
  <c r="AC646" i="18"/>
  <c r="AA646" i="18"/>
  <c r="AL642" i="18"/>
  <c r="AM642" i="18"/>
  <c r="AK642" i="18"/>
  <c r="AJ642" i="18"/>
  <c r="AH642" i="18"/>
  <c r="AI642" i="18"/>
  <c r="AG642" i="18"/>
  <c r="AE642" i="18"/>
  <c r="AF642" i="18"/>
  <c r="AD642" i="18"/>
  <c r="AB642" i="18"/>
  <c r="AC642" i="18"/>
  <c r="AA642" i="18"/>
  <c r="AL638" i="18"/>
  <c r="AM638" i="18"/>
  <c r="AK638" i="18"/>
  <c r="AH638" i="18"/>
  <c r="AJ638" i="18"/>
  <c r="AI638" i="18"/>
  <c r="AG638" i="18"/>
  <c r="AE638" i="18"/>
  <c r="AF638" i="18"/>
  <c r="AD638" i="18"/>
  <c r="AB638" i="18"/>
  <c r="AC638" i="18"/>
  <c r="AA638" i="18"/>
  <c r="AL634" i="18"/>
  <c r="AM634" i="18"/>
  <c r="AK634" i="18"/>
  <c r="AJ634" i="18"/>
  <c r="AH634" i="18"/>
  <c r="AI634" i="18"/>
  <c r="AG634" i="18"/>
  <c r="AE634" i="18"/>
  <c r="AF634" i="18"/>
  <c r="AD634" i="18"/>
  <c r="AB634" i="18"/>
  <c r="AC634" i="18"/>
  <c r="AA634" i="18"/>
  <c r="AL630" i="18"/>
  <c r="AM630" i="18"/>
  <c r="AK630" i="18"/>
  <c r="AH630" i="18"/>
  <c r="AJ630" i="18"/>
  <c r="AI630" i="18"/>
  <c r="AG630" i="18"/>
  <c r="AE630" i="18"/>
  <c r="AF630" i="18"/>
  <c r="AD630" i="18"/>
  <c r="AB630" i="18"/>
  <c r="AC630" i="18"/>
  <c r="AA630" i="18"/>
  <c r="AL626" i="18"/>
  <c r="AJ626" i="18"/>
  <c r="AM626" i="18"/>
  <c r="AK626" i="18"/>
  <c r="AH626" i="18"/>
  <c r="AI626" i="18"/>
  <c r="AG626" i="18"/>
  <c r="AE626" i="18"/>
  <c r="AF626" i="18"/>
  <c r="AD626" i="18"/>
  <c r="AB626" i="18"/>
  <c r="AA626" i="18"/>
  <c r="AC626" i="18"/>
  <c r="AL622" i="18"/>
  <c r="AJ622" i="18"/>
  <c r="AM622" i="18"/>
  <c r="AK622" i="18"/>
  <c r="AH622" i="18"/>
  <c r="AI622" i="18"/>
  <c r="AG622" i="18"/>
  <c r="AE622" i="18"/>
  <c r="AF622" i="18"/>
  <c r="AD622" i="18"/>
  <c r="AC622" i="18"/>
  <c r="AB622" i="18"/>
  <c r="AA622" i="18"/>
  <c r="AL618" i="18"/>
  <c r="AJ618" i="18"/>
  <c r="AM618" i="18"/>
  <c r="AK618" i="18"/>
  <c r="AH618" i="18"/>
  <c r="AI618" i="18"/>
  <c r="AG618" i="18"/>
  <c r="AE618" i="18"/>
  <c r="AF618" i="18"/>
  <c r="AD618" i="18"/>
  <c r="AB618" i="18"/>
  <c r="Z618" i="18"/>
  <c r="AC618" i="18"/>
  <c r="AA618" i="18"/>
  <c r="AL614" i="18"/>
  <c r="AJ614" i="18"/>
  <c r="AM614" i="18"/>
  <c r="AK614" i="18"/>
  <c r="AH614" i="18"/>
  <c r="AI614" i="18"/>
  <c r="AG614" i="18"/>
  <c r="AE614" i="18"/>
  <c r="AF614" i="18"/>
  <c r="AD614" i="18"/>
  <c r="AB614" i="18"/>
  <c r="Z614" i="18"/>
  <c r="AC614" i="18"/>
  <c r="AA614" i="18"/>
  <c r="AL610" i="18"/>
  <c r="AJ610" i="18"/>
  <c r="AM610" i="18"/>
  <c r="AK610" i="18"/>
  <c r="AH610" i="18"/>
  <c r="AI610" i="18"/>
  <c r="AG610" i="18"/>
  <c r="AE610" i="18"/>
  <c r="AF610" i="18"/>
  <c r="AD610" i="18"/>
  <c r="AB610" i="18"/>
  <c r="Z610" i="18"/>
  <c r="AA610" i="18"/>
  <c r="AC610" i="18"/>
  <c r="AL606" i="18"/>
  <c r="AJ606" i="18"/>
  <c r="AM606" i="18"/>
  <c r="AK606" i="18"/>
  <c r="AH606" i="18"/>
  <c r="AI606" i="18"/>
  <c r="AG606" i="18"/>
  <c r="AE606" i="18"/>
  <c r="AF606" i="18"/>
  <c r="AD606" i="18"/>
  <c r="AC606" i="18"/>
  <c r="AB606" i="18"/>
  <c r="Z606" i="18"/>
  <c r="AA606" i="18"/>
  <c r="AL602" i="18"/>
  <c r="AJ602" i="18"/>
  <c r="AM602" i="18"/>
  <c r="AK602" i="18"/>
  <c r="AH602" i="18"/>
  <c r="AI602" i="18"/>
  <c r="AG602" i="18"/>
  <c r="AF602" i="18"/>
  <c r="AE602" i="18"/>
  <c r="AD602" i="18"/>
  <c r="AB602" i="18"/>
  <c r="Z602" i="18"/>
  <c r="AC602" i="18"/>
  <c r="AA602" i="18"/>
  <c r="AL598" i="18"/>
  <c r="AJ598" i="18"/>
  <c r="AM598" i="18"/>
  <c r="AK598" i="18"/>
  <c r="AH598" i="18"/>
  <c r="AI598" i="18"/>
  <c r="AG598" i="18"/>
  <c r="AF598" i="18"/>
  <c r="AE598" i="18"/>
  <c r="AD598" i="18"/>
  <c r="AB598" i="18"/>
  <c r="Z598" i="18"/>
  <c r="AC598" i="18"/>
  <c r="AA598" i="18"/>
  <c r="AL594" i="18"/>
  <c r="AJ594" i="18"/>
  <c r="AM594" i="18"/>
  <c r="AK594" i="18"/>
  <c r="AH594" i="18"/>
  <c r="AI594" i="18"/>
  <c r="AG594" i="18"/>
  <c r="AE594" i="18"/>
  <c r="AF594" i="18"/>
  <c r="AD594" i="18"/>
  <c r="AB594" i="18"/>
  <c r="Z594" i="18"/>
  <c r="AA594" i="18"/>
  <c r="AC594" i="18"/>
  <c r="AL590" i="18"/>
  <c r="AJ590" i="18"/>
  <c r="AM590" i="18"/>
  <c r="AK590" i="18"/>
  <c r="AH590" i="18"/>
  <c r="AI590" i="18"/>
  <c r="AG590" i="18"/>
  <c r="AF590" i="18"/>
  <c r="AE590" i="18"/>
  <c r="AD590" i="18"/>
  <c r="AC590" i="18"/>
  <c r="AB590" i="18"/>
  <c r="Z590" i="18"/>
  <c r="AA590" i="18"/>
  <c r="AL586" i="18"/>
  <c r="AJ586" i="18"/>
  <c r="AM586" i="18"/>
  <c r="AK586" i="18"/>
  <c r="AH586" i="18"/>
  <c r="AI586" i="18"/>
  <c r="AG586" i="18"/>
  <c r="AE586" i="18"/>
  <c r="AF586" i="18"/>
  <c r="AD586" i="18"/>
  <c r="AB586" i="18"/>
  <c r="Z586" i="18"/>
  <c r="AC586" i="18"/>
  <c r="AA586" i="18"/>
  <c r="AL582" i="18"/>
  <c r="AJ582" i="18"/>
  <c r="AM582" i="18"/>
  <c r="AK582" i="18"/>
  <c r="AH582" i="18"/>
  <c r="AI582" i="18"/>
  <c r="AG582" i="18"/>
  <c r="AF582" i="18"/>
  <c r="AE582" i="18"/>
  <c r="AD582" i="18"/>
  <c r="AB582" i="18"/>
  <c r="Z582" i="18"/>
  <c r="AC582" i="18"/>
  <c r="AA582" i="18"/>
  <c r="AL578" i="18"/>
  <c r="AJ578" i="18"/>
  <c r="AM578" i="18"/>
  <c r="AK578" i="18"/>
  <c r="AH578" i="18"/>
  <c r="AI578" i="18"/>
  <c r="AG578" i="18"/>
  <c r="AE578" i="18"/>
  <c r="AF578" i="18"/>
  <c r="AD578" i="18"/>
  <c r="AB578" i="18"/>
  <c r="Z578" i="18"/>
  <c r="AA578" i="18"/>
  <c r="AC578" i="18"/>
  <c r="AL574" i="18"/>
  <c r="AJ574" i="18"/>
  <c r="AM574" i="18"/>
  <c r="AK574" i="18"/>
  <c r="AH574" i="18"/>
  <c r="AI574" i="18"/>
  <c r="AG574" i="18"/>
  <c r="AF574" i="18"/>
  <c r="AE574" i="18"/>
  <c r="AD574" i="18"/>
  <c r="AC574" i="18"/>
  <c r="AB574" i="18"/>
  <c r="Z574" i="18"/>
  <c r="AA574" i="18"/>
  <c r="T660" i="18"/>
  <c r="T656" i="18"/>
  <c r="T652" i="18"/>
  <c r="T648" i="18"/>
  <c r="T644" i="18"/>
  <c r="T640" i="18"/>
  <c r="T636" i="18"/>
  <c r="T632" i="18"/>
  <c r="T628" i="18"/>
  <c r="T624" i="18"/>
  <c r="T620" i="18"/>
  <c r="T616" i="18"/>
  <c r="T612" i="18"/>
  <c r="T608" i="18"/>
  <c r="T604" i="18"/>
  <c r="T600" i="18"/>
  <c r="T596" i="18"/>
  <c r="T592" i="18"/>
  <c r="T588" i="18"/>
  <c r="T584" i="18"/>
  <c r="T580" i="18"/>
  <c r="T576" i="18"/>
  <c r="U662" i="18"/>
  <c r="U658" i="18"/>
  <c r="U654" i="18"/>
  <c r="U650" i="18"/>
  <c r="U646" i="18"/>
  <c r="U642" i="18"/>
  <c r="U638" i="18"/>
  <c r="U634" i="18"/>
  <c r="U630" i="18"/>
  <c r="U626" i="18"/>
  <c r="U622" i="18"/>
  <c r="U618" i="18"/>
  <c r="U614" i="18"/>
  <c r="U610" i="18"/>
  <c r="U606" i="18"/>
  <c r="U602" i="18"/>
  <c r="U598" i="18"/>
  <c r="U594" i="18"/>
  <c r="U590" i="18"/>
  <c r="U586" i="18"/>
  <c r="U582" i="18"/>
  <c r="U578" i="18"/>
  <c r="U574" i="18"/>
  <c r="V660" i="18"/>
  <c r="V656" i="18"/>
  <c r="V652" i="18"/>
  <c r="V648" i="18"/>
  <c r="V644" i="18"/>
  <c r="V640" i="18"/>
  <c r="V636" i="18"/>
  <c r="V632" i="18"/>
  <c r="V628" i="18"/>
  <c r="V624" i="18"/>
  <c r="V620" i="18"/>
  <c r="V616" i="18"/>
  <c r="V612" i="18"/>
  <c r="V608" i="18"/>
  <c r="V604" i="18"/>
  <c r="V600" i="18"/>
  <c r="V596" i="18"/>
  <c r="V592" i="18"/>
  <c r="V588" i="18"/>
  <c r="V584" i="18"/>
  <c r="V580" i="18"/>
  <c r="V576" i="18"/>
  <c r="W662" i="18"/>
  <c r="W658" i="18"/>
  <c r="W654" i="18"/>
  <c r="W650" i="18"/>
  <c r="W646" i="18"/>
  <c r="W642" i="18"/>
  <c r="W638" i="18"/>
  <c r="W634" i="18"/>
  <c r="W630" i="18"/>
  <c r="W626" i="18"/>
  <c r="W622" i="18"/>
  <c r="W618" i="18"/>
  <c r="W614" i="18"/>
  <c r="W610" i="18"/>
  <c r="W606" i="18"/>
  <c r="W602" i="18"/>
  <c r="W598" i="18"/>
  <c r="W594" i="18"/>
  <c r="W590" i="18"/>
  <c r="W586" i="18"/>
  <c r="W582" i="18"/>
  <c r="W578" i="18"/>
  <c r="W574" i="18"/>
  <c r="X660" i="18"/>
  <c r="X656" i="18"/>
  <c r="X652" i="18"/>
  <c r="X648" i="18"/>
  <c r="X644" i="18"/>
  <c r="X640" i="18"/>
  <c r="X636" i="18"/>
  <c r="X632" i="18"/>
  <c r="X628" i="18"/>
  <c r="X624" i="18"/>
  <c r="X620" i="18"/>
  <c r="X616" i="18"/>
  <c r="X612" i="18"/>
  <c r="X608" i="18"/>
  <c r="X604" i="18"/>
  <c r="X600" i="18"/>
  <c r="X596" i="18"/>
  <c r="X592" i="18"/>
  <c r="X588" i="18"/>
  <c r="X584" i="18"/>
  <c r="X580" i="18"/>
  <c r="X576" i="18"/>
  <c r="Y662" i="18"/>
  <c r="Y658" i="18"/>
  <c r="Y654" i="18"/>
  <c r="Y650" i="18"/>
  <c r="Y646" i="18"/>
  <c r="Y636" i="18"/>
  <c r="Y630" i="18"/>
  <c r="Y620" i="18"/>
  <c r="Y614" i="18"/>
  <c r="Y604" i="18"/>
  <c r="Y598" i="18"/>
  <c r="Y588" i="18"/>
  <c r="Y582" i="18"/>
  <c r="Z662" i="18"/>
  <c r="Z656" i="18"/>
  <c r="Z651" i="18"/>
  <c r="Z646" i="18"/>
  <c r="Z640" i="18"/>
  <c r="Z635" i="18"/>
  <c r="Z630" i="18"/>
  <c r="Z624" i="18"/>
  <c r="Z619" i="18"/>
  <c r="AL661" i="18"/>
  <c r="AM661" i="18"/>
  <c r="AK661" i="18"/>
  <c r="AJ661" i="18"/>
  <c r="AH661" i="18"/>
  <c r="AI661" i="18"/>
  <c r="AG661" i="18"/>
  <c r="AE661" i="18"/>
  <c r="AF661" i="18"/>
  <c r="AC661" i="18"/>
  <c r="AA661" i="18"/>
  <c r="AD661" i="18"/>
  <c r="AB661" i="18"/>
  <c r="Z661" i="18"/>
  <c r="AL657" i="18"/>
  <c r="AM657" i="18"/>
  <c r="AK657" i="18"/>
  <c r="AJ657" i="18"/>
  <c r="AH657" i="18"/>
  <c r="AI657" i="18"/>
  <c r="AG657" i="18"/>
  <c r="AE657" i="18"/>
  <c r="AF657" i="18"/>
  <c r="AC657" i="18"/>
  <c r="AA657" i="18"/>
  <c r="AD657" i="18"/>
  <c r="AB657" i="18"/>
  <c r="Z657" i="18"/>
  <c r="AL653" i="18"/>
  <c r="AM653" i="18"/>
  <c r="AK653" i="18"/>
  <c r="AJ653" i="18"/>
  <c r="AH653" i="18"/>
  <c r="AI653" i="18"/>
  <c r="AG653" i="18"/>
  <c r="AE653" i="18"/>
  <c r="AF653" i="18"/>
  <c r="AD653" i="18"/>
  <c r="AC653" i="18"/>
  <c r="AA653" i="18"/>
  <c r="AB653" i="18"/>
  <c r="Z653" i="18"/>
  <c r="AL649" i="18"/>
  <c r="AM649" i="18"/>
  <c r="AK649" i="18"/>
  <c r="AJ649" i="18"/>
  <c r="AH649" i="18"/>
  <c r="AI649" i="18"/>
  <c r="AG649" i="18"/>
  <c r="AE649" i="18"/>
  <c r="AF649" i="18"/>
  <c r="AD649" i="18"/>
  <c r="AC649" i="18"/>
  <c r="AA649" i="18"/>
  <c r="AB649" i="18"/>
  <c r="Z649" i="18"/>
  <c r="AL645" i="18"/>
  <c r="AM645" i="18"/>
  <c r="AK645" i="18"/>
  <c r="AJ645" i="18"/>
  <c r="AH645" i="18"/>
  <c r="AI645" i="18"/>
  <c r="AG645" i="18"/>
  <c r="AE645" i="18"/>
  <c r="AF645" i="18"/>
  <c r="AC645" i="18"/>
  <c r="AA645" i="18"/>
  <c r="AD645" i="18"/>
  <c r="AB645" i="18"/>
  <c r="Z645" i="18"/>
  <c r="AL641" i="18"/>
  <c r="AJ641" i="18"/>
  <c r="AM641" i="18"/>
  <c r="AK641" i="18"/>
  <c r="AH641" i="18"/>
  <c r="AI641" i="18"/>
  <c r="AG641" i="18"/>
  <c r="AE641" i="18"/>
  <c r="AF641" i="18"/>
  <c r="AC641" i="18"/>
  <c r="AA641" i="18"/>
  <c r="AD641" i="18"/>
  <c r="AB641" i="18"/>
  <c r="Z641" i="18"/>
  <c r="AL637" i="18"/>
  <c r="AJ637" i="18"/>
  <c r="AM637" i="18"/>
  <c r="AK637" i="18"/>
  <c r="AH637" i="18"/>
  <c r="AI637" i="18"/>
  <c r="AG637" i="18"/>
  <c r="AE637" i="18"/>
  <c r="AF637" i="18"/>
  <c r="AD637" i="18"/>
  <c r="AC637" i="18"/>
  <c r="AA637" i="18"/>
  <c r="AB637" i="18"/>
  <c r="Z637" i="18"/>
  <c r="AL633" i="18"/>
  <c r="AJ633" i="18"/>
  <c r="AM633" i="18"/>
  <c r="AK633" i="18"/>
  <c r="AH633" i="18"/>
  <c r="AI633" i="18"/>
  <c r="AG633" i="18"/>
  <c r="AE633" i="18"/>
  <c r="AF633" i="18"/>
  <c r="AD633" i="18"/>
  <c r="AC633" i="18"/>
  <c r="AA633" i="18"/>
  <c r="AB633" i="18"/>
  <c r="Z633" i="18"/>
  <c r="AL629" i="18"/>
  <c r="AJ629" i="18"/>
  <c r="AM629" i="18"/>
  <c r="AK629" i="18"/>
  <c r="AH629" i="18"/>
  <c r="AI629" i="18"/>
  <c r="AG629" i="18"/>
  <c r="AE629" i="18"/>
  <c r="AF629" i="18"/>
  <c r="AC629" i="18"/>
  <c r="AA629" i="18"/>
  <c r="AD629" i="18"/>
  <c r="AB629" i="18"/>
  <c r="Z629" i="18"/>
  <c r="AL625" i="18"/>
  <c r="AJ625" i="18"/>
  <c r="AM625" i="18"/>
  <c r="AK625" i="18"/>
  <c r="AH625" i="18"/>
  <c r="AI625" i="18"/>
  <c r="AG625" i="18"/>
  <c r="AE625" i="18"/>
  <c r="AF625" i="18"/>
  <c r="AA625" i="18"/>
  <c r="AC625" i="18"/>
  <c r="AD625" i="18"/>
  <c r="AB625" i="18"/>
  <c r="Z625" i="18"/>
  <c r="AL621" i="18"/>
  <c r="AJ621" i="18"/>
  <c r="AM621" i="18"/>
  <c r="AK621" i="18"/>
  <c r="AH621" i="18"/>
  <c r="AI621" i="18"/>
  <c r="AG621" i="18"/>
  <c r="AE621" i="18"/>
  <c r="AF621" i="18"/>
  <c r="AD621" i="18"/>
  <c r="AA621" i="18"/>
  <c r="AC621" i="18"/>
  <c r="AB621" i="18"/>
  <c r="Z621" i="18"/>
  <c r="AL617" i="18"/>
  <c r="AJ617" i="18"/>
  <c r="AM617" i="18"/>
  <c r="AK617" i="18"/>
  <c r="AH617" i="18"/>
  <c r="AI617" i="18"/>
  <c r="AG617" i="18"/>
  <c r="AE617" i="18"/>
  <c r="AF617" i="18"/>
  <c r="AC617" i="18"/>
  <c r="AD617" i="18"/>
  <c r="AA617" i="18"/>
  <c r="AB617" i="18"/>
  <c r="Z617" i="18"/>
  <c r="AL613" i="18"/>
  <c r="AJ613" i="18"/>
  <c r="AM613" i="18"/>
  <c r="AK613" i="18"/>
  <c r="AH613" i="18"/>
  <c r="AI613" i="18"/>
  <c r="AG613" i="18"/>
  <c r="AE613" i="18"/>
  <c r="AF613" i="18"/>
  <c r="AC613" i="18"/>
  <c r="AA613" i="18"/>
  <c r="AD613" i="18"/>
  <c r="AB613" i="18"/>
  <c r="Z613" i="18"/>
  <c r="AL609" i="18"/>
  <c r="AJ609" i="18"/>
  <c r="AM609" i="18"/>
  <c r="AK609" i="18"/>
  <c r="AH609" i="18"/>
  <c r="AI609" i="18"/>
  <c r="AG609" i="18"/>
  <c r="AE609" i="18"/>
  <c r="AF609" i="18"/>
  <c r="AA609" i="18"/>
  <c r="AC609" i="18"/>
  <c r="AD609" i="18"/>
  <c r="AB609" i="18"/>
  <c r="Z609" i="18"/>
  <c r="AL605" i="18"/>
  <c r="AJ605" i="18"/>
  <c r="AM605" i="18"/>
  <c r="AK605" i="18"/>
  <c r="AH605" i="18"/>
  <c r="AI605" i="18"/>
  <c r="AG605" i="18"/>
  <c r="AE605" i="18"/>
  <c r="AF605" i="18"/>
  <c r="AD605" i="18"/>
  <c r="AA605" i="18"/>
  <c r="AC605" i="18"/>
  <c r="AB605" i="18"/>
  <c r="Z605" i="18"/>
  <c r="AL601" i="18"/>
  <c r="AJ601" i="18"/>
  <c r="AM601" i="18"/>
  <c r="AK601" i="18"/>
  <c r="AH601" i="18"/>
  <c r="AI601" i="18"/>
  <c r="AG601" i="18"/>
  <c r="AE601" i="18"/>
  <c r="AD601" i="18"/>
  <c r="AF601" i="18"/>
  <c r="AC601" i="18"/>
  <c r="AA601" i="18"/>
  <c r="AB601" i="18"/>
  <c r="Z601" i="18"/>
  <c r="AL597" i="18"/>
  <c r="AJ597" i="18"/>
  <c r="AM597" i="18"/>
  <c r="AK597" i="18"/>
  <c r="AH597" i="18"/>
  <c r="AI597" i="18"/>
  <c r="AG597" i="18"/>
  <c r="AF597" i="18"/>
  <c r="AE597" i="18"/>
  <c r="AD597" i="18"/>
  <c r="AC597" i="18"/>
  <c r="AA597" i="18"/>
  <c r="AB597" i="18"/>
  <c r="Z597" i="18"/>
  <c r="AL593" i="18"/>
  <c r="AJ593" i="18"/>
  <c r="AM593" i="18"/>
  <c r="AK593" i="18"/>
  <c r="AH593" i="18"/>
  <c r="AI593" i="18"/>
  <c r="AG593" i="18"/>
  <c r="AE593" i="18"/>
  <c r="AF593" i="18"/>
  <c r="AD593" i="18"/>
  <c r="AA593" i="18"/>
  <c r="AC593" i="18"/>
  <c r="AB593" i="18"/>
  <c r="Z593" i="18"/>
  <c r="AL589" i="18"/>
  <c r="AJ589" i="18"/>
  <c r="AM589" i="18"/>
  <c r="AK589" i="18"/>
  <c r="AH589" i="18"/>
  <c r="AI589" i="18"/>
  <c r="AG589" i="18"/>
  <c r="AF589" i="18"/>
  <c r="AE589" i="18"/>
  <c r="AD589" i="18"/>
  <c r="AA589" i="18"/>
  <c r="AC589" i="18"/>
  <c r="AB589" i="18"/>
  <c r="Z589" i="18"/>
  <c r="AL585" i="18"/>
  <c r="AJ585" i="18"/>
  <c r="AM585" i="18"/>
  <c r="AK585" i="18"/>
  <c r="AH585" i="18"/>
  <c r="AI585" i="18"/>
  <c r="AG585" i="18"/>
  <c r="AE585" i="18"/>
  <c r="AF585" i="18"/>
  <c r="AD585" i="18"/>
  <c r="AC585" i="18"/>
  <c r="AA585" i="18"/>
  <c r="AB585" i="18"/>
  <c r="Z585" i="18"/>
  <c r="AL581" i="18"/>
  <c r="AJ581" i="18"/>
  <c r="AM581" i="18"/>
  <c r="AK581" i="18"/>
  <c r="AH581" i="18"/>
  <c r="AI581" i="18"/>
  <c r="AG581" i="18"/>
  <c r="AF581" i="18"/>
  <c r="AE581" i="18"/>
  <c r="AD581" i="18"/>
  <c r="AC581" i="18"/>
  <c r="AA581" i="18"/>
  <c r="AB581" i="18"/>
  <c r="Z581" i="18"/>
  <c r="AL577" i="18"/>
  <c r="AJ577" i="18"/>
  <c r="AM577" i="18"/>
  <c r="AK577" i="18"/>
  <c r="AH577" i="18"/>
  <c r="AI577" i="18"/>
  <c r="AG577" i="18"/>
  <c r="AE577" i="18"/>
  <c r="AF577" i="18"/>
  <c r="AD577" i="18"/>
  <c r="AA577" i="18"/>
  <c r="AC577" i="18"/>
  <c r="AB577" i="18"/>
  <c r="Z577" i="18"/>
  <c r="T663" i="18"/>
  <c r="T659" i="18"/>
  <c r="T655" i="18"/>
  <c r="T651" i="18"/>
  <c r="T647" i="18"/>
  <c r="T643" i="18"/>
  <c r="T639" i="18"/>
  <c r="T635" i="18"/>
  <c r="T631" i="18"/>
  <c r="T627" i="18"/>
  <c r="T623" i="18"/>
  <c r="T619" i="18"/>
  <c r="T615" i="18"/>
  <c r="T611" i="18"/>
  <c r="T607" i="18"/>
  <c r="T603" i="18"/>
  <c r="T599" i="18"/>
  <c r="T595" i="18"/>
  <c r="T591" i="18"/>
  <c r="T587" i="18"/>
  <c r="T583" i="18"/>
  <c r="T579" i="18"/>
  <c r="T575" i="18"/>
  <c r="U661" i="18"/>
  <c r="U657" i="18"/>
  <c r="U653" i="18"/>
  <c r="U649" i="18"/>
  <c r="U645" i="18"/>
  <c r="U641" i="18"/>
  <c r="U637" i="18"/>
  <c r="U633" i="18"/>
  <c r="U629" i="18"/>
  <c r="U625" i="18"/>
  <c r="U621" i="18"/>
  <c r="U617" i="18"/>
  <c r="U613" i="18"/>
  <c r="U609" i="18"/>
  <c r="U605" i="18"/>
  <c r="U601" i="18"/>
  <c r="U597" i="18"/>
  <c r="U593" i="18"/>
  <c r="U589" i="18"/>
  <c r="U585" i="18"/>
  <c r="U581" i="18"/>
  <c r="U577" i="18"/>
  <c r="V663" i="18"/>
  <c r="V659" i="18"/>
  <c r="V655" i="18"/>
  <c r="V651" i="18"/>
  <c r="V647" i="18"/>
  <c r="V643" i="18"/>
  <c r="V639" i="18"/>
  <c r="V635" i="18"/>
  <c r="V631" i="18"/>
  <c r="V627" i="18"/>
  <c r="V623" i="18"/>
  <c r="V619" i="18"/>
  <c r="V615" i="18"/>
  <c r="V611" i="18"/>
  <c r="V607" i="18"/>
  <c r="V603" i="18"/>
  <c r="V599" i="18"/>
  <c r="V595" i="18"/>
  <c r="V591" i="18"/>
  <c r="V587" i="18"/>
  <c r="V583" i="18"/>
  <c r="V579" i="18"/>
  <c r="V575" i="18"/>
  <c r="W661" i="18"/>
  <c r="W657" i="18"/>
  <c r="W653" i="18"/>
  <c r="W649" i="18"/>
  <c r="W645" i="18"/>
  <c r="W641" i="18"/>
  <c r="W637" i="18"/>
  <c r="W633" i="18"/>
  <c r="W629" i="18"/>
  <c r="W625" i="18"/>
  <c r="W621" i="18"/>
  <c r="W617" i="18"/>
  <c r="W613" i="18"/>
  <c r="W609" i="18"/>
  <c r="W605" i="18"/>
  <c r="W601" i="18"/>
  <c r="W597" i="18"/>
  <c r="W593" i="18"/>
  <c r="W589" i="18"/>
  <c r="W585" i="18"/>
  <c r="W581" i="18"/>
  <c r="W577" i="18"/>
  <c r="X663" i="18"/>
  <c r="X659" i="18"/>
  <c r="X655" i="18"/>
  <c r="X651" i="18"/>
  <c r="X647" i="18"/>
  <c r="X643" i="18"/>
  <c r="X639" i="18"/>
  <c r="X635" i="18"/>
  <c r="X631" i="18"/>
  <c r="X627" i="18"/>
  <c r="X623" i="18"/>
  <c r="X619" i="18"/>
  <c r="X615" i="18"/>
  <c r="X611" i="18"/>
  <c r="X607" i="18"/>
  <c r="X603" i="18"/>
  <c r="X599" i="18"/>
  <c r="X595" i="18"/>
  <c r="X591" i="18"/>
  <c r="X587" i="18"/>
  <c r="X583" i="18"/>
  <c r="X579" i="18"/>
  <c r="X575" i="18"/>
  <c r="Y661" i="18"/>
  <c r="Y657" i="18"/>
  <c r="Y653" i="18"/>
  <c r="Y649" i="18"/>
  <c r="Y645" i="18"/>
  <c r="Y640" i="18"/>
  <c r="Y634" i="18"/>
  <c r="Y629" i="18"/>
  <c r="Y624" i="18"/>
  <c r="Y618" i="18"/>
  <c r="Y613" i="18"/>
  <c r="Y608" i="18"/>
  <c r="Y602" i="18"/>
  <c r="Y597" i="18"/>
  <c r="Y592" i="18"/>
  <c r="Y586" i="18"/>
  <c r="Y581" i="18"/>
  <c r="Y576" i="18"/>
  <c r="Z660" i="18"/>
  <c r="Z655" i="18"/>
  <c r="Z650" i="18"/>
  <c r="Z644" i="18"/>
  <c r="Z639" i="18"/>
  <c r="Z634" i="18"/>
  <c r="Z628" i="18"/>
  <c r="Z623" i="18"/>
  <c r="Z615" i="18"/>
  <c r="S361" i="18"/>
  <c r="S355" i="18"/>
  <c r="S381" i="18"/>
  <c r="S377" i="18"/>
  <c r="S369" i="18"/>
  <c r="S365" i="18"/>
  <c r="V417" i="18"/>
  <c r="S413" i="18"/>
  <c r="U409" i="18"/>
  <c r="S406" i="18"/>
  <c r="T402" i="18"/>
  <c r="S398" i="18"/>
  <c r="U394" i="18"/>
  <c r="U389" i="18"/>
  <c r="S385" i="18"/>
  <c r="U381" i="18"/>
  <c r="U377" i="18"/>
  <c r="T372" i="18"/>
  <c r="T369" i="18"/>
  <c r="U365" i="18"/>
  <c r="U361" i="18"/>
  <c r="T357" i="18"/>
  <c r="T353" i="18"/>
  <c r="U348" i="18"/>
  <c r="S373" i="18"/>
  <c r="S371" i="18"/>
  <c r="S421" i="18"/>
  <c r="S417" i="18"/>
  <c r="S387" i="18"/>
  <c r="S394" i="18"/>
  <c r="AJ448" i="18"/>
  <c r="U448" i="18"/>
  <c r="Y448" i="18"/>
  <c r="AC448" i="18"/>
  <c r="AG448" i="18"/>
  <c r="AK448" i="18"/>
  <c r="V448" i="18"/>
  <c r="Z448" i="18"/>
  <c r="AD448" i="18"/>
  <c r="AH448" i="18"/>
  <c r="AL448" i="18"/>
  <c r="S448" i="18"/>
  <c r="W448" i="18"/>
  <c r="AA448" i="18"/>
  <c r="AE448" i="18"/>
  <c r="AI448" i="18"/>
  <c r="AM448" i="18"/>
  <c r="T448" i="18"/>
  <c r="X448" i="18"/>
  <c r="AB448" i="18"/>
  <c r="AF448" i="18"/>
  <c r="S409" i="18"/>
  <c r="S372" i="18"/>
  <c r="AH145" i="18"/>
  <c r="AF156" i="18"/>
  <c r="S402" i="18"/>
  <c r="AB153" i="18"/>
  <c r="S389" i="18"/>
  <c r="AJ421" i="18"/>
  <c r="AM421" i="18"/>
  <c r="AL421" i="18"/>
  <c r="AK421" i="18"/>
  <c r="AF421" i="18"/>
  <c r="AI421" i="18"/>
  <c r="AH421" i="18"/>
  <c r="AG421" i="18"/>
  <c r="AB421" i="18"/>
  <c r="AE421" i="18"/>
  <c r="AD421" i="18"/>
  <c r="AC421" i="18"/>
  <c r="Z421" i="18"/>
  <c r="Y421" i="18"/>
  <c r="AA421" i="18"/>
  <c r="X421" i="18"/>
  <c r="W421" i="18"/>
  <c r="AJ413" i="18"/>
  <c r="AM413" i="18"/>
  <c r="AL413" i="18"/>
  <c r="AK413" i="18"/>
  <c r="AF413" i="18"/>
  <c r="AI413" i="18"/>
  <c r="AH413" i="18"/>
  <c r="AG413" i="18"/>
  <c r="AB413" i="18"/>
  <c r="AE413" i="18"/>
  <c r="AA413" i="18"/>
  <c r="AD413" i="18"/>
  <c r="AC413" i="18"/>
  <c r="Y413" i="18"/>
  <c r="Z413" i="18"/>
  <c r="X413" i="18"/>
  <c r="W413" i="18"/>
  <c r="AJ406" i="18"/>
  <c r="AM406" i="18"/>
  <c r="AL406" i="18"/>
  <c r="AK406" i="18"/>
  <c r="AF406" i="18"/>
  <c r="AI406" i="18"/>
  <c r="AH406" i="18"/>
  <c r="AG406" i="18"/>
  <c r="AB406" i="18"/>
  <c r="AE406" i="18"/>
  <c r="AA406" i="18"/>
  <c r="AD406" i="18"/>
  <c r="AC406" i="18"/>
  <c r="Z406" i="18"/>
  <c r="Y406" i="18"/>
  <c r="X406" i="18"/>
  <c r="W406" i="18"/>
  <c r="AJ398" i="18"/>
  <c r="AM398" i="18"/>
  <c r="AL398" i="18"/>
  <c r="AK398" i="18"/>
  <c r="AF398" i="18"/>
  <c r="AI398" i="18"/>
  <c r="AH398" i="18"/>
  <c r="AG398" i="18"/>
  <c r="AB398" i="18"/>
  <c r="AA398" i="18"/>
  <c r="AD398" i="18"/>
  <c r="AE398" i="18"/>
  <c r="AC398" i="18"/>
  <c r="V398" i="18"/>
  <c r="Y398" i="18"/>
  <c r="Z398" i="18"/>
  <c r="X398" i="18"/>
  <c r="W398" i="18"/>
  <c r="AJ385" i="18"/>
  <c r="AM385" i="18"/>
  <c r="AL385" i="18"/>
  <c r="AK385" i="18"/>
  <c r="AF385" i="18"/>
  <c r="AI385" i="18"/>
  <c r="AH385" i="18"/>
  <c r="AG385" i="18"/>
  <c r="AB385" i="18"/>
  <c r="AA385" i="18"/>
  <c r="AD385" i="18"/>
  <c r="AE385" i="18"/>
  <c r="AC385" i="18"/>
  <c r="V385" i="18"/>
  <c r="Z385" i="18"/>
  <c r="Y385" i="18"/>
  <c r="X385" i="18"/>
  <c r="W385" i="18"/>
  <c r="S422" i="18"/>
  <c r="S418" i="18"/>
  <c r="S414" i="18"/>
  <c r="S410" i="18"/>
  <c r="S407" i="18"/>
  <c r="S403" i="18"/>
  <c r="S399" i="18"/>
  <c r="S395" i="18"/>
  <c r="S382" i="18"/>
  <c r="S378" i="18"/>
  <c r="S366" i="18"/>
  <c r="S362" i="18"/>
  <c r="S357" i="18"/>
  <c r="S353" i="18"/>
  <c r="S348" i="18"/>
  <c r="AM420" i="18"/>
  <c r="AL420" i="18"/>
  <c r="AK420" i="18"/>
  <c r="AJ420" i="18"/>
  <c r="AI420" i="18"/>
  <c r="AH420" i="18"/>
  <c r="AG420" i="18"/>
  <c r="AF420" i="18"/>
  <c r="AE420" i="18"/>
  <c r="AD420" i="18"/>
  <c r="AC420" i="18"/>
  <c r="AB420" i="18"/>
  <c r="Y420" i="18"/>
  <c r="AA420" i="18"/>
  <c r="X420" i="18"/>
  <c r="W420" i="18"/>
  <c r="Z420" i="18"/>
  <c r="V420" i="18"/>
  <c r="AM416" i="18"/>
  <c r="AL416" i="18"/>
  <c r="AK416" i="18"/>
  <c r="AJ416" i="18"/>
  <c r="AI416" i="18"/>
  <c r="AH416" i="18"/>
  <c r="AG416" i="18"/>
  <c r="AF416" i="18"/>
  <c r="AE416" i="18"/>
  <c r="AD416" i="18"/>
  <c r="AC416" i="18"/>
  <c r="AB416" i="18"/>
  <c r="Z416" i="18"/>
  <c r="Y416" i="18"/>
  <c r="X416" i="18"/>
  <c r="AA416" i="18"/>
  <c r="W416" i="18"/>
  <c r="V416" i="18"/>
  <c r="AM412" i="18"/>
  <c r="AL412" i="18"/>
  <c r="AK412" i="18"/>
  <c r="AJ412" i="18"/>
  <c r="AI412" i="18"/>
  <c r="AH412" i="18"/>
  <c r="AG412" i="18"/>
  <c r="AF412" i="18"/>
  <c r="AE412" i="18"/>
  <c r="AA412" i="18"/>
  <c r="AD412" i="18"/>
  <c r="AC412" i="18"/>
  <c r="AB412" i="18"/>
  <c r="Y412" i="18"/>
  <c r="Z412" i="18"/>
  <c r="X412" i="18"/>
  <c r="W412" i="18"/>
  <c r="V412" i="18"/>
  <c r="AM408" i="18"/>
  <c r="AL408" i="18"/>
  <c r="AK408" i="18"/>
  <c r="AJ408" i="18"/>
  <c r="AI408" i="18"/>
  <c r="AH408" i="18"/>
  <c r="AG408" i="18"/>
  <c r="AF408" i="18"/>
  <c r="AE408" i="18"/>
  <c r="AA408" i="18"/>
  <c r="AD408" i="18"/>
  <c r="AC408" i="18"/>
  <c r="AB408" i="18"/>
  <c r="Y408" i="18"/>
  <c r="X408" i="18"/>
  <c r="Z408" i="18"/>
  <c r="W408" i="18"/>
  <c r="V408" i="18"/>
  <c r="AM405" i="18"/>
  <c r="AL405" i="18"/>
  <c r="AK405" i="18"/>
  <c r="AJ405" i="18"/>
  <c r="AI405" i="18"/>
  <c r="AH405" i="18"/>
  <c r="AG405" i="18"/>
  <c r="AF405" i="18"/>
  <c r="AE405" i="18"/>
  <c r="AA405" i="18"/>
  <c r="AD405" i="18"/>
  <c r="AC405" i="18"/>
  <c r="AB405" i="18"/>
  <c r="Y405" i="18"/>
  <c r="X405" i="18"/>
  <c r="W405" i="18"/>
  <c r="Z405" i="18"/>
  <c r="V405" i="18"/>
  <c r="AM401" i="18"/>
  <c r="AL401" i="18"/>
  <c r="AK401" i="18"/>
  <c r="AJ401" i="18"/>
  <c r="AI401" i="18"/>
  <c r="AH401" i="18"/>
  <c r="AG401" i="18"/>
  <c r="AF401" i="18"/>
  <c r="AA401" i="18"/>
  <c r="AE401" i="18"/>
  <c r="AD401" i="18"/>
  <c r="AC401" i="18"/>
  <c r="AB401" i="18"/>
  <c r="Z401" i="18"/>
  <c r="Y401" i="18"/>
  <c r="X401" i="18"/>
  <c r="W401" i="18"/>
  <c r="V401" i="18"/>
  <c r="AM397" i="18"/>
  <c r="AL397" i="18"/>
  <c r="AK397" i="18"/>
  <c r="AJ397" i="18"/>
  <c r="AI397" i="18"/>
  <c r="AH397" i="18"/>
  <c r="AG397" i="18"/>
  <c r="AF397" i="18"/>
  <c r="AA397" i="18"/>
  <c r="AD397" i="18"/>
  <c r="AE397" i="18"/>
  <c r="AC397" i="18"/>
  <c r="AB397" i="18"/>
  <c r="Y397" i="18"/>
  <c r="Z397" i="18"/>
  <c r="X397" i="18"/>
  <c r="W397" i="18"/>
  <c r="V397" i="18"/>
  <c r="AM392" i="18"/>
  <c r="AL392" i="18"/>
  <c r="AK392" i="18"/>
  <c r="AJ392" i="18"/>
  <c r="AI392" i="18"/>
  <c r="AH392" i="18"/>
  <c r="AG392" i="18"/>
  <c r="AF392" i="18"/>
  <c r="AA392" i="18"/>
  <c r="AD392" i="18"/>
  <c r="AC392" i="18"/>
  <c r="AE392" i="18"/>
  <c r="AB392" i="18"/>
  <c r="Y392" i="18"/>
  <c r="X392" i="18"/>
  <c r="Z392" i="18"/>
  <c r="W392" i="18"/>
  <c r="V392" i="18"/>
  <c r="AM388" i="18"/>
  <c r="AL388" i="18"/>
  <c r="AK388" i="18"/>
  <c r="AJ388" i="18"/>
  <c r="AI388" i="18"/>
  <c r="AE388" i="18"/>
  <c r="AH388" i="18"/>
  <c r="AG388" i="18"/>
  <c r="AF388" i="18"/>
  <c r="AA388" i="18"/>
  <c r="AD388" i="18"/>
  <c r="AC388" i="18"/>
  <c r="AB388" i="18"/>
  <c r="Y388" i="18"/>
  <c r="X388" i="18"/>
  <c r="W388" i="18"/>
  <c r="Z388" i="18"/>
  <c r="V388" i="18"/>
  <c r="AM384" i="18"/>
  <c r="AL384" i="18"/>
  <c r="AK384" i="18"/>
  <c r="AJ384" i="18"/>
  <c r="AI384" i="18"/>
  <c r="AE384" i="18"/>
  <c r="AH384" i="18"/>
  <c r="AG384" i="18"/>
  <c r="AF384" i="18"/>
  <c r="AA384" i="18"/>
  <c r="AD384" i="18"/>
  <c r="AC384" i="18"/>
  <c r="AB384" i="18"/>
  <c r="Z384" i="18"/>
  <c r="Y384" i="18"/>
  <c r="X384" i="18"/>
  <c r="W384" i="18"/>
  <c r="V384" i="18"/>
  <c r="AM380" i="18"/>
  <c r="AL380" i="18"/>
  <c r="AK380" i="18"/>
  <c r="AJ380" i="18"/>
  <c r="AI380" i="18"/>
  <c r="AE380" i="18"/>
  <c r="AH380" i="18"/>
  <c r="AG380" i="18"/>
  <c r="AF380" i="18"/>
  <c r="AA380" i="18"/>
  <c r="AD380" i="18"/>
  <c r="AC380" i="18"/>
  <c r="AB380" i="18"/>
  <c r="Y380" i="18"/>
  <c r="Z380" i="18"/>
  <c r="X380" i="18"/>
  <c r="W380" i="18"/>
  <c r="V380" i="18"/>
  <c r="AM376" i="18"/>
  <c r="AI376" i="18"/>
  <c r="AL376" i="18"/>
  <c r="AK376" i="18"/>
  <c r="AJ376" i="18"/>
  <c r="AE376" i="18"/>
  <c r="AH376" i="18"/>
  <c r="AG376" i="18"/>
  <c r="AF376" i="18"/>
  <c r="AA376" i="18"/>
  <c r="AD376" i="18"/>
  <c r="AC376" i="18"/>
  <c r="AB376" i="18"/>
  <c r="Y376" i="18"/>
  <c r="X376" i="18"/>
  <c r="Z376" i="18"/>
  <c r="W376" i="18"/>
  <c r="V376" i="18"/>
  <c r="AM350" i="18"/>
  <c r="AI350" i="18"/>
  <c r="AL350" i="18"/>
  <c r="AK350" i="18"/>
  <c r="AJ350" i="18"/>
  <c r="AE350" i="18"/>
  <c r="AH350" i="18"/>
  <c r="AG350" i="18"/>
  <c r="AF350" i="18"/>
  <c r="AA350" i="18"/>
  <c r="AD350" i="18"/>
  <c r="AC350" i="18"/>
  <c r="AB350" i="18"/>
  <c r="Y350" i="18"/>
  <c r="X350" i="18"/>
  <c r="W350" i="18"/>
  <c r="Z350" i="18"/>
  <c r="V350" i="18"/>
  <c r="AM368" i="18"/>
  <c r="AI368" i="18"/>
  <c r="AL368" i="18"/>
  <c r="AK368" i="18"/>
  <c r="AJ368" i="18"/>
  <c r="AE368" i="18"/>
  <c r="AH368" i="18"/>
  <c r="AG368" i="18"/>
  <c r="AF368" i="18"/>
  <c r="AA368" i="18"/>
  <c r="AD368" i="18"/>
  <c r="AC368" i="18"/>
  <c r="AB368" i="18"/>
  <c r="Z368" i="18"/>
  <c r="X368" i="18"/>
  <c r="Y368" i="18"/>
  <c r="W368" i="18"/>
  <c r="V368" i="18"/>
  <c r="AM364" i="18"/>
  <c r="AI364" i="18"/>
  <c r="AL364" i="18"/>
  <c r="AK364" i="18"/>
  <c r="AJ364" i="18"/>
  <c r="AE364" i="18"/>
  <c r="AH364" i="18"/>
  <c r="AG364" i="18"/>
  <c r="AF364" i="18"/>
  <c r="AA364" i="18"/>
  <c r="AD364" i="18"/>
  <c r="AC364" i="18"/>
  <c r="AB364" i="18"/>
  <c r="Z364" i="18"/>
  <c r="X364" i="18"/>
  <c r="W364" i="18"/>
  <c r="Y364" i="18"/>
  <c r="V364" i="18"/>
  <c r="AM360" i="18"/>
  <c r="AI360" i="18"/>
  <c r="AL360" i="18"/>
  <c r="AK360" i="18"/>
  <c r="AJ360" i="18"/>
  <c r="AE360" i="18"/>
  <c r="AH360" i="18"/>
  <c r="AG360" i="18"/>
  <c r="AF360" i="18"/>
  <c r="AA360" i="18"/>
  <c r="AD360" i="18"/>
  <c r="AC360" i="18"/>
  <c r="AB360" i="18"/>
  <c r="Y360" i="18"/>
  <c r="X360" i="18"/>
  <c r="Z360" i="18"/>
  <c r="W360" i="18"/>
  <c r="V360" i="18"/>
  <c r="AM356" i="18"/>
  <c r="AI356" i="18"/>
  <c r="AL356" i="18"/>
  <c r="AK356" i="18"/>
  <c r="AJ356" i="18"/>
  <c r="AE356" i="18"/>
  <c r="AH356" i="18"/>
  <c r="AG356" i="18"/>
  <c r="AF356" i="18"/>
  <c r="AA356" i="18"/>
  <c r="AD356" i="18"/>
  <c r="AC356" i="18"/>
  <c r="AB356" i="18"/>
  <c r="Y356" i="18"/>
  <c r="X356" i="18"/>
  <c r="W356" i="18"/>
  <c r="Z356" i="18"/>
  <c r="V356" i="18"/>
  <c r="AM352" i="18"/>
  <c r="AI352" i="18"/>
  <c r="AL352" i="18"/>
  <c r="AK352" i="18"/>
  <c r="AJ352" i="18"/>
  <c r="AE352" i="18"/>
  <c r="AH352" i="18"/>
  <c r="AG352" i="18"/>
  <c r="AF352" i="18"/>
  <c r="AA352" i="18"/>
  <c r="AD352" i="18"/>
  <c r="AC352" i="18"/>
  <c r="AB352" i="18"/>
  <c r="Z352" i="18"/>
  <c r="X352" i="18"/>
  <c r="Y352" i="18"/>
  <c r="W352" i="18"/>
  <c r="V352" i="18"/>
  <c r="AM347" i="18"/>
  <c r="AI347" i="18"/>
  <c r="AL347" i="18"/>
  <c r="AK347" i="18"/>
  <c r="AJ347" i="18"/>
  <c r="AE347" i="18"/>
  <c r="AH347" i="18"/>
  <c r="AG347" i="18"/>
  <c r="AF347" i="18"/>
  <c r="AA347" i="18"/>
  <c r="AD347" i="18"/>
  <c r="AC347" i="18"/>
  <c r="AB347" i="18"/>
  <c r="Z347" i="18"/>
  <c r="X347" i="18"/>
  <c r="W347" i="18"/>
  <c r="Y347" i="18"/>
  <c r="V347" i="18"/>
  <c r="T421" i="18"/>
  <c r="T417" i="18"/>
  <c r="T413" i="18"/>
  <c r="T409" i="18"/>
  <c r="T406" i="18"/>
  <c r="T398" i="18"/>
  <c r="T394" i="18"/>
  <c r="T389" i="18"/>
  <c r="T385" i="18"/>
  <c r="T381" i="18"/>
  <c r="T376" i="18"/>
  <c r="T371" i="18"/>
  <c r="T365" i="18"/>
  <c r="T360" i="18"/>
  <c r="T355" i="18"/>
  <c r="T348" i="18"/>
  <c r="U421" i="18"/>
  <c r="U416" i="18"/>
  <c r="U406" i="18"/>
  <c r="U401" i="18"/>
  <c r="U384" i="18"/>
  <c r="U372" i="18"/>
  <c r="U368" i="18"/>
  <c r="U357" i="18"/>
  <c r="U352" i="18"/>
  <c r="V413" i="18"/>
  <c r="AL419" i="18"/>
  <c r="AK419" i="18"/>
  <c r="AJ419" i="18"/>
  <c r="AM419" i="18"/>
  <c r="AH419" i="18"/>
  <c r="AG419" i="18"/>
  <c r="AF419" i="18"/>
  <c r="AI419" i="18"/>
  <c r="AD419" i="18"/>
  <c r="AC419" i="18"/>
  <c r="AB419" i="18"/>
  <c r="AE419" i="18"/>
  <c r="AA419" i="18"/>
  <c r="X419" i="18"/>
  <c r="W419" i="18"/>
  <c r="Z419" i="18"/>
  <c r="Y419" i="18"/>
  <c r="U419" i="18"/>
  <c r="AL415" i="18"/>
  <c r="AK415" i="18"/>
  <c r="AJ415" i="18"/>
  <c r="AM415" i="18"/>
  <c r="AH415" i="18"/>
  <c r="AG415" i="18"/>
  <c r="AF415" i="18"/>
  <c r="AI415" i="18"/>
  <c r="AD415" i="18"/>
  <c r="AC415" i="18"/>
  <c r="AB415" i="18"/>
  <c r="AE415" i="18"/>
  <c r="AA415" i="18"/>
  <c r="X415" i="18"/>
  <c r="W415" i="18"/>
  <c r="Z415" i="18"/>
  <c r="Y415" i="18"/>
  <c r="U415" i="18"/>
  <c r="AL411" i="18"/>
  <c r="AK411" i="18"/>
  <c r="AJ411" i="18"/>
  <c r="AM411" i="18"/>
  <c r="AH411" i="18"/>
  <c r="AG411" i="18"/>
  <c r="AF411" i="18"/>
  <c r="AI411" i="18"/>
  <c r="AD411" i="18"/>
  <c r="AC411" i="18"/>
  <c r="AB411" i="18"/>
  <c r="AE411" i="18"/>
  <c r="AA411" i="18"/>
  <c r="Z411" i="18"/>
  <c r="X411" i="18"/>
  <c r="W411" i="18"/>
  <c r="Y411" i="18"/>
  <c r="U411" i="18"/>
  <c r="AL373" i="18"/>
  <c r="AK373" i="18"/>
  <c r="AJ373" i="18"/>
  <c r="AM373" i="18"/>
  <c r="AH373" i="18"/>
  <c r="AG373" i="18"/>
  <c r="AF373" i="18"/>
  <c r="AI373" i="18"/>
  <c r="AD373" i="18"/>
  <c r="AC373" i="18"/>
  <c r="AB373" i="18"/>
  <c r="AE373" i="18"/>
  <c r="AA373" i="18"/>
  <c r="X373" i="18"/>
  <c r="Z373" i="18"/>
  <c r="W373" i="18"/>
  <c r="Y373" i="18"/>
  <c r="U373" i="18"/>
  <c r="AL404" i="18"/>
  <c r="AK404" i="18"/>
  <c r="AJ404" i="18"/>
  <c r="AM404" i="18"/>
  <c r="AH404" i="18"/>
  <c r="AG404" i="18"/>
  <c r="AF404" i="18"/>
  <c r="AI404" i="18"/>
  <c r="AE404" i="18"/>
  <c r="AD404" i="18"/>
  <c r="AC404" i="18"/>
  <c r="AB404" i="18"/>
  <c r="AA404" i="18"/>
  <c r="X404" i="18"/>
  <c r="W404" i="18"/>
  <c r="Z404" i="18"/>
  <c r="Y404" i="18"/>
  <c r="U404" i="18"/>
  <c r="AL400" i="18"/>
  <c r="AK400" i="18"/>
  <c r="AJ400" i="18"/>
  <c r="AM400" i="18"/>
  <c r="AH400" i="18"/>
  <c r="AG400" i="18"/>
  <c r="AF400" i="18"/>
  <c r="AI400" i="18"/>
  <c r="AE400" i="18"/>
  <c r="AD400" i="18"/>
  <c r="AC400" i="18"/>
  <c r="AB400" i="18"/>
  <c r="AA400" i="18"/>
  <c r="X400" i="18"/>
  <c r="W400" i="18"/>
  <c r="Z400" i="18"/>
  <c r="Y400" i="18"/>
  <c r="U400" i="18"/>
  <c r="AL396" i="18"/>
  <c r="AK396" i="18"/>
  <c r="AJ396" i="18"/>
  <c r="AM396" i="18"/>
  <c r="AH396" i="18"/>
  <c r="AG396" i="18"/>
  <c r="AF396" i="18"/>
  <c r="AI396" i="18"/>
  <c r="AE396" i="18"/>
  <c r="AD396" i="18"/>
  <c r="AC396" i="18"/>
  <c r="AB396" i="18"/>
  <c r="AA396" i="18"/>
  <c r="Z396" i="18"/>
  <c r="X396" i="18"/>
  <c r="W396" i="18"/>
  <c r="Y396" i="18"/>
  <c r="U396" i="18"/>
  <c r="AL391" i="18"/>
  <c r="AK391" i="18"/>
  <c r="AJ391" i="18"/>
  <c r="AM391" i="18"/>
  <c r="AH391" i="18"/>
  <c r="AG391" i="18"/>
  <c r="AF391" i="18"/>
  <c r="AI391" i="18"/>
  <c r="AE391" i="18"/>
  <c r="AD391" i="18"/>
  <c r="AC391" i="18"/>
  <c r="AB391" i="18"/>
  <c r="AA391" i="18"/>
  <c r="X391" i="18"/>
  <c r="Z391" i="18"/>
  <c r="W391" i="18"/>
  <c r="Y391" i="18"/>
  <c r="U391" i="18"/>
  <c r="AL387" i="18"/>
  <c r="AK387" i="18"/>
  <c r="AJ387" i="18"/>
  <c r="AM387" i="18"/>
  <c r="AH387" i="18"/>
  <c r="AG387" i="18"/>
  <c r="AF387" i="18"/>
  <c r="AI387" i="18"/>
  <c r="AE387" i="18"/>
  <c r="AD387" i="18"/>
  <c r="AC387" i="18"/>
  <c r="AB387" i="18"/>
  <c r="AA387" i="18"/>
  <c r="X387" i="18"/>
  <c r="W387" i="18"/>
  <c r="Z387" i="18"/>
  <c r="Y387" i="18"/>
  <c r="U387" i="18"/>
  <c r="AL383" i="18"/>
  <c r="AK383" i="18"/>
  <c r="AJ383" i="18"/>
  <c r="AM383" i="18"/>
  <c r="AH383" i="18"/>
  <c r="AG383" i="18"/>
  <c r="AF383" i="18"/>
  <c r="AI383" i="18"/>
  <c r="AE383" i="18"/>
  <c r="AD383" i="18"/>
  <c r="AC383" i="18"/>
  <c r="AB383" i="18"/>
  <c r="AA383" i="18"/>
  <c r="X383" i="18"/>
  <c r="W383" i="18"/>
  <c r="Z383" i="18"/>
  <c r="Y383" i="18"/>
  <c r="U383" i="18"/>
  <c r="AL379" i="18"/>
  <c r="AK379" i="18"/>
  <c r="AJ379" i="18"/>
  <c r="AM379" i="18"/>
  <c r="AH379" i="18"/>
  <c r="AG379" i="18"/>
  <c r="AF379" i="18"/>
  <c r="AI379" i="18"/>
  <c r="AE379" i="18"/>
  <c r="AD379" i="18"/>
  <c r="AC379" i="18"/>
  <c r="AB379" i="18"/>
  <c r="AA379" i="18"/>
  <c r="Z379" i="18"/>
  <c r="X379" i="18"/>
  <c r="W379" i="18"/>
  <c r="Y379" i="18"/>
  <c r="U379" i="18"/>
  <c r="AL375" i="18"/>
  <c r="AK375" i="18"/>
  <c r="AJ375" i="18"/>
  <c r="AM375" i="18"/>
  <c r="AI375" i="18"/>
  <c r="AH375" i="18"/>
  <c r="AG375" i="18"/>
  <c r="AF375" i="18"/>
  <c r="AE375" i="18"/>
  <c r="AD375" i="18"/>
  <c r="AC375" i="18"/>
  <c r="AB375" i="18"/>
  <c r="AA375" i="18"/>
  <c r="X375" i="18"/>
  <c r="Z375" i="18"/>
  <c r="W375" i="18"/>
  <c r="Y375" i="18"/>
  <c r="U375" i="18"/>
  <c r="AL371" i="18"/>
  <c r="AK371" i="18"/>
  <c r="AJ371" i="18"/>
  <c r="AM371" i="18"/>
  <c r="AI371" i="18"/>
  <c r="AH371" i="18"/>
  <c r="AG371" i="18"/>
  <c r="AF371" i="18"/>
  <c r="AE371" i="18"/>
  <c r="AD371" i="18"/>
  <c r="AC371" i="18"/>
  <c r="AB371" i="18"/>
  <c r="AA371" i="18"/>
  <c r="Y371" i="18"/>
  <c r="X371" i="18"/>
  <c r="W371" i="18"/>
  <c r="Z371" i="18"/>
  <c r="U371" i="18"/>
  <c r="AL367" i="18"/>
  <c r="AK367" i="18"/>
  <c r="AJ367" i="18"/>
  <c r="AM367" i="18"/>
  <c r="AI367" i="18"/>
  <c r="AH367" i="18"/>
  <c r="AG367" i="18"/>
  <c r="AF367" i="18"/>
  <c r="AE367" i="18"/>
  <c r="AD367" i="18"/>
  <c r="AC367" i="18"/>
  <c r="AB367" i="18"/>
  <c r="AA367" i="18"/>
  <c r="X367" i="18"/>
  <c r="Y367" i="18"/>
  <c r="W367" i="18"/>
  <c r="Z367" i="18"/>
  <c r="U367" i="18"/>
  <c r="AL363" i="18"/>
  <c r="AK363" i="18"/>
  <c r="AJ363" i="18"/>
  <c r="AM363" i="18"/>
  <c r="AI363" i="18"/>
  <c r="AH363" i="18"/>
  <c r="AG363" i="18"/>
  <c r="AF363" i="18"/>
  <c r="AE363" i="18"/>
  <c r="AD363" i="18"/>
  <c r="AC363" i="18"/>
  <c r="AB363" i="18"/>
  <c r="AA363" i="18"/>
  <c r="Z363" i="18"/>
  <c r="X363" i="18"/>
  <c r="W363" i="18"/>
  <c r="Y363" i="18"/>
  <c r="U363" i="18"/>
  <c r="AL359" i="18"/>
  <c r="AK359" i="18"/>
  <c r="AJ359" i="18"/>
  <c r="AM359" i="18"/>
  <c r="AI359" i="18"/>
  <c r="AH359" i="18"/>
  <c r="AG359" i="18"/>
  <c r="AF359" i="18"/>
  <c r="AE359" i="18"/>
  <c r="AD359" i="18"/>
  <c r="AC359" i="18"/>
  <c r="AB359" i="18"/>
  <c r="AA359" i="18"/>
  <c r="X359" i="18"/>
  <c r="Z359" i="18"/>
  <c r="W359" i="18"/>
  <c r="Y359" i="18"/>
  <c r="U359" i="18"/>
  <c r="AL355" i="18"/>
  <c r="AK355" i="18"/>
  <c r="AJ355" i="18"/>
  <c r="AM355" i="18"/>
  <c r="AI355" i="18"/>
  <c r="AH355" i="18"/>
  <c r="AG355" i="18"/>
  <c r="AF355" i="18"/>
  <c r="AE355" i="18"/>
  <c r="AD355" i="18"/>
  <c r="AC355" i="18"/>
  <c r="AB355" i="18"/>
  <c r="AA355" i="18"/>
  <c r="Y355" i="18"/>
  <c r="X355" i="18"/>
  <c r="W355" i="18"/>
  <c r="Z355" i="18"/>
  <c r="U355" i="18"/>
  <c r="AL351" i="18"/>
  <c r="AK351" i="18"/>
  <c r="AJ351" i="18"/>
  <c r="AM351" i="18"/>
  <c r="AI351" i="18"/>
  <c r="AH351" i="18"/>
  <c r="AG351" i="18"/>
  <c r="AF351" i="18"/>
  <c r="AE351" i="18"/>
  <c r="AD351" i="18"/>
  <c r="AC351" i="18"/>
  <c r="AB351" i="18"/>
  <c r="AA351" i="18"/>
  <c r="X351" i="18"/>
  <c r="Y351" i="18"/>
  <c r="W351" i="18"/>
  <c r="Z351" i="18"/>
  <c r="U351" i="18"/>
  <c r="AL346" i="18"/>
  <c r="AK346" i="18"/>
  <c r="AJ346" i="18"/>
  <c r="AM346" i="18"/>
  <c r="AI346" i="18"/>
  <c r="AH346" i="18"/>
  <c r="AG346" i="18"/>
  <c r="AF346" i="18"/>
  <c r="AE346" i="18"/>
  <c r="AD346" i="18"/>
  <c r="AC346" i="18"/>
  <c r="AB346" i="18"/>
  <c r="AA346" i="18"/>
  <c r="Z346" i="18"/>
  <c r="X346" i="18"/>
  <c r="W346" i="18"/>
  <c r="Y346" i="18"/>
  <c r="V346" i="18"/>
  <c r="U346" i="18"/>
  <c r="T420" i="18"/>
  <c r="T416" i="18"/>
  <c r="T412" i="18"/>
  <c r="T408" i="18"/>
  <c r="T405" i="18"/>
  <c r="T401" i="18"/>
  <c r="T397" i="18"/>
  <c r="T392" i="18"/>
  <c r="T388" i="18"/>
  <c r="T384" i="18"/>
  <c r="T380" i="18"/>
  <c r="T375" i="18"/>
  <c r="T364" i="18"/>
  <c r="T359" i="18"/>
  <c r="T347" i="18"/>
  <c r="U420" i="18"/>
  <c r="U405" i="18"/>
  <c r="U388" i="18"/>
  <c r="U350" i="18"/>
  <c r="U356" i="18"/>
  <c r="V411" i="18"/>
  <c r="V400" i="18"/>
  <c r="V383" i="18"/>
  <c r="V367" i="18"/>
  <c r="V351" i="18"/>
  <c r="AK422" i="18"/>
  <c r="AJ422" i="18"/>
  <c r="AM422" i="18"/>
  <c r="AL422" i="18"/>
  <c r="AG422" i="18"/>
  <c r="AF422" i="18"/>
  <c r="AI422" i="18"/>
  <c r="AH422" i="18"/>
  <c r="AC422" i="18"/>
  <c r="AB422" i="18"/>
  <c r="AE422" i="18"/>
  <c r="AD422" i="18"/>
  <c r="Z422" i="18"/>
  <c r="W422" i="18"/>
  <c r="Y422" i="18"/>
  <c r="AA422" i="18"/>
  <c r="X422" i="18"/>
  <c r="AK418" i="18"/>
  <c r="AJ418" i="18"/>
  <c r="AM418" i="18"/>
  <c r="AL418" i="18"/>
  <c r="AG418" i="18"/>
  <c r="AF418" i="18"/>
  <c r="AI418" i="18"/>
  <c r="AH418" i="18"/>
  <c r="AC418" i="18"/>
  <c r="AB418" i="18"/>
  <c r="AE418" i="18"/>
  <c r="AD418" i="18"/>
  <c r="Z418" i="18"/>
  <c r="AA418" i="18"/>
  <c r="W418" i="18"/>
  <c r="Y418" i="18"/>
  <c r="X418" i="18"/>
  <c r="AK414" i="18"/>
  <c r="AJ414" i="18"/>
  <c r="AM414" i="18"/>
  <c r="AL414" i="18"/>
  <c r="AG414" i="18"/>
  <c r="AF414" i="18"/>
  <c r="AI414" i="18"/>
  <c r="AH414" i="18"/>
  <c r="AC414" i="18"/>
  <c r="AB414" i="18"/>
  <c r="AE414" i="18"/>
  <c r="AA414" i="18"/>
  <c r="AD414" i="18"/>
  <c r="Z414" i="18"/>
  <c r="W414" i="18"/>
  <c r="Y414" i="18"/>
  <c r="X414" i="18"/>
  <c r="AK410" i="18"/>
  <c r="AJ410" i="18"/>
  <c r="AM410" i="18"/>
  <c r="AL410" i="18"/>
  <c r="AG410" i="18"/>
  <c r="AF410" i="18"/>
  <c r="AI410" i="18"/>
  <c r="AH410" i="18"/>
  <c r="AC410" i="18"/>
  <c r="AB410" i="18"/>
  <c r="AE410" i="18"/>
  <c r="AA410" i="18"/>
  <c r="AD410" i="18"/>
  <c r="Z410" i="18"/>
  <c r="W410" i="18"/>
  <c r="Y410" i="18"/>
  <c r="X410" i="18"/>
  <c r="AK407" i="18"/>
  <c r="AJ407" i="18"/>
  <c r="AM407" i="18"/>
  <c r="AL407" i="18"/>
  <c r="AG407" i="18"/>
  <c r="AF407" i="18"/>
  <c r="AI407" i="18"/>
  <c r="AH407" i="18"/>
  <c r="AC407" i="18"/>
  <c r="AB407" i="18"/>
  <c r="AE407" i="18"/>
  <c r="AA407" i="18"/>
  <c r="AD407" i="18"/>
  <c r="Z407" i="18"/>
  <c r="W407" i="18"/>
  <c r="Y407" i="18"/>
  <c r="X407" i="18"/>
  <c r="AK403" i="18"/>
  <c r="AJ403" i="18"/>
  <c r="AM403" i="18"/>
  <c r="AL403" i="18"/>
  <c r="AG403" i="18"/>
  <c r="AF403" i="18"/>
  <c r="AI403" i="18"/>
  <c r="AH403" i="18"/>
  <c r="AC403" i="18"/>
  <c r="AB403" i="18"/>
  <c r="AA403" i="18"/>
  <c r="AE403" i="18"/>
  <c r="AD403" i="18"/>
  <c r="Z403" i="18"/>
  <c r="W403" i="18"/>
  <c r="Y403" i="18"/>
  <c r="X403" i="18"/>
  <c r="AK399" i="18"/>
  <c r="AJ399" i="18"/>
  <c r="AM399" i="18"/>
  <c r="AL399" i="18"/>
  <c r="AG399" i="18"/>
  <c r="AF399" i="18"/>
  <c r="AI399" i="18"/>
  <c r="AH399" i="18"/>
  <c r="AE399" i="18"/>
  <c r="AC399" i="18"/>
  <c r="AB399" i="18"/>
  <c r="AA399" i="18"/>
  <c r="AD399" i="18"/>
  <c r="Z399" i="18"/>
  <c r="W399" i="18"/>
  <c r="V399" i="18"/>
  <c r="Y399" i="18"/>
  <c r="X399" i="18"/>
  <c r="AK395" i="18"/>
  <c r="AJ395" i="18"/>
  <c r="AM395" i="18"/>
  <c r="AL395" i="18"/>
  <c r="AG395" i="18"/>
  <c r="AF395" i="18"/>
  <c r="AI395" i="18"/>
  <c r="AH395" i="18"/>
  <c r="AC395" i="18"/>
  <c r="AE395" i="18"/>
  <c r="AB395" i="18"/>
  <c r="AA395" i="18"/>
  <c r="AD395" i="18"/>
  <c r="Z395" i="18"/>
  <c r="W395" i="18"/>
  <c r="V395" i="18"/>
  <c r="Y395" i="18"/>
  <c r="X395" i="18"/>
  <c r="AK390" i="18"/>
  <c r="AJ390" i="18"/>
  <c r="AM390" i="18"/>
  <c r="AL390" i="18"/>
  <c r="AG390" i="18"/>
  <c r="AF390" i="18"/>
  <c r="AI390" i="18"/>
  <c r="AH390" i="18"/>
  <c r="AC390" i="18"/>
  <c r="AB390" i="18"/>
  <c r="AE390" i="18"/>
  <c r="AA390" i="18"/>
  <c r="AD390" i="18"/>
  <c r="Z390" i="18"/>
  <c r="W390" i="18"/>
  <c r="V390" i="18"/>
  <c r="Y390" i="18"/>
  <c r="X390" i="18"/>
  <c r="AK386" i="18"/>
  <c r="AJ386" i="18"/>
  <c r="AM386" i="18"/>
  <c r="AL386" i="18"/>
  <c r="AG386" i="18"/>
  <c r="AF386" i="18"/>
  <c r="AI386" i="18"/>
  <c r="AH386" i="18"/>
  <c r="AE386" i="18"/>
  <c r="AC386" i="18"/>
  <c r="AB386" i="18"/>
  <c r="AA386" i="18"/>
  <c r="AD386" i="18"/>
  <c r="Z386" i="18"/>
  <c r="W386" i="18"/>
  <c r="V386" i="18"/>
  <c r="Y386" i="18"/>
  <c r="X386" i="18"/>
  <c r="AK382" i="18"/>
  <c r="AJ382" i="18"/>
  <c r="AM382" i="18"/>
  <c r="AL382" i="18"/>
  <c r="AG382" i="18"/>
  <c r="AF382" i="18"/>
  <c r="AI382" i="18"/>
  <c r="AH382" i="18"/>
  <c r="AC382" i="18"/>
  <c r="AB382" i="18"/>
  <c r="AE382" i="18"/>
  <c r="AA382" i="18"/>
  <c r="AD382" i="18"/>
  <c r="Z382" i="18"/>
  <c r="W382" i="18"/>
  <c r="V382" i="18"/>
  <c r="Y382" i="18"/>
  <c r="X382" i="18"/>
  <c r="AK378" i="18"/>
  <c r="AJ378" i="18"/>
  <c r="AM378" i="18"/>
  <c r="AL378" i="18"/>
  <c r="AG378" i="18"/>
  <c r="AF378" i="18"/>
  <c r="AI378" i="18"/>
  <c r="AH378" i="18"/>
  <c r="AE378" i="18"/>
  <c r="AC378" i="18"/>
  <c r="AB378" i="18"/>
  <c r="AA378" i="18"/>
  <c r="AD378" i="18"/>
  <c r="Z378" i="18"/>
  <c r="W378" i="18"/>
  <c r="V378" i="18"/>
  <c r="Y378" i="18"/>
  <c r="X378" i="18"/>
  <c r="T378" i="18"/>
  <c r="AK374" i="18"/>
  <c r="AJ374" i="18"/>
  <c r="AM374" i="18"/>
  <c r="AL374" i="18"/>
  <c r="AI374" i="18"/>
  <c r="AG374" i="18"/>
  <c r="AF374" i="18"/>
  <c r="AH374" i="18"/>
  <c r="AC374" i="18"/>
  <c r="AB374" i="18"/>
  <c r="AE374" i="18"/>
  <c r="AA374" i="18"/>
  <c r="AD374" i="18"/>
  <c r="Z374" i="18"/>
  <c r="W374" i="18"/>
  <c r="V374" i="18"/>
  <c r="Y374" i="18"/>
  <c r="X374" i="18"/>
  <c r="T374" i="18"/>
  <c r="AK370" i="18"/>
  <c r="AJ370" i="18"/>
  <c r="AM370" i="18"/>
  <c r="AL370" i="18"/>
  <c r="AG370" i="18"/>
  <c r="AF370" i="18"/>
  <c r="AI370" i="18"/>
  <c r="AE370" i="18"/>
  <c r="AH370" i="18"/>
  <c r="AC370" i="18"/>
  <c r="AB370" i="18"/>
  <c r="AA370" i="18"/>
  <c r="AD370" i="18"/>
  <c r="Z370" i="18"/>
  <c r="W370" i="18"/>
  <c r="V370" i="18"/>
  <c r="Y370" i="18"/>
  <c r="X370" i="18"/>
  <c r="T370" i="18"/>
  <c r="AK366" i="18"/>
  <c r="AJ366" i="18"/>
  <c r="AM366" i="18"/>
  <c r="AI366" i="18"/>
  <c r="AL366" i="18"/>
  <c r="AG366" i="18"/>
  <c r="AF366" i="18"/>
  <c r="AE366" i="18"/>
  <c r="AH366" i="18"/>
  <c r="AC366" i="18"/>
  <c r="AB366" i="18"/>
  <c r="AA366" i="18"/>
  <c r="AD366" i="18"/>
  <c r="Z366" i="18"/>
  <c r="Y366" i="18"/>
  <c r="W366" i="18"/>
  <c r="V366" i="18"/>
  <c r="X366" i="18"/>
  <c r="T366" i="18"/>
  <c r="AK362" i="18"/>
  <c r="AJ362" i="18"/>
  <c r="AM362" i="18"/>
  <c r="AI362" i="18"/>
  <c r="AL362" i="18"/>
  <c r="AG362" i="18"/>
  <c r="AF362" i="18"/>
  <c r="AE362" i="18"/>
  <c r="AH362" i="18"/>
  <c r="AC362" i="18"/>
  <c r="AB362" i="18"/>
  <c r="AA362" i="18"/>
  <c r="AD362" i="18"/>
  <c r="Z362" i="18"/>
  <c r="W362" i="18"/>
  <c r="Y362" i="18"/>
  <c r="V362" i="18"/>
  <c r="X362" i="18"/>
  <c r="T362" i="18"/>
  <c r="AK358" i="18"/>
  <c r="AJ358" i="18"/>
  <c r="AM358" i="18"/>
  <c r="AI358" i="18"/>
  <c r="AL358" i="18"/>
  <c r="AG358" i="18"/>
  <c r="AF358" i="18"/>
  <c r="AE358" i="18"/>
  <c r="AH358" i="18"/>
  <c r="AC358" i="18"/>
  <c r="AB358" i="18"/>
  <c r="AA358" i="18"/>
  <c r="AD358" i="18"/>
  <c r="Z358" i="18"/>
  <c r="W358" i="18"/>
  <c r="V358" i="18"/>
  <c r="Y358" i="18"/>
  <c r="X358" i="18"/>
  <c r="T358" i="18"/>
  <c r="AK354" i="18"/>
  <c r="AJ354" i="18"/>
  <c r="AM354" i="18"/>
  <c r="AI354" i="18"/>
  <c r="AL354" i="18"/>
  <c r="AG354" i="18"/>
  <c r="AF354" i="18"/>
  <c r="AE354" i="18"/>
  <c r="AH354" i="18"/>
  <c r="AC354" i="18"/>
  <c r="AB354" i="18"/>
  <c r="AA354" i="18"/>
  <c r="AD354" i="18"/>
  <c r="Z354" i="18"/>
  <c r="W354" i="18"/>
  <c r="V354" i="18"/>
  <c r="Y354" i="18"/>
  <c r="X354" i="18"/>
  <c r="T354" i="18"/>
  <c r="AK349" i="18"/>
  <c r="AJ349" i="18"/>
  <c r="AM349" i="18"/>
  <c r="AI349" i="18"/>
  <c r="AL349" i="18"/>
  <c r="AG349" i="18"/>
  <c r="AF349" i="18"/>
  <c r="AE349" i="18"/>
  <c r="AH349" i="18"/>
  <c r="AC349" i="18"/>
  <c r="AB349" i="18"/>
  <c r="AA349" i="18"/>
  <c r="AD349" i="18"/>
  <c r="Z349" i="18"/>
  <c r="Y349" i="18"/>
  <c r="W349" i="18"/>
  <c r="V349" i="18"/>
  <c r="X349" i="18"/>
  <c r="T349" i="18"/>
  <c r="AK345" i="18"/>
  <c r="AJ345" i="18"/>
  <c r="AM345" i="18"/>
  <c r="AI345" i="18"/>
  <c r="AL345" i="18"/>
  <c r="AG345" i="18"/>
  <c r="AF345" i="18"/>
  <c r="AE345" i="18"/>
  <c r="AH345" i="18"/>
  <c r="AC345" i="18"/>
  <c r="AB345" i="18"/>
  <c r="AA345" i="18"/>
  <c r="AD345" i="18"/>
  <c r="Z345" i="18"/>
  <c r="W345" i="18"/>
  <c r="Y345" i="18"/>
  <c r="V345" i="18"/>
  <c r="X345" i="18"/>
  <c r="T345" i="18"/>
  <c r="T419" i="18"/>
  <c r="T415" i="18"/>
  <c r="T411" i="18"/>
  <c r="T373" i="18"/>
  <c r="T404" i="18"/>
  <c r="T400" i="18"/>
  <c r="T396" i="18"/>
  <c r="T391" i="18"/>
  <c r="T387" i="18"/>
  <c r="T383" i="18"/>
  <c r="T379" i="18"/>
  <c r="T368" i="18"/>
  <c r="T363" i="18"/>
  <c r="T352" i="18"/>
  <c r="T346" i="18"/>
  <c r="U418" i="18"/>
  <c r="U413" i="18"/>
  <c r="U408" i="18"/>
  <c r="U403" i="18"/>
  <c r="U398" i="18"/>
  <c r="U392" i="18"/>
  <c r="U386" i="18"/>
  <c r="U376" i="18"/>
  <c r="U370" i="18"/>
  <c r="U360" i="18"/>
  <c r="U354" i="18"/>
  <c r="V421" i="18"/>
  <c r="V415" i="18"/>
  <c r="V410" i="18"/>
  <c r="V406" i="18"/>
  <c r="V396" i="18"/>
  <c r="V379" i="18"/>
  <c r="V363" i="18"/>
  <c r="AJ417" i="18"/>
  <c r="AM417" i="18"/>
  <c r="AL417" i="18"/>
  <c r="AK417" i="18"/>
  <c r="AF417" i="18"/>
  <c r="AI417" i="18"/>
  <c r="AH417" i="18"/>
  <c r="AG417" i="18"/>
  <c r="AB417" i="18"/>
  <c r="AE417" i="18"/>
  <c r="AD417" i="18"/>
  <c r="AC417" i="18"/>
  <c r="Z417" i="18"/>
  <c r="Y417" i="18"/>
  <c r="X417" i="18"/>
  <c r="AA417" i="18"/>
  <c r="W417" i="18"/>
  <c r="AJ409" i="18"/>
  <c r="AM409" i="18"/>
  <c r="AL409" i="18"/>
  <c r="AK409" i="18"/>
  <c r="AF409" i="18"/>
  <c r="AI409" i="18"/>
  <c r="AH409" i="18"/>
  <c r="AG409" i="18"/>
  <c r="AB409" i="18"/>
  <c r="AE409" i="18"/>
  <c r="AA409" i="18"/>
  <c r="AD409" i="18"/>
  <c r="AC409" i="18"/>
  <c r="Y409" i="18"/>
  <c r="X409" i="18"/>
  <c r="Z409" i="18"/>
  <c r="W409" i="18"/>
  <c r="AJ402" i="18"/>
  <c r="AM402" i="18"/>
  <c r="AL402" i="18"/>
  <c r="AK402" i="18"/>
  <c r="AF402" i="18"/>
  <c r="AI402" i="18"/>
  <c r="AH402" i="18"/>
  <c r="AG402" i="18"/>
  <c r="AB402" i="18"/>
  <c r="AA402" i="18"/>
  <c r="AE402" i="18"/>
  <c r="AD402" i="18"/>
  <c r="AC402" i="18"/>
  <c r="V402" i="18"/>
  <c r="Z402" i="18"/>
  <c r="Y402" i="18"/>
  <c r="X402" i="18"/>
  <c r="W402" i="18"/>
  <c r="AJ394" i="18"/>
  <c r="AM394" i="18"/>
  <c r="AL394" i="18"/>
  <c r="AK394" i="18"/>
  <c r="AF394" i="18"/>
  <c r="AI394" i="18"/>
  <c r="AH394" i="18"/>
  <c r="AG394" i="18"/>
  <c r="AE394" i="18"/>
  <c r="AB394" i="18"/>
  <c r="AA394" i="18"/>
  <c r="AD394" i="18"/>
  <c r="AC394" i="18"/>
  <c r="V394" i="18"/>
  <c r="Y394" i="18"/>
  <c r="X394" i="18"/>
  <c r="Z394" i="18"/>
  <c r="W394" i="18"/>
  <c r="AJ389" i="18"/>
  <c r="AM389" i="18"/>
  <c r="AL389" i="18"/>
  <c r="AK389" i="18"/>
  <c r="AF389" i="18"/>
  <c r="AI389" i="18"/>
  <c r="AH389" i="18"/>
  <c r="AG389" i="18"/>
  <c r="AB389" i="18"/>
  <c r="AE389" i="18"/>
  <c r="AA389" i="18"/>
  <c r="AD389" i="18"/>
  <c r="AC389" i="18"/>
  <c r="Z389" i="18"/>
  <c r="V389" i="18"/>
  <c r="Y389" i="18"/>
  <c r="X389" i="18"/>
  <c r="W389" i="18"/>
  <c r="AJ381" i="18"/>
  <c r="AM381" i="18"/>
  <c r="AL381" i="18"/>
  <c r="AK381" i="18"/>
  <c r="AF381" i="18"/>
  <c r="AI381" i="18"/>
  <c r="AH381" i="18"/>
  <c r="AG381" i="18"/>
  <c r="AB381" i="18"/>
  <c r="AE381" i="18"/>
  <c r="AA381" i="18"/>
  <c r="AD381" i="18"/>
  <c r="AC381" i="18"/>
  <c r="V381" i="18"/>
  <c r="Y381" i="18"/>
  <c r="Z381" i="18"/>
  <c r="X381" i="18"/>
  <c r="W381" i="18"/>
  <c r="AJ377" i="18"/>
  <c r="AM377" i="18"/>
  <c r="AL377" i="18"/>
  <c r="AK377" i="18"/>
  <c r="AF377" i="18"/>
  <c r="AI377" i="18"/>
  <c r="AH377" i="18"/>
  <c r="AG377" i="18"/>
  <c r="AB377" i="18"/>
  <c r="AA377" i="18"/>
  <c r="AD377" i="18"/>
  <c r="AE377" i="18"/>
  <c r="AC377" i="18"/>
  <c r="V377" i="18"/>
  <c r="Y377" i="18"/>
  <c r="X377" i="18"/>
  <c r="Z377" i="18"/>
  <c r="W377" i="18"/>
  <c r="AJ372" i="18"/>
  <c r="AM372" i="18"/>
  <c r="AL372" i="18"/>
  <c r="AK372" i="18"/>
  <c r="AF372" i="18"/>
  <c r="AE372" i="18"/>
  <c r="AH372" i="18"/>
  <c r="AI372" i="18"/>
  <c r="AG372" i="18"/>
  <c r="AB372" i="18"/>
  <c r="AA372" i="18"/>
  <c r="AD372" i="18"/>
  <c r="AC372" i="18"/>
  <c r="Y372" i="18"/>
  <c r="Z372" i="18"/>
  <c r="V372" i="18"/>
  <c r="X372" i="18"/>
  <c r="W372" i="18"/>
  <c r="AJ369" i="18"/>
  <c r="AM369" i="18"/>
  <c r="AI369" i="18"/>
  <c r="AL369" i="18"/>
  <c r="AK369" i="18"/>
  <c r="AF369" i="18"/>
  <c r="AE369" i="18"/>
  <c r="AH369" i="18"/>
  <c r="AG369" i="18"/>
  <c r="AB369" i="18"/>
  <c r="AA369" i="18"/>
  <c r="AD369" i="18"/>
  <c r="AC369" i="18"/>
  <c r="Y369" i="18"/>
  <c r="V369" i="18"/>
  <c r="Z369" i="18"/>
  <c r="X369" i="18"/>
  <c r="W369" i="18"/>
  <c r="AJ365" i="18"/>
  <c r="AM365" i="18"/>
  <c r="AI365" i="18"/>
  <c r="AL365" i="18"/>
  <c r="AK365" i="18"/>
  <c r="AF365" i="18"/>
  <c r="AE365" i="18"/>
  <c r="AH365" i="18"/>
  <c r="AG365" i="18"/>
  <c r="AB365" i="18"/>
  <c r="AA365" i="18"/>
  <c r="AD365" i="18"/>
  <c r="AC365" i="18"/>
  <c r="Y365" i="18"/>
  <c r="V365" i="18"/>
  <c r="Z365" i="18"/>
  <c r="X365" i="18"/>
  <c r="W365" i="18"/>
  <c r="AJ361" i="18"/>
  <c r="AM361" i="18"/>
  <c r="AI361" i="18"/>
  <c r="AL361" i="18"/>
  <c r="AK361" i="18"/>
  <c r="AF361" i="18"/>
  <c r="AE361" i="18"/>
  <c r="AH361" i="18"/>
  <c r="AG361" i="18"/>
  <c r="AB361" i="18"/>
  <c r="AA361" i="18"/>
  <c r="AD361" i="18"/>
  <c r="AC361" i="18"/>
  <c r="Y361" i="18"/>
  <c r="V361" i="18"/>
  <c r="X361" i="18"/>
  <c r="Z361" i="18"/>
  <c r="W361" i="18"/>
  <c r="AJ357" i="18"/>
  <c r="AM357" i="18"/>
  <c r="AI357" i="18"/>
  <c r="AL357" i="18"/>
  <c r="AK357" i="18"/>
  <c r="AF357" i="18"/>
  <c r="AE357" i="18"/>
  <c r="AH357" i="18"/>
  <c r="AG357" i="18"/>
  <c r="AB357" i="18"/>
  <c r="AA357" i="18"/>
  <c r="AD357" i="18"/>
  <c r="AC357" i="18"/>
  <c r="Y357" i="18"/>
  <c r="Z357" i="18"/>
  <c r="V357" i="18"/>
  <c r="X357" i="18"/>
  <c r="W357" i="18"/>
  <c r="AJ353" i="18"/>
  <c r="AM353" i="18"/>
  <c r="AI353" i="18"/>
  <c r="AL353" i="18"/>
  <c r="AK353" i="18"/>
  <c r="AF353" i="18"/>
  <c r="AE353" i="18"/>
  <c r="AH353" i="18"/>
  <c r="AG353" i="18"/>
  <c r="AB353" i="18"/>
  <c r="AA353" i="18"/>
  <c r="AD353" i="18"/>
  <c r="AC353" i="18"/>
  <c r="Y353" i="18"/>
  <c r="V353" i="18"/>
  <c r="Z353" i="18"/>
  <c r="X353" i="18"/>
  <c r="W353" i="18"/>
  <c r="AJ348" i="18"/>
  <c r="AM348" i="18"/>
  <c r="AI348" i="18"/>
  <c r="AL348" i="18"/>
  <c r="AK348" i="18"/>
  <c r="AF348" i="18"/>
  <c r="AE348" i="18"/>
  <c r="AH348" i="18"/>
  <c r="AG348" i="18"/>
  <c r="AB348" i="18"/>
  <c r="AA348" i="18"/>
  <c r="AD348" i="18"/>
  <c r="AC348" i="18"/>
  <c r="Y348" i="18"/>
  <c r="V348" i="18"/>
  <c r="Z348" i="18"/>
  <c r="X348" i="18"/>
  <c r="W348" i="18"/>
  <c r="T422" i="18"/>
  <c r="T418" i="18"/>
  <c r="T414" i="18"/>
  <c r="T410" i="18"/>
  <c r="T407" i="18"/>
  <c r="T403" i="18"/>
  <c r="T399" i="18"/>
  <c r="T395" i="18"/>
  <c r="T390" i="18"/>
  <c r="T386" i="18"/>
  <c r="T382" i="18"/>
  <c r="T377" i="18"/>
  <c r="T350" i="18"/>
  <c r="T367" i="18"/>
  <c r="T361" i="18"/>
  <c r="T356" i="18"/>
  <c r="T351" i="18"/>
  <c r="U422" i="18"/>
  <c r="U417" i="18"/>
  <c r="U412" i="18"/>
  <c r="U407" i="18"/>
  <c r="U402" i="18"/>
  <c r="U397" i="18"/>
  <c r="U390" i="18"/>
  <c r="U385" i="18"/>
  <c r="U380" i="18"/>
  <c r="U374" i="18"/>
  <c r="U369" i="18"/>
  <c r="U364" i="18"/>
  <c r="U358" i="18"/>
  <c r="U353" i="18"/>
  <c r="U347" i="18"/>
  <c r="V419" i="18"/>
  <c r="V414" i="18"/>
  <c r="V409" i="18"/>
  <c r="V404" i="18"/>
  <c r="V391" i="18"/>
  <c r="V375" i="18"/>
  <c r="V359" i="18"/>
  <c r="V146" i="18"/>
  <c r="AL147" i="18"/>
  <c r="AF145" i="18"/>
  <c r="X145" i="18"/>
  <c r="W145" i="18"/>
  <c r="AA145" i="18"/>
  <c r="AB145" i="18"/>
  <c r="AG147" i="18"/>
  <c r="AG153" i="18"/>
  <c r="AD146" i="18"/>
  <c r="X153" i="18"/>
  <c r="AJ153" i="18"/>
  <c r="AJ156" i="18"/>
  <c r="AC147" i="18"/>
  <c r="AC153" i="18"/>
  <c r="AK153" i="18"/>
  <c r="AM145" i="18"/>
  <c r="T145" i="18"/>
  <c r="AJ145" i="18"/>
  <c r="V153" i="18"/>
  <c r="Y145" i="18"/>
  <c r="V145" i="18"/>
  <c r="Z145" i="18"/>
  <c r="AE145" i="18"/>
  <c r="AL145" i="18"/>
  <c r="AH146" i="18"/>
  <c r="Y147" i="18"/>
  <c r="U153" i="18"/>
  <c r="Z153" i="18"/>
  <c r="AF153" i="18"/>
  <c r="AL153" i="18"/>
  <c r="AB156" i="18"/>
  <c r="Z146" i="18"/>
  <c r="U145" i="18"/>
  <c r="AD145" i="18"/>
  <c r="AI145" i="18"/>
  <c r="U147" i="18"/>
  <c r="AK147" i="18"/>
  <c r="T153" i="18"/>
  <c r="Y153" i="18"/>
  <c r="AD153" i="18"/>
  <c r="T156" i="18"/>
  <c r="X156" i="18"/>
  <c r="S156" i="18"/>
  <c r="Y156" i="18"/>
  <c r="AL156" i="18"/>
  <c r="U156" i="18"/>
  <c r="U146" i="18"/>
  <c r="Y146" i="18"/>
  <c r="AC146" i="18"/>
  <c r="AK146" i="18"/>
  <c r="W156" i="18"/>
  <c r="AA156" i="18"/>
  <c r="AE156" i="18"/>
  <c r="AI156" i="18"/>
  <c r="AM156" i="18"/>
  <c r="S146" i="18"/>
  <c r="W146" i="18"/>
  <c r="AA146" i="18"/>
  <c r="AE146" i="18"/>
  <c r="AL146" i="18"/>
  <c r="AC156" i="18"/>
  <c r="AG156" i="18"/>
  <c r="AK156" i="18"/>
  <c r="T146" i="18"/>
  <c r="X146" i="18"/>
  <c r="AB146" i="18"/>
  <c r="V156" i="18"/>
  <c r="Z156" i="18"/>
  <c r="AD156" i="18"/>
  <c r="AH156" i="18"/>
  <c r="AH153" i="18"/>
  <c r="S153" i="18"/>
  <c r="W153" i="18"/>
  <c r="AA153" i="18"/>
  <c r="AE153" i="18"/>
  <c r="AI153" i="18"/>
  <c r="AM153" i="18"/>
  <c r="S145" i="18"/>
  <c r="AF146" i="18"/>
  <c r="AJ146" i="18"/>
  <c r="AD147" i="18"/>
  <c r="S147" i="18"/>
  <c r="W147" i="18"/>
  <c r="AA147" i="18"/>
  <c r="AE147" i="18"/>
  <c r="AI147" i="18"/>
  <c r="AM147" i="18"/>
  <c r="V147" i="18"/>
  <c r="T147" i="18"/>
  <c r="X147" i="18"/>
  <c r="AB147" i="18"/>
  <c r="AF147" i="18"/>
  <c r="AJ147" i="18"/>
  <c r="Z147" i="18"/>
  <c r="AH147" i="18"/>
  <c r="AM146" i="18"/>
  <c r="AC145" i="18"/>
  <c r="AG145" i="18"/>
  <c r="AK145" i="18"/>
  <c r="AG146" i="18"/>
  <c r="AI146" i="18"/>
  <c r="S193" i="17"/>
  <c r="S64" i="17"/>
  <c r="AV491" i="18" l="1"/>
  <c r="AU491" i="18"/>
  <c r="AT491" i="18"/>
  <c r="AM423" i="18"/>
  <c r="Y491" i="18" l="1"/>
  <c r="AJ491" i="18"/>
  <c r="AD491" i="18"/>
  <c r="U491" i="18"/>
  <c r="AG491" i="18"/>
  <c r="AM491" i="18"/>
  <c r="AK491" i="18"/>
  <c r="Z491" i="18"/>
  <c r="AH491" i="18"/>
  <c r="AL491" i="18"/>
  <c r="S491" i="18"/>
  <c r="W491" i="18"/>
  <c r="AA491" i="18"/>
  <c r="AE491" i="18"/>
  <c r="AI491" i="18"/>
  <c r="V491" i="18"/>
  <c r="X491" i="18"/>
  <c r="AB491" i="18"/>
  <c r="AF491" i="18"/>
  <c r="T423" i="18"/>
  <c r="X423" i="18"/>
  <c r="AB423" i="18"/>
  <c r="AF423" i="18"/>
  <c r="AJ423" i="18"/>
  <c r="U423" i="18"/>
  <c r="Y423" i="18"/>
  <c r="AC423" i="18"/>
  <c r="AG423" i="18"/>
  <c r="AK423" i="18"/>
  <c r="V423" i="18"/>
  <c r="Z423" i="18"/>
  <c r="AD423" i="18"/>
  <c r="AH423" i="18"/>
  <c r="AL423" i="18"/>
  <c r="S423" i="18"/>
  <c r="W423" i="18"/>
  <c r="AA423" i="18"/>
  <c r="AI423" i="18"/>
  <c r="AN664" i="18"/>
  <c r="AN665" i="18" s="1"/>
  <c r="AO664" i="18"/>
  <c r="AO665" i="18" s="1"/>
  <c r="AP664" i="18"/>
  <c r="AQ664" i="18"/>
  <c r="AR664" i="18"/>
  <c r="AS664" i="18"/>
  <c r="AN570" i="18"/>
  <c r="AN571" i="18" s="1"/>
  <c r="AO570" i="18"/>
  <c r="AO571" i="18" s="1"/>
  <c r="AP570" i="18"/>
  <c r="AP571" i="18" s="1"/>
  <c r="AQ570" i="18"/>
  <c r="AQ571" i="18" s="1"/>
  <c r="AR570" i="18"/>
  <c r="AS570" i="18"/>
  <c r="AR7" i="18" l="1"/>
  <c r="AS7" i="18"/>
  <c r="AQ7" i="18"/>
  <c r="AN7" i="18"/>
  <c r="AN8" i="18" s="1"/>
  <c r="AP7" i="18"/>
  <c r="AO7" i="18"/>
  <c r="AO8" i="18" s="1"/>
  <c r="I8" i="3"/>
  <c r="AV144" i="18"/>
  <c r="AU144" i="18"/>
  <c r="AT144" i="18"/>
  <c r="AM144" i="18"/>
  <c r="AL144" i="18"/>
  <c r="AK144" i="18"/>
  <c r="AJ144" i="18"/>
  <c r="AI144" i="18"/>
  <c r="AH144" i="18"/>
  <c r="AG144" i="18"/>
  <c r="AF144" i="18"/>
  <c r="AE144" i="18"/>
  <c r="AD144" i="18"/>
  <c r="AC144" i="18"/>
  <c r="AB144" i="18"/>
  <c r="AA144" i="18"/>
  <c r="Z144" i="18"/>
  <c r="Y144" i="18"/>
  <c r="X144" i="18"/>
  <c r="W144" i="18"/>
  <c r="V144" i="18"/>
  <c r="U144" i="18"/>
  <c r="T144" i="18"/>
  <c r="S144" i="18"/>
  <c r="R704" i="18"/>
  <c r="R705" i="18" s="1"/>
  <c r="R664" i="18"/>
  <c r="R665" i="18" s="1"/>
  <c r="R570" i="18"/>
  <c r="R571" i="18" s="1"/>
  <c r="R536" i="18"/>
  <c r="R492" i="18"/>
  <c r="R493" i="18" s="1"/>
  <c r="R453" i="18"/>
  <c r="R454" i="18" s="1"/>
  <c r="R424" i="18"/>
  <c r="R425" i="18" s="1"/>
  <c r="R301" i="18"/>
  <c r="R78" i="18"/>
  <c r="AM31" i="18"/>
  <c r="AM79" i="18"/>
  <c r="AM160" i="18"/>
  <c r="AM179" i="18"/>
  <c r="AM303" i="18"/>
  <c r="AM343" i="18"/>
  <c r="AM426" i="18"/>
  <c r="AM455" i="18"/>
  <c r="AM494" i="18"/>
  <c r="AM501" i="18"/>
  <c r="AM524" i="18"/>
  <c r="AM537" i="18"/>
  <c r="AM572" i="18"/>
  <c r="AM666" i="18"/>
  <c r="AM679" i="18"/>
  <c r="AM706" i="18"/>
  <c r="AL31" i="18"/>
  <c r="AL79" i="18"/>
  <c r="AL160" i="18"/>
  <c r="AL179" i="18"/>
  <c r="AL303" i="18"/>
  <c r="AL343" i="18"/>
  <c r="AL426" i="18"/>
  <c r="AL455" i="18"/>
  <c r="AL494" i="18"/>
  <c r="AL501" i="18"/>
  <c r="AL524" i="18"/>
  <c r="AL537" i="18"/>
  <c r="AL572" i="18"/>
  <c r="AL666" i="18"/>
  <c r="AL679" i="18"/>
  <c r="AL706" i="18"/>
  <c r="AK31" i="18"/>
  <c r="AK79" i="18"/>
  <c r="AK160" i="18"/>
  <c r="AK179" i="18"/>
  <c r="AK303" i="18"/>
  <c r="AK343" i="18"/>
  <c r="AK426" i="18"/>
  <c r="AK455" i="18"/>
  <c r="AK494" i="18"/>
  <c r="AK501" i="18"/>
  <c r="AK524" i="18"/>
  <c r="AK537" i="18"/>
  <c r="AK572" i="18"/>
  <c r="AK666" i="18"/>
  <c r="AK679" i="18"/>
  <c r="AK706" i="18"/>
  <c r="AJ31" i="18"/>
  <c r="AJ79" i="18"/>
  <c r="AJ160" i="18"/>
  <c r="AJ179" i="18"/>
  <c r="AJ303" i="18"/>
  <c r="AJ343" i="18"/>
  <c r="AJ426" i="18"/>
  <c r="AJ455" i="18"/>
  <c r="AJ494" i="18"/>
  <c r="AJ501" i="18"/>
  <c r="AJ524" i="18"/>
  <c r="AJ537" i="18"/>
  <c r="AJ572" i="18"/>
  <c r="AJ666" i="18"/>
  <c r="AJ679" i="18"/>
  <c r="AJ706" i="18"/>
  <c r="AI31" i="18"/>
  <c r="AI79" i="18"/>
  <c r="AI160" i="18"/>
  <c r="AI179" i="18"/>
  <c r="AI303" i="18"/>
  <c r="AI343" i="18"/>
  <c r="AI426" i="18"/>
  <c r="AI455" i="18"/>
  <c r="AI494" i="18"/>
  <c r="AI501" i="18"/>
  <c r="AI524" i="18"/>
  <c r="AI537" i="18"/>
  <c r="AI572" i="18"/>
  <c r="AI666" i="18"/>
  <c r="AI679" i="18"/>
  <c r="AI706" i="18"/>
  <c r="AH31" i="18"/>
  <c r="AH79" i="18"/>
  <c r="AH160" i="18"/>
  <c r="AH179" i="18"/>
  <c r="AH303" i="18"/>
  <c r="AH343" i="18"/>
  <c r="AH426" i="18"/>
  <c r="AH455" i="18"/>
  <c r="AH494" i="18"/>
  <c r="AH501" i="18"/>
  <c r="AH524" i="18"/>
  <c r="AH537" i="18"/>
  <c r="AH572" i="18"/>
  <c r="AH679" i="18"/>
  <c r="AH706" i="18"/>
  <c r="AG31" i="18"/>
  <c r="AG79" i="18"/>
  <c r="AG160" i="18"/>
  <c r="AG179" i="18"/>
  <c r="AG303" i="18"/>
  <c r="AG343" i="18"/>
  <c r="AG426" i="18"/>
  <c r="AG455" i="18"/>
  <c r="AG494" i="18"/>
  <c r="AG501" i="18"/>
  <c r="AG524" i="18"/>
  <c r="AG537" i="18"/>
  <c r="AG572" i="18"/>
  <c r="AG666" i="18"/>
  <c r="AG679" i="18"/>
  <c r="AG706" i="18"/>
  <c r="AF31" i="18"/>
  <c r="AF79" i="18"/>
  <c r="AF160" i="18"/>
  <c r="AF179" i="18"/>
  <c r="AF303" i="18"/>
  <c r="AF343" i="18"/>
  <c r="AF426" i="18"/>
  <c r="AF455" i="18"/>
  <c r="AF494" i="18"/>
  <c r="AF501" i="18"/>
  <c r="AF524" i="18"/>
  <c r="AF537" i="18"/>
  <c r="AF572" i="18"/>
  <c r="AF666" i="18"/>
  <c r="AF679" i="18"/>
  <c r="AF706" i="18"/>
  <c r="AE31" i="18"/>
  <c r="AE79" i="18"/>
  <c r="AE160" i="18"/>
  <c r="AE179" i="18"/>
  <c r="AE303" i="18"/>
  <c r="AE343" i="18"/>
  <c r="AE426" i="18"/>
  <c r="AE455" i="18"/>
  <c r="AE494" i="18"/>
  <c r="AE501" i="18"/>
  <c r="AE524" i="18"/>
  <c r="AE537" i="18"/>
  <c r="AE572" i="18"/>
  <c r="AE666" i="18"/>
  <c r="AE679" i="18"/>
  <c r="AE706" i="18"/>
  <c r="AD31" i="18"/>
  <c r="AD79" i="18"/>
  <c r="AD160" i="18"/>
  <c r="AD179" i="18"/>
  <c r="AD303" i="18"/>
  <c r="AD343" i="18"/>
  <c r="AD426" i="18"/>
  <c r="AD455" i="18"/>
  <c r="AD494" i="18"/>
  <c r="AD501" i="18"/>
  <c r="AD524" i="18"/>
  <c r="AD537" i="18"/>
  <c r="AD572" i="18"/>
  <c r="AD666" i="18"/>
  <c r="AD679" i="18"/>
  <c r="AD706" i="18"/>
  <c r="AC31" i="18"/>
  <c r="AC79" i="18"/>
  <c r="AC160" i="18"/>
  <c r="AC179" i="18"/>
  <c r="AC303" i="18"/>
  <c r="AC343" i="18"/>
  <c r="AC426" i="18"/>
  <c r="AC455" i="18"/>
  <c r="AC494" i="18"/>
  <c r="AC501" i="18"/>
  <c r="AC524" i="18"/>
  <c r="AC537" i="18"/>
  <c r="AC572" i="18"/>
  <c r="AC666" i="18"/>
  <c r="AC679" i="18"/>
  <c r="AC706" i="18"/>
  <c r="AB31" i="18"/>
  <c r="AB79" i="18"/>
  <c r="AB160" i="18"/>
  <c r="AB179" i="18"/>
  <c r="AB303" i="18"/>
  <c r="AB343" i="18"/>
  <c r="AB426" i="18"/>
  <c r="AB455" i="18"/>
  <c r="AB494" i="18"/>
  <c r="AB501" i="18"/>
  <c r="AB524" i="18"/>
  <c r="AB537" i="18"/>
  <c r="AB572" i="18"/>
  <c r="AB666" i="18"/>
  <c r="AB679" i="18"/>
  <c r="AB706" i="18"/>
  <c r="AA31" i="18"/>
  <c r="AA79" i="18"/>
  <c r="AA160" i="18"/>
  <c r="AA179" i="18"/>
  <c r="AA303" i="18"/>
  <c r="AA343" i="18"/>
  <c r="AA426" i="18"/>
  <c r="AA455" i="18"/>
  <c r="AA494" i="18"/>
  <c r="AA501" i="18"/>
  <c r="AA524" i="18"/>
  <c r="AA537" i="18"/>
  <c r="AA572" i="18"/>
  <c r="AA666" i="18"/>
  <c r="AA679" i="18"/>
  <c r="AA706" i="18"/>
  <c r="Z31" i="18"/>
  <c r="Z79" i="18"/>
  <c r="Z160" i="18"/>
  <c r="Z179" i="18"/>
  <c r="Z303" i="18"/>
  <c r="Z343" i="18"/>
  <c r="Z426" i="18"/>
  <c r="Z455" i="18"/>
  <c r="Z494" i="18"/>
  <c r="Z501" i="18"/>
  <c r="Z524" i="18"/>
  <c r="Z537" i="18"/>
  <c r="Z572" i="18"/>
  <c r="Z666" i="18"/>
  <c r="Z679" i="18"/>
  <c r="Z706" i="18"/>
  <c r="Y31" i="18"/>
  <c r="Y79" i="18"/>
  <c r="Y160" i="18"/>
  <c r="Y179" i="18"/>
  <c r="Y303" i="18"/>
  <c r="Y343" i="18"/>
  <c r="Y426" i="18"/>
  <c r="Y455" i="18"/>
  <c r="Y494" i="18"/>
  <c r="Y501" i="18"/>
  <c r="Y524" i="18"/>
  <c r="Y537" i="18"/>
  <c r="Y572" i="18"/>
  <c r="Y666" i="18"/>
  <c r="Y679" i="18"/>
  <c r="Y706" i="18"/>
  <c r="X31" i="18"/>
  <c r="X79" i="18"/>
  <c r="X160" i="18"/>
  <c r="X179" i="18"/>
  <c r="X303" i="18"/>
  <c r="X343" i="18"/>
  <c r="X426" i="18"/>
  <c r="X455" i="18"/>
  <c r="X494" i="18"/>
  <c r="X501" i="18"/>
  <c r="X524" i="18"/>
  <c r="X537" i="18"/>
  <c r="X572" i="18"/>
  <c r="X666" i="18"/>
  <c r="X679" i="18"/>
  <c r="X706" i="18"/>
  <c r="W31" i="18"/>
  <c r="W79" i="18"/>
  <c r="W160" i="18"/>
  <c r="W179" i="18"/>
  <c r="W303" i="18"/>
  <c r="W343" i="18"/>
  <c r="W426" i="18"/>
  <c r="W455" i="18"/>
  <c r="W494" i="18"/>
  <c r="W501" i="18"/>
  <c r="W524" i="18"/>
  <c r="W537" i="18"/>
  <c r="W572" i="18"/>
  <c r="W666" i="18"/>
  <c r="W679" i="18"/>
  <c r="W706" i="18"/>
  <c r="V31" i="18"/>
  <c r="V79" i="18"/>
  <c r="V160" i="18"/>
  <c r="V179" i="18"/>
  <c r="V303" i="18"/>
  <c r="V343" i="18"/>
  <c r="V426" i="18"/>
  <c r="V455" i="18"/>
  <c r="V494" i="18"/>
  <c r="V501" i="18"/>
  <c r="V524" i="18"/>
  <c r="V537" i="18"/>
  <c r="V572" i="18"/>
  <c r="V666" i="18"/>
  <c r="V679" i="18"/>
  <c r="V706" i="18"/>
  <c r="U31" i="18"/>
  <c r="U79" i="18"/>
  <c r="U160" i="18"/>
  <c r="U179" i="18"/>
  <c r="U303" i="18"/>
  <c r="U343" i="18"/>
  <c r="U426" i="18"/>
  <c r="U455" i="18"/>
  <c r="U494" i="18"/>
  <c r="U501" i="18"/>
  <c r="U524" i="18"/>
  <c r="U537" i="18"/>
  <c r="U572" i="18"/>
  <c r="U666" i="18"/>
  <c r="U679" i="18"/>
  <c r="U706" i="18"/>
  <c r="T31" i="18"/>
  <c r="T79" i="18"/>
  <c r="T160" i="18"/>
  <c r="T179" i="18"/>
  <c r="T303" i="18"/>
  <c r="T343" i="18"/>
  <c r="T426" i="18"/>
  <c r="T455" i="18"/>
  <c r="T494" i="18"/>
  <c r="T501" i="18"/>
  <c r="T524" i="18"/>
  <c r="T537" i="18"/>
  <c r="T572" i="18"/>
  <c r="T666" i="18"/>
  <c r="T679" i="18"/>
  <c r="T706" i="18"/>
  <c r="S31" i="18"/>
  <c r="S79" i="18"/>
  <c r="S160" i="18"/>
  <c r="S179" i="18"/>
  <c r="S303" i="18"/>
  <c r="S343" i="18"/>
  <c r="S426" i="18"/>
  <c r="S455" i="18"/>
  <c r="S494" i="18"/>
  <c r="S501" i="18"/>
  <c r="S524" i="18"/>
  <c r="S537" i="18"/>
  <c r="S572" i="18"/>
  <c r="S666" i="18"/>
  <c r="S679" i="18"/>
  <c r="S706" i="18"/>
  <c r="AV11" i="18"/>
  <c r="AV12" i="18"/>
  <c r="AV13" i="18"/>
  <c r="AV14" i="18"/>
  <c r="AV15" i="18"/>
  <c r="AV16" i="18"/>
  <c r="AV17" i="18"/>
  <c r="AV18" i="18"/>
  <c r="AV19" i="18"/>
  <c r="AV20" i="18"/>
  <c r="AV21" i="18"/>
  <c r="AV22" i="18"/>
  <c r="AV23" i="18"/>
  <c r="AV24" i="18"/>
  <c r="AV25" i="18"/>
  <c r="AV26" i="18"/>
  <c r="AV27" i="18"/>
  <c r="AV28" i="18"/>
  <c r="AV31" i="18"/>
  <c r="AV32" i="18"/>
  <c r="AV33" i="18"/>
  <c r="AV34" i="18"/>
  <c r="AV35" i="18"/>
  <c r="AV37" i="18"/>
  <c r="AV38" i="18"/>
  <c r="AV39" i="18"/>
  <c r="AV40" i="18"/>
  <c r="AV42" i="18"/>
  <c r="AV43" i="18"/>
  <c r="AV44" i="18"/>
  <c r="AV45" i="18"/>
  <c r="AV46" i="18"/>
  <c r="AV47" i="18"/>
  <c r="AV48" i="18"/>
  <c r="AV49" i="18"/>
  <c r="AV50" i="18"/>
  <c r="AV51" i="18"/>
  <c r="AV52" i="18"/>
  <c r="AV53" i="18"/>
  <c r="AV54" i="18"/>
  <c r="AV36" i="18"/>
  <c r="AV56" i="18"/>
  <c r="AV57" i="18"/>
  <c r="AV58" i="18"/>
  <c r="AV59" i="18"/>
  <c r="AV41" i="18"/>
  <c r="AV60" i="18"/>
  <c r="AV61" i="18"/>
  <c r="AV62" i="18"/>
  <c r="AV63" i="18"/>
  <c r="AV64" i="18"/>
  <c r="AV66" i="18"/>
  <c r="AV67" i="18"/>
  <c r="AV68" i="18"/>
  <c r="AV55" i="18"/>
  <c r="AV69" i="18"/>
  <c r="AV70" i="18"/>
  <c r="AV71" i="18"/>
  <c r="AV72" i="18"/>
  <c r="AV73" i="18"/>
  <c r="AV74" i="18"/>
  <c r="AV75" i="18"/>
  <c r="AV76" i="18"/>
  <c r="AV79" i="18"/>
  <c r="AV80" i="18"/>
  <c r="AV81" i="18"/>
  <c r="AV82" i="18"/>
  <c r="AV83" i="18"/>
  <c r="AV84" i="18"/>
  <c r="AV85" i="18"/>
  <c r="AV86" i="18"/>
  <c r="AV87" i="18"/>
  <c r="AV88" i="18"/>
  <c r="AV90" i="18"/>
  <c r="AV91" i="18"/>
  <c r="AV92" i="18"/>
  <c r="AV93" i="18"/>
  <c r="AV94" i="18"/>
  <c r="AV95" i="18"/>
  <c r="AV96" i="18"/>
  <c r="AV97" i="18"/>
  <c r="AV98" i="18"/>
  <c r="AV99" i="18"/>
  <c r="AV100" i="18"/>
  <c r="AV101" i="18"/>
  <c r="AV102" i="18"/>
  <c r="AV104" i="18"/>
  <c r="AV106" i="18"/>
  <c r="AV107" i="18"/>
  <c r="AV108" i="18"/>
  <c r="AV109" i="18"/>
  <c r="AV105" i="18"/>
  <c r="AV110" i="18"/>
  <c r="AV112" i="18"/>
  <c r="AV113" i="18"/>
  <c r="AV114" i="18"/>
  <c r="AV115" i="18"/>
  <c r="AV116" i="18"/>
  <c r="AV117" i="18"/>
  <c r="AV118" i="18"/>
  <c r="AV89" i="18"/>
  <c r="AV119" i="18"/>
  <c r="AV120" i="18"/>
  <c r="AV121" i="18"/>
  <c r="AV122" i="18"/>
  <c r="AV123" i="18"/>
  <c r="AV124" i="18"/>
  <c r="AV125" i="18"/>
  <c r="AV126" i="18"/>
  <c r="AV127" i="18"/>
  <c r="AV128" i="18"/>
  <c r="AV129" i="18"/>
  <c r="AV130" i="18"/>
  <c r="AV131" i="18"/>
  <c r="AV132" i="18"/>
  <c r="AV103" i="18"/>
  <c r="AV133" i="18"/>
  <c r="AV134" i="18"/>
  <c r="AV135" i="18"/>
  <c r="AV136" i="18"/>
  <c r="AV111" i="18"/>
  <c r="AV137" i="18"/>
  <c r="AV138" i="18"/>
  <c r="AV139" i="18"/>
  <c r="AV140" i="18"/>
  <c r="AV141" i="18"/>
  <c r="AV148" i="18"/>
  <c r="AV149" i="18"/>
  <c r="AV150" i="18"/>
  <c r="AV151" i="18"/>
  <c r="AV152" i="18"/>
  <c r="AV154" i="18"/>
  <c r="AV155" i="18"/>
  <c r="AV157" i="18"/>
  <c r="AV160" i="18"/>
  <c r="AV162" i="18"/>
  <c r="AV163" i="18"/>
  <c r="AV164" i="18"/>
  <c r="AV166" i="18"/>
  <c r="AV167" i="18"/>
  <c r="AV168" i="18"/>
  <c r="AV169" i="18"/>
  <c r="AV170" i="18"/>
  <c r="AV171" i="18"/>
  <c r="AV172" i="18"/>
  <c r="AV161" i="18"/>
  <c r="AV173" i="18"/>
  <c r="AV165" i="18"/>
  <c r="AV174" i="18"/>
  <c r="AV175" i="18"/>
  <c r="AV176" i="18"/>
  <c r="AV179" i="18"/>
  <c r="AV180" i="18"/>
  <c r="AV181" i="18"/>
  <c r="AV182" i="18"/>
  <c r="AV183" i="18"/>
  <c r="AV184" i="18"/>
  <c r="AV185" i="18"/>
  <c r="AV187" i="18"/>
  <c r="AV188" i="18"/>
  <c r="AV189" i="18"/>
  <c r="AV190" i="18"/>
  <c r="AV191" i="18"/>
  <c r="AV192" i="18"/>
  <c r="AV194" i="18"/>
  <c r="AV195" i="18"/>
  <c r="AV196" i="18"/>
  <c r="AV197" i="18"/>
  <c r="AV198" i="18"/>
  <c r="AV199" i="18"/>
  <c r="AV200" i="18"/>
  <c r="AV201" i="18"/>
  <c r="AV202" i="18"/>
  <c r="AV204" i="18"/>
  <c r="AV205" i="18"/>
  <c r="AV207" i="18"/>
  <c r="AV208" i="18"/>
  <c r="AV209" i="18"/>
  <c r="AV210" i="18"/>
  <c r="AV212" i="18"/>
  <c r="AV213" i="18"/>
  <c r="AV214" i="18"/>
  <c r="AV216" i="18"/>
  <c r="AV217" i="18"/>
  <c r="AV186" i="18"/>
  <c r="AV218" i="18"/>
  <c r="AV219" i="18"/>
  <c r="AV220" i="18"/>
  <c r="AV221" i="18"/>
  <c r="AV222" i="18"/>
  <c r="AV225" i="18"/>
  <c r="AV226" i="18"/>
  <c r="AV227" i="18"/>
  <c r="AV228" i="18"/>
  <c r="AV229" i="18"/>
  <c r="AV230" i="18"/>
  <c r="AV231" i="18"/>
  <c r="AV193" i="18"/>
  <c r="AV232" i="18"/>
  <c r="AV233" i="18"/>
  <c r="AV235" i="18"/>
  <c r="AV236" i="18"/>
  <c r="AV237" i="18"/>
  <c r="AV238" i="18"/>
  <c r="AV239" i="18"/>
  <c r="AV240" i="18"/>
  <c r="AV241" i="18"/>
  <c r="AV242" i="18"/>
  <c r="AV243" i="18"/>
  <c r="AV244" i="18"/>
  <c r="AV245" i="18"/>
  <c r="AV246" i="18"/>
  <c r="AV247" i="18"/>
  <c r="AV248" i="18"/>
  <c r="AV249" i="18"/>
  <c r="AV251" i="18"/>
  <c r="AV252" i="18"/>
  <c r="AV253" i="18"/>
  <c r="AV254" i="18"/>
  <c r="AV256" i="18"/>
  <c r="AV224" i="18"/>
  <c r="AV257" i="18"/>
  <c r="AV258" i="18"/>
  <c r="AV259" i="18"/>
  <c r="AV260" i="18"/>
  <c r="AV261" i="18"/>
  <c r="AV262" i="18"/>
  <c r="AV263" i="18"/>
  <c r="AV264" i="18"/>
  <c r="AV265" i="18"/>
  <c r="AV266" i="18"/>
  <c r="AV203" i="18"/>
  <c r="AV267" i="18"/>
  <c r="AV268" i="18"/>
  <c r="AV269" i="18"/>
  <c r="AV206" i="18"/>
  <c r="AV270" i="18"/>
  <c r="AV271" i="18"/>
  <c r="AV272" i="18"/>
  <c r="AV211" i="18"/>
  <c r="AV215" i="18"/>
  <c r="AV273" i="18"/>
  <c r="AV274" i="18"/>
  <c r="AV275" i="18"/>
  <c r="AV276" i="18"/>
  <c r="AV277" i="18"/>
  <c r="AV278" i="18"/>
  <c r="AV279" i="18"/>
  <c r="AV280" i="18"/>
  <c r="AV281" i="18"/>
  <c r="AV223" i="18"/>
  <c r="AV282" i="18"/>
  <c r="AV283" i="18"/>
  <c r="AV284" i="18"/>
  <c r="AV285" i="18"/>
  <c r="AV286" i="18"/>
  <c r="AV287" i="18"/>
  <c r="AV288" i="18"/>
  <c r="AV234" i="18"/>
  <c r="AV289" i="18"/>
  <c r="AV290" i="18"/>
  <c r="AV291" i="18"/>
  <c r="AV292" i="18"/>
  <c r="AV293" i="18"/>
  <c r="AV294" i="18"/>
  <c r="AV250" i="18"/>
  <c r="AV295" i="18"/>
  <c r="AV296" i="18"/>
  <c r="AV297" i="18"/>
  <c r="AV255" i="18"/>
  <c r="AV298" i="18"/>
  <c r="AV299" i="18"/>
  <c r="AV300" i="18"/>
  <c r="AV303" i="18"/>
  <c r="AV304" i="18"/>
  <c r="AV305" i="18"/>
  <c r="AV306" i="18"/>
  <c r="AV307" i="18"/>
  <c r="AV308" i="18"/>
  <c r="AV309" i="18"/>
  <c r="AV310" i="18"/>
  <c r="AV311" i="18"/>
  <c r="AV312" i="18"/>
  <c r="AV710" i="18"/>
  <c r="AV313" i="18"/>
  <c r="AV314" i="18"/>
  <c r="AV315" i="18"/>
  <c r="AV316" i="18"/>
  <c r="AV317" i="18"/>
  <c r="AV318" i="18"/>
  <c r="AV319" i="18"/>
  <c r="AV320" i="18"/>
  <c r="AV321" i="18"/>
  <c r="AV322" i="18"/>
  <c r="AV323" i="18"/>
  <c r="AV324" i="18"/>
  <c r="AV325" i="18"/>
  <c r="AV326" i="18"/>
  <c r="AV327" i="18"/>
  <c r="AV328" i="18"/>
  <c r="AV329" i="18"/>
  <c r="AV330" i="18"/>
  <c r="AV331" i="18"/>
  <c r="AV332" i="18"/>
  <c r="AV333" i="18"/>
  <c r="AV334" i="18"/>
  <c r="AV335" i="18"/>
  <c r="AV336" i="18"/>
  <c r="AV337" i="18"/>
  <c r="AV338" i="18"/>
  <c r="AV339" i="18"/>
  <c r="AV340" i="18"/>
  <c r="AV343" i="18"/>
  <c r="AV344" i="18"/>
  <c r="AV426" i="18"/>
  <c r="AV427" i="18"/>
  <c r="AV428" i="18"/>
  <c r="AV429" i="18"/>
  <c r="AV430" i="18"/>
  <c r="AV431" i="18"/>
  <c r="AV432" i="18"/>
  <c r="AV433" i="18"/>
  <c r="AV434" i="18"/>
  <c r="AV435" i="18"/>
  <c r="AV436" i="18"/>
  <c r="AV437" i="18"/>
  <c r="AV438" i="18"/>
  <c r="AV439" i="18"/>
  <c r="AV440" i="18"/>
  <c r="AV441" i="18"/>
  <c r="AV442" i="18"/>
  <c r="AV443" i="18"/>
  <c r="AV444" i="18"/>
  <c r="AV445" i="18"/>
  <c r="AV455" i="18"/>
  <c r="AV456" i="18"/>
  <c r="AV457" i="18"/>
  <c r="AV458" i="18"/>
  <c r="AV459" i="18"/>
  <c r="AV460" i="18"/>
  <c r="AV461" i="18"/>
  <c r="AV462" i="18"/>
  <c r="AV463" i="18"/>
  <c r="AV464" i="18"/>
  <c r="AV465" i="18"/>
  <c r="AV466" i="18"/>
  <c r="AV467" i="18"/>
  <c r="AV469" i="18"/>
  <c r="AV470" i="18"/>
  <c r="AV471" i="18"/>
  <c r="AV472" i="18"/>
  <c r="AV473" i="18"/>
  <c r="AV474" i="18"/>
  <c r="AV475" i="18"/>
  <c r="AV476" i="18"/>
  <c r="AV477" i="18"/>
  <c r="AV478" i="18"/>
  <c r="AV468" i="18"/>
  <c r="AV479" i="18"/>
  <c r="AV480" i="18"/>
  <c r="AV481" i="18"/>
  <c r="AV482" i="18"/>
  <c r="AV483" i="18"/>
  <c r="AV484" i="18"/>
  <c r="AV485" i="18"/>
  <c r="AV486" i="18"/>
  <c r="AV487" i="18"/>
  <c r="AV488" i="18"/>
  <c r="AV489" i="18"/>
  <c r="AV490" i="18"/>
  <c r="AV494" i="18"/>
  <c r="AV495" i="18"/>
  <c r="AV496" i="18"/>
  <c r="AV497" i="18"/>
  <c r="AV498" i="18"/>
  <c r="AV501" i="18"/>
  <c r="AV502" i="18"/>
  <c r="AV503" i="18"/>
  <c r="AV504" i="18"/>
  <c r="AV505" i="18"/>
  <c r="AV506" i="18"/>
  <c r="AV507" i="18"/>
  <c r="AV508" i="18"/>
  <c r="AV509" i="18"/>
  <c r="AV510" i="18"/>
  <c r="AV511" i="18"/>
  <c r="AV512" i="18"/>
  <c r="AV513" i="18"/>
  <c r="AV514" i="18"/>
  <c r="AV515" i="18"/>
  <c r="AV516" i="18"/>
  <c r="AV517" i="18"/>
  <c r="AV518" i="18"/>
  <c r="AV520" i="18"/>
  <c r="AV521" i="18"/>
  <c r="AV519" i="18"/>
  <c r="AV524" i="18"/>
  <c r="AV525" i="18"/>
  <c r="AV526" i="18"/>
  <c r="AV528" i="18"/>
  <c r="AV529" i="18"/>
  <c r="AV531" i="18"/>
  <c r="AV527" i="18"/>
  <c r="AV532" i="18"/>
  <c r="AV530" i="18"/>
  <c r="AV533" i="18"/>
  <c r="AV537" i="18"/>
  <c r="AV538" i="18"/>
  <c r="AV539" i="18"/>
  <c r="AV540" i="18"/>
  <c r="AV541" i="18"/>
  <c r="AV542" i="18"/>
  <c r="AV543" i="18"/>
  <c r="AV544" i="18"/>
  <c r="AV545" i="18"/>
  <c r="AV546" i="18"/>
  <c r="AV547" i="18"/>
  <c r="AV548" i="18"/>
  <c r="AV549" i="18"/>
  <c r="AV550" i="18"/>
  <c r="AV551" i="18"/>
  <c r="AV552" i="18"/>
  <c r="AV553" i="18"/>
  <c r="AV554" i="18"/>
  <c r="AV555" i="18"/>
  <c r="AV556" i="18"/>
  <c r="AV557" i="18"/>
  <c r="AV558" i="18"/>
  <c r="AV559" i="18"/>
  <c r="AV560" i="18"/>
  <c r="AV561" i="18"/>
  <c r="AV562" i="18"/>
  <c r="AV563" i="18"/>
  <c r="AV564" i="18"/>
  <c r="AV565" i="18"/>
  <c r="AV566" i="18"/>
  <c r="AV567" i="18"/>
  <c r="AV568" i="18"/>
  <c r="AV569" i="18"/>
  <c r="AV572" i="18"/>
  <c r="AV573" i="18"/>
  <c r="AV666" i="18"/>
  <c r="AV667" i="18"/>
  <c r="AV668" i="18"/>
  <c r="AV669" i="18"/>
  <c r="AV670" i="18"/>
  <c r="AV671" i="18"/>
  <c r="AV672" i="18"/>
  <c r="AV673" i="18"/>
  <c r="AV674" i="18"/>
  <c r="AV675" i="18"/>
  <c r="AV676" i="18"/>
  <c r="AV679" i="18"/>
  <c r="AV680" i="18"/>
  <c r="AV682" i="18"/>
  <c r="AV681" i="18"/>
  <c r="AV683" i="18"/>
  <c r="AV684" i="18"/>
  <c r="AV685" i="18"/>
  <c r="AV686" i="18"/>
  <c r="AV687" i="18"/>
  <c r="AV688" i="18"/>
  <c r="AV689" i="18"/>
  <c r="AV690" i="18"/>
  <c r="AV691" i="18"/>
  <c r="AV692" i="18"/>
  <c r="AV693" i="18"/>
  <c r="AV694" i="18"/>
  <c r="AV695" i="18"/>
  <c r="AV696" i="18"/>
  <c r="AV697" i="18"/>
  <c r="AV698" i="18"/>
  <c r="AV699" i="18"/>
  <c r="AV700" i="18"/>
  <c r="AV701" i="18"/>
  <c r="AV702" i="18"/>
  <c r="AV703" i="18"/>
  <c r="AV706" i="18"/>
  <c r="AV708" i="18"/>
  <c r="AV709" i="18"/>
  <c r="AV711" i="18"/>
  <c r="AV712" i="18"/>
  <c r="AV713" i="18"/>
  <c r="AV714" i="18"/>
  <c r="AV715" i="18"/>
  <c r="AV716" i="18"/>
  <c r="AV717" i="18"/>
  <c r="AV718" i="18"/>
  <c r="AV719" i="18"/>
  <c r="AV720" i="18"/>
  <c r="AV721" i="18"/>
  <c r="AV722" i="18"/>
  <c r="AV723" i="18"/>
  <c r="AV724" i="18"/>
  <c r="AV707" i="18"/>
  <c r="AV725" i="18"/>
  <c r="AV726" i="18"/>
  <c r="AV727" i="18"/>
  <c r="AV728" i="18"/>
  <c r="AV534" i="18"/>
  <c r="AV10" i="18"/>
  <c r="AU11" i="18"/>
  <c r="AU12" i="18"/>
  <c r="AU13" i="18"/>
  <c r="AU14" i="18"/>
  <c r="AU15" i="18"/>
  <c r="AU16" i="18"/>
  <c r="AU17" i="18"/>
  <c r="AU18" i="18"/>
  <c r="AU19" i="18"/>
  <c r="AU20" i="18"/>
  <c r="AU21" i="18"/>
  <c r="AU22" i="18"/>
  <c r="AU23" i="18"/>
  <c r="AU24" i="18"/>
  <c r="AU25" i="18"/>
  <c r="AU26" i="18"/>
  <c r="AU27" i="18"/>
  <c r="AU28" i="18"/>
  <c r="AU31" i="18"/>
  <c r="AU32" i="18"/>
  <c r="AU33" i="18"/>
  <c r="AU34" i="18"/>
  <c r="AU35" i="18"/>
  <c r="AU37" i="18"/>
  <c r="AU38" i="18"/>
  <c r="AU39" i="18"/>
  <c r="AU40" i="18"/>
  <c r="AU42" i="18"/>
  <c r="AU43" i="18"/>
  <c r="AU44" i="18"/>
  <c r="AU45" i="18"/>
  <c r="AU46" i="18"/>
  <c r="AU47" i="18"/>
  <c r="AU48" i="18"/>
  <c r="AU49" i="18"/>
  <c r="AU50" i="18"/>
  <c r="AU51" i="18"/>
  <c r="AU52" i="18"/>
  <c r="AU53" i="18"/>
  <c r="AU54" i="18"/>
  <c r="AU36" i="18"/>
  <c r="AU56" i="18"/>
  <c r="AU57" i="18"/>
  <c r="AU58" i="18"/>
  <c r="AU59" i="18"/>
  <c r="AU41" i="18"/>
  <c r="AU60" i="18"/>
  <c r="AU61" i="18"/>
  <c r="AU62" i="18"/>
  <c r="AU63" i="18"/>
  <c r="AU64" i="18"/>
  <c r="AU66" i="18"/>
  <c r="AU67" i="18"/>
  <c r="AU68" i="18"/>
  <c r="AU55" i="18"/>
  <c r="AU69" i="18"/>
  <c r="AU70" i="18"/>
  <c r="AU71" i="18"/>
  <c r="AU72" i="18"/>
  <c r="AU73" i="18"/>
  <c r="AU74" i="18"/>
  <c r="AU75" i="18"/>
  <c r="AU76" i="18"/>
  <c r="AU79" i="18"/>
  <c r="AU80" i="18"/>
  <c r="AU81" i="18"/>
  <c r="AU82" i="18"/>
  <c r="AU83" i="18"/>
  <c r="AU84" i="18"/>
  <c r="AU85" i="18"/>
  <c r="AU86" i="18"/>
  <c r="AU87" i="18"/>
  <c r="AU88" i="18"/>
  <c r="AU90" i="18"/>
  <c r="AU91" i="18"/>
  <c r="AU92" i="18"/>
  <c r="AU93" i="18"/>
  <c r="AU94" i="18"/>
  <c r="AU95" i="18"/>
  <c r="AU96" i="18"/>
  <c r="AU97" i="18"/>
  <c r="AU98" i="18"/>
  <c r="AU99" i="18"/>
  <c r="AU100" i="18"/>
  <c r="AU101" i="18"/>
  <c r="AU102" i="18"/>
  <c r="AU104" i="18"/>
  <c r="AU106" i="18"/>
  <c r="AU107" i="18"/>
  <c r="AU108" i="18"/>
  <c r="AU109" i="18"/>
  <c r="AU105" i="18"/>
  <c r="AU110" i="18"/>
  <c r="AU112" i="18"/>
  <c r="AU113" i="18"/>
  <c r="AU114" i="18"/>
  <c r="AU115" i="18"/>
  <c r="AU116" i="18"/>
  <c r="AU117" i="18"/>
  <c r="AU118" i="18"/>
  <c r="AU89" i="18"/>
  <c r="AU119" i="18"/>
  <c r="AU120" i="18"/>
  <c r="AU121" i="18"/>
  <c r="AU122" i="18"/>
  <c r="AU123" i="18"/>
  <c r="AU124" i="18"/>
  <c r="AU125" i="18"/>
  <c r="AU126" i="18"/>
  <c r="AU127" i="18"/>
  <c r="AU128" i="18"/>
  <c r="AU129" i="18"/>
  <c r="AU130" i="18"/>
  <c r="AU131" i="18"/>
  <c r="AU132" i="18"/>
  <c r="AU103" i="18"/>
  <c r="AU133" i="18"/>
  <c r="AU134" i="18"/>
  <c r="AU135" i="18"/>
  <c r="AU136" i="18"/>
  <c r="AU111" i="18"/>
  <c r="AU137" i="18"/>
  <c r="AU138" i="18"/>
  <c r="AU139" i="18"/>
  <c r="AU140" i="18"/>
  <c r="AU141" i="18"/>
  <c r="AU148" i="18"/>
  <c r="AU149" i="18"/>
  <c r="AU150" i="18"/>
  <c r="AU151" i="18"/>
  <c r="AU152" i="18"/>
  <c r="AU154" i="18"/>
  <c r="AU155" i="18"/>
  <c r="AU157" i="18"/>
  <c r="AU160" i="18"/>
  <c r="AU162" i="18"/>
  <c r="AU163" i="18"/>
  <c r="AU164" i="18"/>
  <c r="AU166" i="18"/>
  <c r="AU167" i="18"/>
  <c r="AU168" i="18"/>
  <c r="AU169" i="18"/>
  <c r="AU170" i="18"/>
  <c r="AU171" i="18"/>
  <c r="AU172" i="18"/>
  <c r="AU161" i="18"/>
  <c r="AU173" i="18"/>
  <c r="AU165" i="18"/>
  <c r="AU174" i="18"/>
  <c r="AU175" i="18"/>
  <c r="AU176" i="18"/>
  <c r="AU179" i="18"/>
  <c r="AU180" i="18"/>
  <c r="AU181" i="18"/>
  <c r="AU182" i="18"/>
  <c r="AU183" i="18"/>
  <c r="AU184" i="18"/>
  <c r="AU185" i="18"/>
  <c r="AU187" i="18"/>
  <c r="AU188" i="18"/>
  <c r="AU189" i="18"/>
  <c r="AU190" i="18"/>
  <c r="AU191" i="18"/>
  <c r="AU192" i="18"/>
  <c r="AU194" i="18"/>
  <c r="AU195" i="18"/>
  <c r="AU196" i="18"/>
  <c r="AU197" i="18"/>
  <c r="AU198" i="18"/>
  <c r="AU199" i="18"/>
  <c r="AU200" i="18"/>
  <c r="AU201" i="18"/>
  <c r="AU202" i="18"/>
  <c r="AU204" i="18"/>
  <c r="AU205" i="18"/>
  <c r="AU207" i="18"/>
  <c r="AU208" i="18"/>
  <c r="AU209" i="18"/>
  <c r="AU210" i="18"/>
  <c r="AU212" i="18"/>
  <c r="AU213" i="18"/>
  <c r="AU214" i="18"/>
  <c r="AU216" i="18"/>
  <c r="AU217" i="18"/>
  <c r="AU186" i="18"/>
  <c r="AU218" i="18"/>
  <c r="AU219" i="18"/>
  <c r="AU220" i="18"/>
  <c r="AU221" i="18"/>
  <c r="AU222" i="18"/>
  <c r="AU225" i="18"/>
  <c r="AU226" i="18"/>
  <c r="AU227" i="18"/>
  <c r="AU228" i="18"/>
  <c r="AU229" i="18"/>
  <c r="AU230" i="18"/>
  <c r="AU231" i="18"/>
  <c r="AU193" i="18"/>
  <c r="AU232" i="18"/>
  <c r="AU233" i="18"/>
  <c r="AU235" i="18"/>
  <c r="AU236" i="18"/>
  <c r="AU237" i="18"/>
  <c r="AU238" i="18"/>
  <c r="AU239" i="18"/>
  <c r="AU240" i="18"/>
  <c r="AU241" i="18"/>
  <c r="AU242" i="18"/>
  <c r="AU243" i="18"/>
  <c r="AU244" i="18"/>
  <c r="AU245" i="18"/>
  <c r="AU246" i="18"/>
  <c r="AU247" i="18"/>
  <c r="AU248" i="18"/>
  <c r="AU249" i="18"/>
  <c r="AU251" i="18"/>
  <c r="AU252" i="18"/>
  <c r="AU253" i="18"/>
  <c r="AU254" i="18"/>
  <c r="AU256" i="18"/>
  <c r="AU224" i="18"/>
  <c r="AU257" i="18"/>
  <c r="AU258" i="18"/>
  <c r="AU259" i="18"/>
  <c r="AU260" i="18"/>
  <c r="AU261" i="18"/>
  <c r="AU262" i="18"/>
  <c r="AU263" i="18"/>
  <c r="AU264" i="18"/>
  <c r="AU265" i="18"/>
  <c r="AU266" i="18"/>
  <c r="AU203" i="18"/>
  <c r="AU267" i="18"/>
  <c r="AU268" i="18"/>
  <c r="AU269" i="18"/>
  <c r="AU206" i="18"/>
  <c r="AU270" i="18"/>
  <c r="AU271" i="18"/>
  <c r="AU272" i="18"/>
  <c r="AU211" i="18"/>
  <c r="AU215" i="18"/>
  <c r="AU273" i="18"/>
  <c r="AU274" i="18"/>
  <c r="AU275" i="18"/>
  <c r="AU276" i="18"/>
  <c r="AU277" i="18"/>
  <c r="AU278" i="18"/>
  <c r="AU279" i="18"/>
  <c r="AU280" i="18"/>
  <c r="AU281" i="18"/>
  <c r="AU223" i="18"/>
  <c r="AU282" i="18"/>
  <c r="AU283" i="18"/>
  <c r="AU284" i="18"/>
  <c r="AU285" i="18"/>
  <c r="AU286" i="18"/>
  <c r="AU287" i="18"/>
  <c r="AU288" i="18"/>
  <c r="AU234" i="18"/>
  <c r="AU289" i="18"/>
  <c r="AU290" i="18"/>
  <c r="AU291" i="18"/>
  <c r="AU292" i="18"/>
  <c r="AU293" i="18"/>
  <c r="AU294" i="18"/>
  <c r="AU250" i="18"/>
  <c r="AU295" i="18"/>
  <c r="AU296" i="18"/>
  <c r="AU297" i="18"/>
  <c r="AU255" i="18"/>
  <c r="AU298" i="18"/>
  <c r="AU299" i="18"/>
  <c r="AU300" i="18"/>
  <c r="AU303" i="18"/>
  <c r="AU304" i="18"/>
  <c r="AU305" i="18"/>
  <c r="AU306" i="18"/>
  <c r="AU307" i="18"/>
  <c r="AU308" i="18"/>
  <c r="AU309" i="18"/>
  <c r="AU310" i="18"/>
  <c r="AU311" i="18"/>
  <c r="AU312" i="18"/>
  <c r="AU710" i="18"/>
  <c r="AU313" i="18"/>
  <c r="AU314" i="18"/>
  <c r="AU315" i="18"/>
  <c r="AU316" i="18"/>
  <c r="AU317" i="18"/>
  <c r="AU318" i="18"/>
  <c r="AU319" i="18"/>
  <c r="AU320" i="18"/>
  <c r="AU321" i="18"/>
  <c r="AU322" i="18"/>
  <c r="AU323" i="18"/>
  <c r="AU324" i="18"/>
  <c r="AU325" i="18"/>
  <c r="AU326" i="18"/>
  <c r="AU327" i="18"/>
  <c r="AU328" i="18"/>
  <c r="AU329" i="18"/>
  <c r="AU330" i="18"/>
  <c r="AU331" i="18"/>
  <c r="AU332" i="18"/>
  <c r="AU333" i="18"/>
  <c r="AU334" i="18"/>
  <c r="AU335" i="18"/>
  <c r="AU336" i="18"/>
  <c r="AU337" i="18"/>
  <c r="AU338" i="18"/>
  <c r="AU339" i="18"/>
  <c r="AU340" i="18"/>
  <c r="AU343" i="18"/>
  <c r="AU344" i="18"/>
  <c r="AU426" i="18"/>
  <c r="AU427" i="18"/>
  <c r="AU428" i="18"/>
  <c r="AU429" i="18"/>
  <c r="AU430" i="18"/>
  <c r="AU431" i="18"/>
  <c r="AU432" i="18"/>
  <c r="AU433" i="18"/>
  <c r="AU434" i="18"/>
  <c r="AU435" i="18"/>
  <c r="AU436" i="18"/>
  <c r="AU437" i="18"/>
  <c r="AU438" i="18"/>
  <c r="AU439" i="18"/>
  <c r="AU440" i="18"/>
  <c r="AU441" i="18"/>
  <c r="AU442" i="18"/>
  <c r="AU443" i="18"/>
  <c r="AU444" i="18"/>
  <c r="AU445" i="18"/>
  <c r="AU455" i="18"/>
  <c r="AU456" i="18"/>
  <c r="AU457" i="18"/>
  <c r="AU458" i="18"/>
  <c r="AU459" i="18"/>
  <c r="AU460" i="18"/>
  <c r="AU461" i="18"/>
  <c r="AU462" i="18"/>
  <c r="AU463" i="18"/>
  <c r="AU464" i="18"/>
  <c r="AU465" i="18"/>
  <c r="AU466" i="18"/>
  <c r="AU467" i="18"/>
  <c r="AU469" i="18"/>
  <c r="AU470" i="18"/>
  <c r="AU471" i="18"/>
  <c r="AU472" i="18"/>
  <c r="AU473" i="18"/>
  <c r="AU474" i="18"/>
  <c r="AU475" i="18"/>
  <c r="AU476" i="18"/>
  <c r="AU477" i="18"/>
  <c r="AU478" i="18"/>
  <c r="AU468" i="18"/>
  <c r="AU479" i="18"/>
  <c r="AU480" i="18"/>
  <c r="AU481" i="18"/>
  <c r="AU482" i="18"/>
  <c r="AU483" i="18"/>
  <c r="AU484" i="18"/>
  <c r="AU485" i="18"/>
  <c r="AU486" i="18"/>
  <c r="AU487" i="18"/>
  <c r="AU488" i="18"/>
  <c r="AU489" i="18"/>
  <c r="AU490" i="18"/>
  <c r="AU494" i="18"/>
  <c r="AU495" i="18"/>
  <c r="AU496" i="18"/>
  <c r="AU497" i="18"/>
  <c r="AU498" i="18"/>
  <c r="AU501" i="18"/>
  <c r="AU502" i="18"/>
  <c r="AU503" i="18"/>
  <c r="AU504" i="18"/>
  <c r="AU505" i="18"/>
  <c r="AU506" i="18"/>
  <c r="AU507" i="18"/>
  <c r="AU508" i="18"/>
  <c r="AU509" i="18"/>
  <c r="AU510" i="18"/>
  <c r="AU511" i="18"/>
  <c r="AU512" i="18"/>
  <c r="AU513" i="18"/>
  <c r="AU514" i="18"/>
  <c r="AU515" i="18"/>
  <c r="AU516" i="18"/>
  <c r="AU517" i="18"/>
  <c r="AU518" i="18"/>
  <c r="AU520" i="18"/>
  <c r="AU521" i="18"/>
  <c r="AU519" i="18"/>
  <c r="AU524" i="18"/>
  <c r="AU525" i="18"/>
  <c r="AU526" i="18"/>
  <c r="AU528" i="18"/>
  <c r="AU529" i="18"/>
  <c r="AU531" i="18"/>
  <c r="AU527" i="18"/>
  <c r="AU532" i="18"/>
  <c r="AU530" i="18"/>
  <c r="AU533" i="18"/>
  <c r="AU537" i="18"/>
  <c r="AU538" i="18"/>
  <c r="AU539" i="18"/>
  <c r="AU540" i="18"/>
  <c r="AU541" i="18"/>
  <c r="AU542" i="18"/>
  <c r="AU543" i="18"/>
  <c r="AU544" i="18"/>
  <c r="AU545" i="18"/>
  <c r="AU546" i="18"/>
  <c r="AU547" i="18"/>
  <c r="AU548" i="18"/>
  <c r="AU549" i="18"/>
  <c r="AU550" i="18"/>
  <c r="AU551" i="18"/>
  <c r="AU552" i="18"/>
  <c r="AU553" i="18"/>
  <c r="AU554" i="18"/>
  <c r="AU555" i="18"/>
  <c r="AU556" i="18"/>
  <c r="AU557" i="18"/>
  <c r="AU558" i="18"/>
  <c r="AU559" i="18"/>
  <c r="AU560" i="18"/>
  <c r="AU561" i="18"/>
  <c r="AU562" i="18"/>
  <c r="AU563" i="18"/>
  <c r="AU564" i="18"/>
  <c r="AU565" i="18"/>
  <c r="AU566" i="18"/>
  <c r="AU567" i="18"/>
  <c r="AU568" i="18"/>
  <c r="AU569" i="18"/>
  <c r="AU572" i="18"/>
  <c r="AU573" i="18"/>
  <c r="AU666" i="18"/>
  <c r="AU667" i="18"/>
  <c r="AU668" i="18"/>
  <c r="AU669" i="18"/>
  <c r="AU670" i="18"/>
  <c r="AU671" i="18"/>
  <c r="AU672" i="18"/>
  <c r="AU673" i="18"/>
  <c r="AU674" i="18"/>
  <c r="AU675" i="18"/>
  <c r="AU676" i="18"/>
  <c r="AU679" i="18"/>
  <c r="AU680" i="18"/>
  <c r="AU682" i="18"/>
  <c r="AU681" i="18"/>
  <c r="AU683" i="18"/>
  <c r="AU684" i="18"/>
  <c r="AU685" i="18"/>
  <c r="AU686" i="18"/>
  <c r="AU687" i="18"/>
  <c r="AU688" i="18"/>
  <c r="AU689" i="18"/>
  <c r="AU690" i="18"/>
  <c r="AU691" i="18"/>
  <c r="AU692" i="18"/>
  <c r="AU693" i="18"/>
  <c r="AU694" i="18"/>
  <c r="AU695" i="18"/>
  <c r="AU696" i="18"/>
  <c r="AU697" i="18"/>
  <c r="AU698" i="18"/>
  <c r="AU699" i="18"/>
  <c r="AU700" i="18"/>
  <c r="AU701" i="18"/>
  <c r="AU702" i="18"/>
  <c r="AU703" i="18"/>
  <c r="AU706" i="18"/>
  <c r="AU708" i="18"/>
  <c r="AU709" i="18"/>
  <c r="AU711" i="18"/>
  <c r="AU712" i="18"/>
  <c r="AU713" i="18"/>
  <c r="AU714" i="18"/>
  <c r="AU715" i="18"/>
  <c r="AU716" i="18"/>
  <c r="AU717" i="18"/>
  <c r="AU718" i="18"/>
  <c r="AU719" i="18"/>
  <c r="AU720" i="18"/>
  <c r="AU721" i="18"/>
  <c r="AU722" i="18"/>
  <c r="AU723" i="18"/>
  <c r="AU724" i="18"/>
  <c r="AU707" i="18"/>
  <c r="AU725" i="18"/>
  <c r="AU726" i="18"/>
  <c r="AU727" i="18"/>
  <c r="AU728" i="18"/>
  <c r="AU534" i="18"/>
  <c r="AU10" i="18"/>
  <c r="AT11" i="18"/>
  <c r="AT12" i="18"/>
  <c r="AT13" i="18"/>
  <c r="AT14" i="18"/>
  <c r="AT15" i="18"/>
  <c r="AT16" i="18"/>
  <c r="AT17" i="18"/>
  <c r="AT18" i="18"/>
  <c r="AT19" i="18"/>
  <c r="AT20" i="18"/>
  <c r="AT21" i="18"/>
  <c r="AT22" i="18"/>
  <c r="AT23" i="18"/>
  <c r="AT24" i="18"/>
  <c r="AT25" i="18"/>
  <c r="AT26" i="18"/>
  <c r="AT27" i="18"/>
  <c r="AT28" i="18"/>
  <c r="AT31" i="18"/>
  <c r="AT32" i="18"/>
  <c r="AT33" i="18"/>
  <c r="AT34" i="18"/>
  <c r="AT35" i="18"/>
  <c r="AT37" i="18"/>
  <c r="AT38" i="18"/>
  <c r="AT39" i="18"/>
  <c r="AT40" i="18"/>
  <c r="AT42" i="18"/>
  <c r="AT43" i="18"/>
  <c r="AT44" i="18"/>
  <c r="AT45" i="18"/>
  <c r="AT46" i="18"/>
  <c r="AT47" i="18"/>
  <c r="AT48" i="18"/>
  <c r="AT49" i="18"/>
  <c r="AT50" i="18"/>
  <c r="AT51" i="18"/>
  <c r="AT52" i="18"/>
  <c r="AT53" i="18"/>
  <c r="AT54" i="18"/>
  <c r="AT36" i="18"/>
  <c r="AT56" i="18"/>
  <c r="AT57" i="18"/>
  <c r="AT58" i="18"/>
  <c r="AT59" i="18"/>
  <c r="AT41" i="18"/>
  <c r="AT60" i="18"/>
  <c r="AT61" i="18"/>
  <c r="AT62" i="18"/>
  <c r="AT63" i="18"/>
  <c r="AT64" i="18"/>
  <c r="AT66" i="18"/>
  <c r="AT67" i="18"/>
  <c r="AT68" i="18"/>
  <c r="AT55" i="18"/>
  <c r="AT69" i="18"/>
  <c r="AT70" i="18"/>
  <c r="AT71" i="18"/>
  <c r="AT72" i="18"/>
  <c r="AT73" i="18"/>
  <c r="AT74" i="18"/>
  <c r="AT75" i="18"/>
  <c r="AT76" i="18"/>
  <c r="AT79" i="18"/>
  <c r="AT80" i="18"/>
  <c r="AT81" i="18"/>
  <c r="AT82" i="18"/>
  <c r="AT83" i="18"/>
  <c r="AT84" i="18"/>
  <c r="AT85" i="18"/>
  <c r="AT86" i="18"/>
  <c r="AT87" i="18"/>
  <c r="AT88" i="18"/>
  <c r="AT90" i="18"/>
  <c r="AT91" i="18"/>
  <c r="AT92" i="18"/>
  <c r="AT93" i="18"/>
  <c r="AT94" i="18"/>
  <c r="AT95" i="18"/>
  <c r="AT96" i="18"/>
  <c r="AT97" i="18"/>
  <c r="AT98" i="18"/>
  <c r="AT99" i="18"/>
  <c r="AT100" i="18"/>
  <c r="AT101" i="18"/>
  <c r="AT102" i="18"/>
  <c r="AT104" i="18"/>
  <c r="AT106" i="18"/>
  <c r="AT107" i="18"/>
  <c r="AT108" i="18"/>
  <c r="AT109" i="18"/>
  <c r="AT105" i="18"/>
  <c r="AT110" i="18"/>
  <c r="AT112" i="18"/>
  <c r="AT113" i="18"/>
  <c r="AT114" i="18"/>
  <c r="AT115" i="18"/>
  <c r="AT116" i="18"/>
  <c r="AT117" i="18"/>
  <c r="AT118" i="18"/>
  <c r="AT89" i="18"/>
  <c r="AT119" i="18"/>
  <c r="AT120" i="18"/>
  <c r="AT121" i="18"/>
  <c r="AT122" i="18"/>
  <c r="AT123" i="18"/>
  <c r="AT124" i="18"/>
  <c r="AT125" i="18"/>
  <c r="AT126" i="18"/>
  <c r="AT127" i="18"/>
  <c r="AT128" i="18"/>
  <c r="AT129" i="18"/>
  <c r="AT130" i="18"/>
  <c r="AT131" i="18"/>
  <c r="AT132" i="18"/>
  <c r="AT103" i="18"/>
  <c r="AT133" i="18"/>
  <c r="AT134" i="18"/>
  <c r="AT135" i="18"/>
  <c r="AT136" i="18"/>
  <c r="AT111" i="18"/>
  <c r="AT137" i="18"/>
  <c r="AT138" i="18"/>
  <c r="AT139" i="18"/>
  <c r="AT140" i="18"/>
  <c r="AT141" i="18"/>
  <c r="AT148" i="18"/>
  <c r="AT149" i="18"/>
  <c r="AT150" i="18"/>
  <c r="AT151" i="18"/>
  <c r="AT152" i="18"/>
  <c r="AT154" i="18"/>
  <c r="AT155" i="18"/>
  <c r="AT157" i="18"/>
  <c r="AT160" i="18"/>
  <c r="AT162" i="18"/>
  <c r="AT163" i="18"/>
  <c r="AT164" i="18"/>
  <c r="AT166" i="18"/>
  <c r="AT167" i="18"/>
  <c r="AT168" i="18"/>
  <c r="AT169" i="18"/>
  <c r="AT170" i="18"/>
  <c r="AT171" i="18"/>
  <c r="AT172" i="18"/>
  <c r="AT161" i="18"/>
  <c r="AT173" i="18"/>
  <c r="AT165" i="18"/>
  <c r="AT174" i="18"/>
  <c r="AT175" i="18"/>
  <c r="AT176" i="18"/>
  <c r="AT179" i="18"/>
  <c r="AT180" i="18"/>
  <c r="AT181" i="18"/>
  <c r="AT182" i="18"/>
  <c r="AT183" i="18"/>
  <c r="AT184" i="18"/>
  <c r="AT185" i="18"/>
  <c r="AT187" i="18"/>
  <c r="AT188" i="18"/>
  <c r="AT189" i="18"/>
  <c r="AT190" i="18"/>
  <c r="AT191" i="18"/>
  <c r="AT192" i="18"/>
  <c r="AT194" i="18"/>
  <c r="AT195" i="18"/>
  <c r="AT196" i="18"/>
  <c r="AT197" i="18"/>
  <c r="AT198" i="18"/>
  <c r="AT199" i="18"/>
  <c r="AT200" i="18"/>
  <c r="AT201" i="18"/>
  <c r="AT202" i="18"/>
  <c r="AT204" i="18"/>
  <c r="AT205" i="18"/>
  <c r="AT207" i="18"/>
  <c r="AT208" i="18"/>
  <c r="AT209" i="18"/>
  <c r="AT210" i="18"/>
  <c r="AT212" i="18"/>
  <c r="AT213" i="18"/>
  <c r="AT214" i="18"/>
  <c r="AT216" i="18"/>
  <c r="AT217" i="18"/>
  <c r="AT186" i="18"/>
  <c r="AT218" i="18"/>
  <c r="AT219" i="18"/>
  <c r="AT220" i="18"/>
  <c r="AT221" i="18"/>
  <c r="AT222" i="18"/>
  <c r="AT225" i="18"/>
  <c r="AT226" i="18"/>
  <c r="AT227" i="18"/>
  <c r="AT228" i="18"/>
  <c r="AT229" i="18"/>
  <c r="AT230" i="18"/>
  <c r="AT231" i="18"/>
  <c r="AT193" i="18"/>
  <c r="AT232" i="18"/>
  <c r="AT233" i="18"/>
  <c r="AT235" i="18"/>
  <c r="AT236" i="18"/>
  <c r="AT237" i="18"/>
  <c r="AT238" i="18"/>
  <c r="AT239" i="18"/>
  <c r="AT240" i="18"/>
  <c r="AT241" i="18"/>
  <c r="AT242" i="18"/>
  <c r="AT243" i="18"/>
  <c r="AT244" i="18"/>
  <c r="AT245" i="18"/>
  <c r="AT246" i="18"/>
  <c r="AT247" i="18"/>
  <c r="AT248" i="18"/>
  <c r="AT249" i="18"/>
  <c r="AT251" i="18"/>
  <c r="AT252" i="18"/>
  <c r="AT253" i="18"/>
  <c r="AT254" i="18"/>
  <c r="AT256" i="18"/>
  <c r="AT224" i="18"/>
  <c r="AT257" i="18"/>
  <c r="AT258" i="18"/>
  <c r="AT259" i="18"/>
  <c r="AT260" i="18"/>
  <c r="AT261" i="18"/>
  <c r="AT262" i="18"/>
  <c r="AT263" i="18"/>
  <c r="AT264" i="18"/>
  <c r="AT265" i="18"/>
  <c r="AT266" i="18"/>
  <c r="AT203" i="18"/>
  <c r="AT267" i="18"/>
  <c r="AT268" i="18"/>
  <c r="AT269" i="18"/>
  <c r="AT206" i="18"/>
  <c r="AT270" i="18"/>
  <c r="AT271" i="18"/>
  <c r="AT272" i="18"/>
  <c r="AT211" i="18"/>
  <c r="AT215" i="18"/>
  <c r="AT273" i="18"/>
  <c r="AT274" i="18"/>
  <c r="AT275" i="18"/>
  <c r="AT276" i="18"/>
  <c r="AT277" i="18"/>
  <c r="AT278" i="18"/>
  <c r="AT279" i="18"/>
  <c r="AT280" i="18"/>
  <c r="AT281" i="18"/>
  <c r="AT223" i="18"/>
  <c r="AT282" i="18"/>
  <c r="AT283" i="18"/>
  <c r="AT284" i="18"/>
  <c r="AT285" i="18"/>
  <c r="AT286" i="18"/>
  <c r="AT287" i="18"/>
  <c r="AT288" i="18"/>
  <c r="AT234" i="18"/>
  <c r="AT289" i="18"/>
  <c r="AT290" i="18"/>
  <c r="AT291" i="18"/>
  <c r="AT292" i="18"/>
  <c r="AT293" i="18"/>
  <c r="AT294" i="18"/>
  <c r="AT250" i="18"/>
  <c r="AT295" i="18"/>
  <c r="AT296" i="18"/>
  <c r="AT297" i="18"/>
  <c r="AT255" i="18"/>
  <c r="AT298" i="18"/>
  <c r="AT299" i="18"/>
  <c r="AT300" i="18"/>
  <c r="AT303" i="18"/>
  <c r="AT304" i="18"/>
  <c r="AT305" i="18"/>
  <c r="AT306" i="18"/>
  <c r="AT307" i="18"/>
  <c r="AT308" i="18"/>
  <c r="AT309" i="18"/>
  <c r="AT310" i="18"/>
  <c r="AT311" i="18"/>
  <c r="AT312" i="18"/>
  <c r="AT710" i="18"/>
  <c r="AT313" i="18"/>
  <c r="AT314" i="18"/>
  <c r="AT315" i="18"/>
  <c r="AT316" i="18"/>
  <c r="AT317" i="18"/>
  <c r="AT318" i="18"/>
  <c r="AT319" i="18"/>
  <c r="AT320" i="18"/>
  <c r="AT321" i="18"/>
  <c r="AT322" i="18"/>
  <c r="AT323" i="18"/>
  <c r="AT324" i="18"/>
  <c r="AT325" i="18"/>
  <c r="AT326" i="18"/>
  <c r="AT327" i="18"/>
  <c r="AT328" i="18"/>
  <c r="AT329" i="18"/>
  <c r="AT330" i="18"/>
  <c r="AT331" i="18"/>
  <c r="AT332" i="18"/>
  <c r="AT333" i="18"/>
  <c r="AT334" i="18"/>
  <c r="AT335" i="18"/>
  <c r="AT336" i="18"/>
  <c r="AT337" i="18"/>
  <c r="AT338" i="18"/>
  <c r="AT339" i="18"/>
  <c r="AT340" i="18"/>
  <c r="AT343" i="18"/>
  <c r="AT344" i="18"/>
  <c r="AT426" i="18"/>
  <c r="AT427" i="18"/>
  <c r="AT428" i="18"/>
  <c r="AT429" i="18"/>
  <c r="AT430" i="18"/>
  <c r="AT431" i="18"/>
  <c r="AT432" i="18"/>
  <c r="AT433" i="18"/>
  <c r="AT434" i="18"/>
  <c r="AT436" i="18"/>
  <c r="AT437" i="18"/>
  <c r="AT438" i="18"/>
  <c r="AT439" i="18"/>
  <c r="AT440" i="18"/>
  <c r="AT441" i="18"/>
  <c r="AT442" i="18"/>
  <c r="AT443" i="18"/>
  <c r="AT444" i="18"/>
  <c r="AT445" i="18"/>
  <c r="AT455" i="18"/>
  <c r="AT456" i="18"/>
  <c r="AT457" i="18"/>
  <c r="AT458" i="18"/>
  <c r="AT459" i="18"/>
  <c r="AT460" i="18"/>
  <c r="AT461" i="18"/>
  <c r="AT462" i="18"/>
  <c r="AT463" i="18"/>
  <c r="AT464" i="18"/>
  <c r="AT465" i="18"/>
  <c r="AT466" i="18"/>
  <c r="AT467" i="18"/>
  <c r="AT469" i="18"/>
  <c r="AT470" i="18"/>
  <c r="AT471" i="18"/>
  <c r="AT472" i="18"/>
  <c r="AT473" i="18"/>
  <c r="AT474" i="18"/>
  <c r="AT475" i="18"/>
  <c r="AT476" i="18"/>
  <c r="AT477" i="18"/>
  <c r="AT478" i="18"/>
  <c r="AT468" i="18"/>
  <c r="AT479" i="18"/>
  <c r="AT480" i="18"/>
  <c r="AT481" i="18"/>
  <c r="AT482" i="18"/>
  <c r="AT483" i="18"/>
  <c r="AT484" i="18"/>
  <c r="AT485" i="18"/>
  <c r="AT486" i="18"/>
  <c r="AT487" i="18"/>
  <c r="AT488" i="18"/>
  <c r="AT489" i="18"/>
  <c r="AT490" i="18"/>
  <c r="AT494" i="18"/>
  <c r="AT495" i="18"/>
  <c r="AT496" i="18"/>
  <c r="AT497" i="18"/>
  <c r="AT498" i="18"/>
  <c r="AT501" i="18"/>
  <c r="AT502" i="18"/>
  <c r="AT503" i="18"/>
  <c r="AT504" i="18"/>
  <c r="AT505" i="18"/>
  <c r="AT506" i="18"/>
  <c r="AT507" i="18"/>
  <c r="AT508" i="18"/>
  <c r="AT509" i="18"/>
  <c r="AT510" i="18"/>
  <c r="AT511" i="18"/>
  <c r="AT512" i="18"/>
  <c r="AT513" i="18"/>
  <c r="AT514" i="18"/>
  <c r="AT515" i="18"/>
  <c r="AT516" i="18"/>
  <c r="AT517" i="18"/>
  <c r="AT518" i="18"/>
  <c r="AT520" i="18"/>
  <c r="AT521" i="18"/>
  <c r="AT519" i="18"/>
  <c r="AT524" i="18"/>
  <c r="AT525" i="18"/>
  <c r="AT526" i="18"/>
  <c r="AT528" i="18"/>
  <c r="AT529" i="18"/>
  <c r="AT531" i="18"/>
  <c r="AT527" i="18"/>
  <c r="AT532" i="18"/>
  <c r="AT530" i="18"/>
  <c r="AT533" i="18"/>
  <c r="AT537" i="18"/>
  <c r="AT538" i="18"/>
  <c r="AT539" i="18"/>
  <c r="AT540" i="18"/>
  <c r="AT541" i="18"/>
  <c r="AT542" i="18"/>
  <c r="AT543" i="18"/>
  <c r="AT544" i="18"/>
  <c r="AT545" i="18"/>
  <c r="AT546" i="18"/>
  <c r="AT547" i="18"/>
  <c r="AT548" i="18"/>
  <c r="AT549" i="18"/>
  <c r="AT550" i="18"/>
  <c r="AT551" i="18"/>
  <c r="AT552" i="18"/>
  <c r="AT553" i="18"/>
  <c r="AT554" i="18"/>
  <c r="AT555" i="18"/>
  <c r="AT556" i="18"/>
  <c r="AT557" i="18"/>
  <c r="AT558" i="18"/>
  <c r="AT559" i="18"/>
  <c r="AT560" i="18"/>
  <c r="AT561" i="18"/>
  <c r="AT562" i="18"/>
  <c r="AT563" i="18"/>
  <c r="AT564" i="18"/>
  <c r="AT565" i="18"/>
  <c r="AT566" i="18"/>
  <c r="AT567" i="18"/>
  <c r="AT568" i="18"/>
  <c r="AT569" i="18"/>
  <c r="AT572" i="18"/>
  <c r="AT573" i="18"/>
  <c r="AT666" i="18"/>
  <c r="AT667" i="18"/>
  <c r="AH667" i="18" s="1"/>
  <c r="AT668" i="18"/>
  <c r="AT669" i="18"/>
  <c r="AH669" i="18" s="1"/>
  <c r="AT670" i="18"/>
  <c r="AT671" i="18"/>
  <c r="AH671" i="18" s="1"/>
  <c r="AT672" i="18"/>
  <c r="AT673" i="18"/>
  <c r="AH673" i="18" s="1"/>
  <c r="AT674" i="18"/>
  <c r="AT675" i="18"/>
  <c r="AH675" i="18" s="1"/>
  <c r="AT676" i="18"/>
  <c r="AT679" i="18"/>
  <c r="AT680" i="18"/>
  <c r="AT682" i="18"/>
  <c r="AT681" i="18"/>
  <c r="AT683" i="18"/>
  <c r="AT684" i="18"/>
  <c r="AT685" i="18"/>
  <c r="AT686" i="18"/>
  <c r="AT687" i="18"/>
  <c r="AT688" i="18"/>
  <c r="AT689" i="18"/>
  <c r="AT690" i="18"/>
  <c r="AT691" i="18"/>
  <c r="AT692" i="18"/>
  <c r="AT693" i="18"/>
  <c r="AT694" i="18"/>
  <c r="AT695" i="18"/>
  <c r="AT696" i="18"/>
  <c r="AT697" i="18"/>
  <c r="AT698" i="18"/>
  <c r="AT699" i="18"/>
  <c r="AT700" i="18"/>
  <c r="AT701" i="18"/>
  <c r="AT702" i="18"/>
  <c r="AT703" i="18"/>
  <c r="AT706" i="18"/>
  <c r="AT708" i="18"/>
  <c r="AT709" i="18"/>
  <c r="AT711" i="18"/>
  <c r="AT712" i="18"/>
  <c r="AT713" i="18"/>
  <c r="AT714" i="18"/>
  <c r="AT715" i="18"/>
  <c r="AT716" i="18"/>
  <c r="AT717" i="18"/>
  <c r="AT718" i="18"/>
  <c r="AT719" i="18"/>
  <c r="AT720" i="18"/>
  <c r="AT721" i="18"/>
  <c r="AT722" i="18"/>
  <c r="AT723" i="18"/>
  <c r="AT724" i="18"/>
  <c r="AT707" i="18"/>
  <c r="S707" i="18" s="1"/>
  <c r="AT725" i="18"/>
  <c r="AT726" i="18"/>
  <c r="S726" i="18" s="1"/>
  <c r="AT727" i="18"/>
  <c r="S727" i="18" s="1"/>
  <c r="AT728" i="18"/>
  <c r="AT534" i="18"/>
  <c r="AT10" i="18"/>
  <c r="AH674" i="18" l="1"/>
  <c r="AH670" i="18"/>
  <c r="R302" i="18"/>
  <c r="R7" i="18"/>
  <c r="R8" i="18" s="1"/>
  <c r="AH676" i="18"/>
  <c r="AH672" i="18"/>
  <c r="AH668" i="18"/>
  <c r="AM699" i="18"/>
  <c r="AM683" i="18"/>
  <c r="T668" i="18"/>
  <c r="Y573" i="18"/>
  <c r="AC727" i="18"/>
  <c r="S725" i="18"/>
  <c r="S722" i="18"/>
  <c r="Y718" i="18"/>
  <c r="AI709" i="18"/>
  <c r="AL702" i="18"/>
  <c r="Z698" i="18"/>
  <c r="AL686" i="18"/>
  <c r="V681" i="18"/>
  <c r="T673" i="18"/>
  <c r="AM667" i="18"/>
  <c r="S555" i="18"/>
  <c r="T315" i="18"/>
  <c r="Z298" i="18"/>
  <c r="T285" i="18"/>
  <c r="V272" i="18"/>
  <c r="W259" i="18"/>
  <c r="X243" i="18"/>
  <c r="T227" i="18"/>
  <c r="T721" i="18"/>
  <c r="AL701" i="18"/>
  <c r="AG693" i="18"/>
  <c r="S685" i="18"/>
  <c r="AL670" i="18"/>
  <c r="AG566" i="18"/>
  <c r="T558" i="18"/>
  <c r="U551" i="18"/>
  <c r="AD543" i="18"/>
  <c r="T530" i="18"/>
  <c r="AB515" i="18"/>
  <c r="U498" i="18"/>
  <c r="T479" i="18"/>
  <c r="U430" i="18"/>
  <c r="AJ688" i="18"/>
  <c r="T532" i="18"/>
  <c r="AB514" i="18"/>
  <c r="U497" i="18"/>
  <c r="T468" i="18"/>
  <c r="Y429" i="18"/>
  <c r="AF712" i="18"/>
  <c r="AG692" i="18"/>
  <c r="AJ671" i="18"/>
  <c r="AB550" i="18"/>
  <c r="X724" i="18"/>
  <c r="X675" i="18"/>
  <c r="AG674" i="18"/>
  <c r="T711" i="18"/>
  <c r="AA696" i="18"/>
  <c r="W433" i="18"/>
  <c r="W230" i="18"/>
  <c r="AB715" i="18"/>
  <c r="AE553" i="18"/>
  <c r="U194" i="18"/>
  <c r="AA695" i="18"/>
  <c r="X716" i="18"/>
  <c r="X518" i="18"/>
  <c r="Y534" i="18"/>
  <c r="AK503" i="18"/>
  <c r="Z157" i="18"/>
  <c r="Y538" i="18"/>
  <c r="X273" i="18"/>
  <c r="AE466" i="18"/>
  <c r="Z262" i="18"/>
  <c r="X318" i="18"/>
  <c r="AB680" i="18"/>
  <c r="X482" i="18"/>
  <c r="X234" i="18"/>
  <c r="V569" i="18"/>
  <c r="X333" i="18"/>
  <c r="AC447" i="18"/>
  <c r="AF212" i="18"/>
  <c r="AJ10" i="18"/>
  <c r="S10" i="18"/>
  <c r="AJ707" i="18"/>
  <c r="U547" i="18"/>
  <c r="Z531" i="18"/>
  <c r="AL512" i="18"/>
  <c r="T476" i="18"/>
  <c r="Z708" i="18"/>
  <c r="AC562" i="18"/>
  <c r="W689" i="18"/>
  <c r="T672" i="18"/>
  <c r="X108" i="18"/>
  <c r="AD91" i="18"/>
  <c r="AI57" i="18"/>
  <c r="U10" i="18"/>
  <c r="AC10" i="18"/>
  <c r="AK10" i="18"/>
  <c r="V10" i="18"/>
  <c r="AD10" i="18"/>
  <c r="AL10" i="18"/>
  <c r="Z697" i="18"/>
  <c r="W10" i="18"/>
  <c r="AE10" i="18"/>
  <c r="AM10" i="18"/>
  <c r="T10" i="18"/>
  <c r="AD564" i="18"/>
  <c r="X10" i="18"/>
  <c r="AF10" i="18"/>
  <c r="Y717" i="18"/>
  <c r="Y10" i="18"/>
  <c r="AG10" i="18"/>
  <c r="AB10" i="18"/>
  <c r="Z10" i="18"/>
  <c r="AH10" i="18"/>
  <c r="S720" i="18"/>
  <c r="T700" i="18"/>
  <c r="S684" i="18"/>
  <c r="AL669" i="18"/>
  <c r="U542" i="18"/>
  <c r="V507" i="18"/>
  <c r="U486" i="18"/>
  <c r="V471" i="18"/>
  <c r="AA10" i="18"/>
  <c r="AI10" i="18"/>
  <c r="V682" i="18"/>
  <c r="Z689" i="18"/>
  <c r="S674" i="18"/>
  <c r="AM700" i="18"/>
  <c r="W698" i="18"/>
  <c r="T712" i="18"/>
  <c r="AE675" i="18"/>
  <c r="AK723" i="18"/>
  <c r="U703" i="18"/>
  <c r="AA687" i="18"/>
  <c r="AB727" i="18"/>
  <c r="AJ708" i="18"/>
  <c r="T675" i="18"/>
  <c r="U723" i="18"/>
  <c r="Y715" i="18"/>
  <c r="V717" i="18"/>
  <c r="Y714" i="18"/>
  <c r="U676" i="18"/>
  <c r="AD714" i="18"/>
  <c r="S702" i="18"/>
  <c r="S673" i="18"/>
  <c r="T674" i="18"/>
  <c r="U716" i="18"/>
  <c r="V716" i="18"/>
  <c r="V671" i="18"/>
  <c r="W697" i="18"/>
  <c r="Z681" i="18"/>
  <c r="AA703" i="18"/>
  <c r="AG727" i="18"/>
  <c r="AF727" i="18"/>
  <c r="T727" i="18"/>
  <c r="AH727" i="18"/>
  <c r="AI727" i="18"/>
  <c r="AJ727" i="18"/>
  <c r="AK727" i="18"/>
  <c r="AL727" i="18"/>
  <c r="AM727" i="18"/>
  <c r="Z727" i="18"/>
  <c r="AG714" i="18"/>
  <c r="AF714" i="18"/>
  <c r="T714" i="18"/>
  <c r="AH714" i="18"/>
  <c r="AI714" i="18"/>
  <c r="AJ714" i="18"/>
  <c r="AK714" i="18"/>
  <c r="AL714" i="18"/>
  <c r="AM714" i="18"/>
  <c r="Z714" i="18"/>
  <c r="AG694" i="18"/>
  <c r="AF694" i="18"/>
  <c r="T694" i="18"/>
  <c r="AH694" i="18"/>
  <c r="AI694" i="18"/>
  <c r="AJ694" i="18"/>
  <c r="AK694" i="18"/>
  <c r="AL694" i="18"/>
  <c r="AM694" i="18"/>
  <c r="Z694" i="18"/>
  <c r="S701" i="18"/>
  <c r="S672" i="18"/>
  <c r="T709" i="18"/>
  <c r="U715" i="18"/>
  <c r="V715" i="18"/>
  <c r="W696" i="18"/>
  <c r="Y708" i="18"/>
  <c r="Z534" i="18"/>
  <c r="Z682" i="18"/>
  <c r="AB717" i="18"/>
  <c r="AC715" i="18"/>
  <c r="AD695" i="18"/>
  <c r="AI725" i="18"/>
  <c r="AJ689" i="18"/>
  <c r="AL722" i="18"/>
  <c r="AM684" i="18"/>
  <c r="AD696" i="18"/>
  <c r="AC696" i="18"/>
  <c r="AE696" i="18"/>
  <c r="S696" i="18"/>
  <c r="AG696" i="18"/>
  <c r="AF696" i="18"/>
  <c r="T696" i="18"/>
  <c r="AH696" i="18"/>
  <c r="AI696" i="18"/>
  <c r="AJ696" i="18"/>
  <c r="AK696" i="18"/>
  <c r="AL696" i="18"/>
  <c r="AM696" i="18"/>
  <c r="AE728" i="18"/>
  <c r="S728" i="18"/>
  <c r="AG728" i="18"/>
  <c r="AF728" i="18"/>
  <c r="T728" i="18"/>
  <c r="AH728" i="18"/>
  <c r="AI728" i="18"/>
  <c r="AJ728" i="18"/>
  <c r="AK728" i="18"/>
  <c r="AL728" i="18"/>
  <c r="AM728" i="18"/>
  <c r="AH713" i="18"/>
  <c r="AI713" i="18"/>
  <c r="AJ713" i="18"/>
  <c r="AK713" i="18"/>
  <c r="AL713" i="18"/>
  <c r="AM713" i="18"/>
  <c r="Z713" i="18"/>
  <c r="Y713" i="18"/>
  <c r="W713" i="18"/>
  <c r="V713" i="18"/>
  <c r="AB713" i="18"/>
  <c r="AD713" i="18"/>
  <c r="AC713" i="18"/>
  <c r="S700" i="18"/>
  <c r="S671" i="18"/>
  <c r="T708" i="18"/>
  <c r="U714" i="18"/>
  <c r="V714" i="18"/>
  <c r="W695" i="18"/>
  <c r="X717" i="18"/>
  <c r="Z728" i="18"/>
  <c r="Z680" i="18"/>
  <c r="AB716" i="18"/>
  <c r="AC714" i="18"/>
  <c r="AD694" i="18"/>
  <c r="AI707" i="18"/>
  <c r="AL721" i="18"/>
  <c r="AE695" i="18"/>
  <c r="S695" i="18"/>
  <c r="AG695" i="18"/>
  <c r="AF695" i="18"/>
  <c r="T695" i="18"/>
  <c r="AH695" i="18"/>
  <c r="AI695" i="18"/>
  <c r="AJ695" i="18"/>
  <c r="AK695" i="18"/>
  <c r="AL695" i="18"/>
  <c r="AM695" i="18"/>
  <c r="AH693" i="18"/>
  <c r="AI693" i="18"/>
  <c r="AJ693" i="18"/>
  <c r="AK693" i="18"/>
  <c r="AL693" i="18"/>
  <c r="AM693" i="18"/>
  <c r="Z693" i="18"/>
  <c r="Y693" i="18"/>
  <c r="W693" i="18"/>
  <c r="V693" i="18"/>
  <c r="AB693" i="18"/>
  <c r="AD693" i="18"/>
  <c r="AC693" i="18"/>
  <c r="AH692" i="18"/>
  <c r="AI692" i="18"/>
  <c r="AJ692" i="18"/>
  <c r="AK692" i="18"/>
  <c r="AL692" i="18"/>
  <c r="AM692" i="18"/>
  <c r="Z692" i="18"/>
  <c r="Y692" i="18"/>
  <c r="W692" i="18"/>
  <c r="V692" i="18"/>
  <c r="AB692" i="18"/>
  <c r="X692" i="18"/>
  <c r="AA692" i="18"/>
  <c r="AD692" i="18"/>
  <c r="AE692" i="18"/>
  <c r="AI675" i="18"/>
  <c r="AJ675" i="18"/>
  <c r="AK675" i="18"/>
  <c r="AL675" i="18"/>
  <c r="AM675" i="18"/>
  <c r="Z675" i="18"/>
  <c r="Y675" i="18"/>
  <c r="W675" i="18"/>
  <c r="V675" i="18"/>
  <c r="AB675" i="18"/>
  <c r="AD675" i="18"/>
  <c r="AC675" i="18"/>
  <c r="S694" i="18"/>
  <c r="S670" i="18"/>
  <c r="T671" i="18"/>
  <c r="U713" i="18"/>
  <c r="U675" i="18"/>
  <c r="V708" i="18"/>
  <c r="W534" i="18"/>
  <c r="W694" i="18"/>
  <c r="Y698" i="18"/>
  <c r="AA694" i="18"/>
  <c r="AC712" i="18"/>
  <c r="AF713" i="18"/>
  <c r="AG675" i="18"/>
  <c r="AE715" i="18"/>
  <c r="S715" i="18"/>
  <c r="AG715" i="18"/>
  <c r="AF715" i="18"/>
  <c r="T715" i="18"/>
  <c r="AH715" i="18"/>
  <c r="AI715" i="18"/>
  <c r="AJ715" i="18"/>
  <c r="AK715" i="18"/>
  <c r="AL715" i="18"/>
  <c r="AM715" i="18"/>
  <c r="AI726" i="18"/>
  <c r="AJ726" i="18"/>
  <c r="AK726" i="18"/>
  <c r="AL726" i="18"/>
  <c r="AM726" i="18"/>
  <c r="Z726" i="18"/>
  <c r="Y726" i="18"/>
  <c r="W726" i="18"/>
  <c r="V726" i="18"/>
  <c r="AB726" i="18"/>
  <c r="X726" i="18"/>
  <c r="AA726" i="18"/>
  <c r="AD726" i="18"/>
  <c r="AC726" i="18"/>
  <c r="AE726" i="18"/>
  <c r="AG726" i="18"/>
  <c r="AF726" i="18"/>
  <c r="AI691" i="18"/>
  <c r="AJ691" i="18"/>
  <c r="AK691" i="18"/>
  <c r="AL691" i="18"/>
  <c r="AM691" i="18"/>
  <c r="Z691" i="18"/>
  <c r="Y691" i="18"/>
  <c r="W691" i="18"/>
  <c r="V691" i="18"/>
  <c r="AB691" i="18"/>
  <c r="X691" i="18"/>
  <c r="AA691" i="18"/>
  <c r="AD691" i="18"/>
  <c r="AC691" i="18"/>
  <c r="AE691" i="18"/>
  <c r="AG691" i="18"/>
  <c r="AF691" i="18"/>
  <c r="S693" i="18"/>
  <c r="S669" i="18"/>
  <c r="T701" i="18"/>
  <c r="U712" i="18"/>
  <c r="U674" i="18"/>
  <c r="W728" i="18"/>
  <c r="X715" i="18"/>
  <c r="Y697" i="18"/>
  <c r="Z707" i="18"/>
  <c r="Z671" i="18"/>
  <c r="AA693" i="18"/>
  <c r="AB714" i="18"/>
  <c r="AI708" i="18"/>
  <c r="AM668" i="18"/>
  <c r="AH712" i="18"/>
  <c r="AI712" i="18"/>
  <c r="AJ712" i="18"/>
  <c r="AK712" i="18"/>
  <c r="AL712" i="18"/>
  <c r="AM712" i="18"/>
  <c r="Z712" i="18"/>
  <c r="Y712" i="18"/>
  <c r="W712" i="18"/>
  <c r="V712" i="18"/>
  <c r="AB712" i="18"/>
  <c r="X712" i="18"/>
  <c r="AA712" i="18"/>
  <c r="AD712" i="18"/>
  <c r="AE712" i="18"/>
  <c r="AI711" i="18"/>
  <c r="AJ711" i="18"/>
  <c r="AK711" i="18"/>
  <c r="AL711" i="18"/>
  <c r="AM711" i="18"/>
  <c r="Z711" i="18"/>
  <c r="Y711" i="18"/>
  <c r="W711" i="18"/>
  <c r="V711" i="18"/>
  <c r="AB711" i="18"/>
  <c r="X711" i="18"/>
  <c r="AA711" i="18"/>
  <c r="AD711" i="18"/>
  <c r="AC711" i="18"/>
  <c r="AE711" i="18"/>
  <c r="AG711" i="18"/>
  <c r="AF711" i="18"/>
  <c r="AI674" i="18"/>
  <c r="AJ674" i="18"/>
  <c r="AK674" i="18"/>
  <c r="AL674" i="18"/>
  <c r="AM674" i="18"/>
  <c r="Z674" i="18"/>
  <c r="Y674" i="18"/>
  <c r="W674" i="18"/>
  <c r="V674" i="18"/>
  <c r="AB674" i="18"/>
  <c r="X674" i="18"/>
  <c r="AA674" i="18"/>
  <c r="AD674" i="18"/>
  <c r="AE674" i="18"/>
  <c r="AJ725" i="18"/>
  <c r="AK725" i="18"/>
  <c r="AL725" i="18"/>
  <c r="AM725" i="18"/>
  <c r="Z725" i="18"/>
  <c r="Y725" i="18"/>
  <c r="W725" i="18"/>
  <c r="V725" i="18"/>
  <c r="AB725" i="18"/>
  <c r="X725" i="18"/>
  <c r="AA725" i="18"/>
  <c r="U725" i="18"/>
  <c r="AD725" i="18"/>
  <c r="AC725" i="18"/>
  <c r="AE725" i="18"/>
  <c r="AG725" i="18"/>
  <c r="AF725" i="18"/>
  <c r="AJ709" i="18"/>
  <c r="AK709" i="18"/>
  <c r="AL709" i="18"/>
  <c r="AM709" i="18"/>
  <c r="Z709" i="18"/>
  <c r="Y709" i="18"/>
  <c r="W709" i="18"/>
  <c r="V709" i="18"/>
  <c r="AB709" i="18"/>
  <c r="X709" i="18"/>
  <c r="AA709" i="18"/>
  <c r="U709" i="18"/>
  <c r="AD709" i="18"/>
  <c r="AC709" i="18"/>
  <c r="AE709" i="18"/>
  <c r="AG709" i="18"/>
  <c r="AF709" i="18"/>
  <c r="AJ690" i="18"/>
  <c r="AK690" i="18"/>
  <c r="AL690" i="18"/>
  <c r="AM690" i="18"/>
  <c r="Z690" i="18"/>
  <c r="Y690" i="18"/>
  <c r="W690" i="18"/>
  <c r="V690" i="18"/>
  <c r="AB690" i="18"/>
  <c r="X690" i="18"/>
  <c r="AA690" i="18"/>
  <c r="U690" i="18"/>
  <c r="AD690" i="18"/>
  <c r="AC690" i="18"/>
  <c r="AE690" i="18"/>
  <c r="AG690" i="18"/>
  <c r="AF690" i="18"/>
  <c r="AI673" i="18"/>
  <c r="AJ673" i="18"/>
  <c r="AK673" i="18"/>
  <c r="AL673" i="18"/>
  <c r="AM673" i="18"/>
  <c r="Z673" i="18"/>
  <c r="Y673" i="18"/>
  <c r="W673" i="18"/>
  <c r="V673" i="18"/>
  <c r="AB673" i="18"/>
  <c r="X673" i="18"/>
  <c r="U673" i="18"/>
  <c r="AA673" i="18"/>
  <c r="AD673" i="18"/>
  <c r="AC673" i="18"/>
  <c r="AE673" i="18"/>
  <c r="AG673" i="18"/>
  <c r="AF673" i="18"/>
  <c r="AA563" i="18"/>
  <c r="U548" i="18"/>
  <c r="S692" i="18"/>
  <c r="T669" i="18"/>
  <c r="U711" i="18"/>
  <c r="V698" i="18"/>
  <c r="W727" i="18"/>
  <c r="W681" i="18"/>
  <c r="X714" i="18"/>
  <c r="Y696" i="18"/>
  <c r="Z718" i="18"/>
  <c r="AA534" i="18"/>
  <c r="AC695" i="18"/>
  <c r="AE727" i="18"/>
  <c r="AD716" i="18"/>
  <c r="AC716" i="18"/>
  <c r="AE716" i="18"/>
  <c r="S716" i="18"/>
  <c r="AG716" i="18"/>
  <c r="AF716" i="18"/>
  <c r="T716" i="18"/>
  <c r="AH716" i="18"/>
  <c r="AI716" i="18"/>
  <c r="AJ716" i="18"/>
  <c r="AK716" i="18"/>
  <c r="AL716" i="18"/>
  <c r="AM716" i="18"/>
  <c r="S691" i="18"/>
  <c r="T693" i="18"/>
  <c r="V697" i="18"/>
  <c r="W682" i="18"/>
  <c r="X713" i="18"/>
  <c r="Y695" i="18"/>
  <c r="Z717" i="18"/>
  <c r="AA728" i="18"/>
  <c r="AA680" i="18"/>
  <c r="AB697" i="18"/>
  <c r="AC694" i="18"/>
  <c r="AF693" i="18"/>
  <c r="AH726" i="18"/>
  <c r="AI690" i="18"/>
  <c r="AK689" i="18"/>
  <c r="AL689" i="18"/>
  <c r="AM689" i="18"/>
  <c r="AB689" i="18"/>
  <c r="X689" i="18"/>
  <c r="AA689" i="18"/>
  <c r="U689" i="18"/>
  <c r="AD689" i="18"/>
  <c r="AC689" i="18"/>
  <c r="AE689" i="18"/>
  <c r="AG689" i="18"/>
  <c r="AF689" i="18"/>
  <c r="AH689" i="18"/>
  <c r="AL724" i="18"/>
  <c r="AM724" i="18"/>
  <c r="Z724" i="18"/>
  <c r="Y724" i="18"/>
  <c r="W724" i="18"/>
  <c r="V724" i="18"/>
  <c r="AB724" i="18"/>
  <c r="AA724" i="18"/>
  <c r="AD724" i="18"/>
  <c r="AC724" i="18"/>
  <c r="AE724" i="18"/>
  <c r="S724" i="18"/>
  <c r="AG724" i="18"/>
  <c r="AF724" i="18"/>
  <c r="AH724" i="18"/>
  <c r="AI724" i="18"/>
  <c r="S721" i="18"/>
  <c r="S690" i="18"/>
  <c r="T692" i="18"/>
  <c r="V696" i="18"/>
  <c r="W707" i="18"/>
  <c r="W680" i="18"/>
  <c r="Y694" i="18"/>
  <c r="Z716" i="18"/>
  <c r="AA727" i="18"/>
  <c r="AB696" i="18"/>
  <c r="AC692" i="18"/>
  <c r="AF692" i="18"/>
  <c r="AH725" i="18"/>
  <c r="AI689" i="18"/>
  <c r="AK724" i="18"/>
  <c r="AL685" i="18"/>
  <c r="AD534" i="18"/>
  <c r="AC534" i="18"/>
  <c r="AE534" i="18"/>
  <c r="S534" i="18"/>
  <c r="AG534" i="18"/>
  <c r="AF534" i="18"/>
  <c r="T534" i="18"/>
  <c r="AH534" i="18"/>
  <c r="AI534" i="18"/>
  <c r="AJ534" i="18"/>
  <c r="AK534" i="18"/>
  <c r="AL534" i="18"/>
  <c r="AM534" i="18"/>
  <c r="AL688" i="18"/>
  <c r="AM688" i="18"/>
  <c r="Z688" i="18"/>
  <c r="Y688" i="18"/>
  <c r="W688" i="18"/>
  <c r="V688" i="18"/>
  <c r="AB688" i="18"/>
  <c r="AA688" i="18"/>
  <c r="U688" i="18"/>
  <c r="AD688" i="18"/>
  <c r="AC688" i="18"/>
  <c r="AE688" i="18"/>
  <c r="S688" i="18"/>
  <c r="AG688" i="18"/>
  <c r="AF688" i="18"/>
  <c r="AH688" i="18"/>
  <c r="AI688" i="18"/>
  <c r="AK671" i="18"/>
  <c r="AL671" i="18"/>
  <c r="AM671" i="18"/>
  <c r="AB671" i="18"/>
  <c r="X671" i="18"/>
  <c r="U671" i="18"/>
  <c r="AA671" i="18"/>
  <c r="AD671" i="18"/>
  <c r="AC671" i="18"/>
  <c r="AE671" i="18"/>
  <c r="AG671" i="18"/>
  <c r="AF671" i="18"/>
  <c r="AL703" i="18"/>
  <c r="AM703" i="18"/>
  <c r="Z703" i="18"/>
  <c r="Y703" i="18"/>
  <c r="W703" i="18"/>
  <c r="V703" i="18"/>
  <c r="AB703" i="18"/>
  <c r="X703" i="18"/>
  <c r="AD703" i="18"/>
  <c r="AC703" i="18"/>
  <c r="AE703" i="18"/>
  <c r="S703" i="18"/>
  <c r="AG703" i="18"/>
  <c r="AF703" i="18"/>
  <c r="T703" i="18"/>
  <c r="AH703" i="18"/>
  <c r="AI703" i="18"/>
  <c r="AJ703" i="18"/>
  <c r="U561" i="18"/>
  <c r="AA546" i="18"/>
  <c r="S689" i="18"/>
  <c r="T726" i="18"/>
  <c r="T691" i="18"/>
  <c r="U534" i="18"/>
  <c r="U696" i="18"/>
  <c r="V695" i="18"/>
  <c r="W718" i="18"/>
  <c r="X697" i="18"/>
  <c r="Y728" i="18"/>
  <c r="Y689" i="18"/>
  <c r="Z715" i="18"/>
  <c r="AB695" i="18"/>
  <c r="AE714" i="18"/>
  <c r="AH711" i="18"/>
  <c r="X680" i="18"/>
  <c r="AJ672" i="18"/>
  <c r="AK672" i="18"/>
  <c r="AL672" i="18"/>
  <c r="AM672" i="18"/>
  <c r="Z672" i="18"/>
  <c r="Y672" i="18"/>
  <c r="W672" i="18"/>
  <c r="V672" i="18"/>
  <c r="AB672" i="18"/>
  <c r="X672" i="18"/>
  <c r="U672" i="18"/>
  <c r="AA672" i="18"/>
  <c r="AD672" i="18"/>
  <c r="AC672" i="18"/>
  <c r="AE672" i="18"/>
  <c r="AG672" i="18"/>
  <c r="AF672" i="18"/>
  <c r="AL723" i="18"/>
  <c r="AM723" i="18"/>
  <c r="Z723" i="18"/>
  <c r="Y723" i="18"/>
  <c r="W723" i="18"/>
  <c r="V723" i="18"/>
  <c r="AB723" i="18"/>
  <c r="X723" i="18"/>
  <c r="AD723" i="18"/>
  <c r="AC723" i="18"/>
  <c r="AE723" i="18"/>
  <c r="S723" i="18"/>
  <c r="AG723" i="18"/>
  <c r="AF723" i="18"/>
  <c r="T723" i="18"/>
  <c r="AH723" i="18"/>
  <c r="AI723" i="18"/>
  <c r="AJ723" i="18"/>
  <c r="AL687" i="18"/>
  <c r="AM687" i="18"/>
  <c r="Z687" i="18"/>
  <c r="Y687" i="18"/>
  <c r="W687" i="18"/>
  <c r="V687" i="18"/>
  <c r="AB687" i="18"/>
  <c r="X687" i="18"/>
  <c r="AD687" i="18"/>
  <c r="AC687" i="18"/>
  <c r="AE687" i="18"/>
  <c r="S687" i="18"/>
  <c r="AG687" i="18"/>
  <c r="AF687" i="18"/>
  <c r="T687" i="18"/>
  <c r="AH687" i="18"/>
  <c r="AI687" i="18"/>
  <c r="AJ687" i="18"/>
  <c r="AM722" i="18"/>
  <c r="Z722" i="18"/>
  <c r="Y722" i="18"/>
  <c r="W722" i="18"/>
  <c r="V722" i="18"/>
  <c r="AB722" i="18"/>
  <c r="X722" i="18"/>
  <c r="AA722" i="18"/>
  <c r="U722" i="18"/>
  <c r="AD722" i="18"/>
  <c r="AC722" i="18"/>
  <c r="AE722" i="18"/>
  <c r="AG722" i="18"/>
  <c r="AF722" i="18"/>
  <c r="T722" i="18"/>
  <c r="AH722" i="18"/>
  <c r="AI722" i="18"/>
  <c r="AJ722" i="18"/>
  <c r="AK722" i="18"/>
  <c r="AM702" i="18"/>
  <c r="Z702" i="18"/>
  <c r="Y702" i="18"/>
  <c r="W702" i="18"/>
  <c r="V702" i="18"/>
  <c r="AB702" i="18"/>
  <c r="X702" i="18"/>
  <c r="AA702" i="18"/>
  <c r="U702" i="18"/>
  <c r="AD702" i="18"/>
  <c r="AC702" i="18"/>
  <c r="AE702" i="18"/>
  <c r="AG702" i="18"/>
  <c r="AF702" i="18"/>
  <c r="T702" i="18"/>
  <c r="AH702" i="18"/>
  <c r="AI702" i="18"/>
  <c r="AJ702" i="18"/>
  <c r="AK702" i="18"/>
  <c r="AM686" i="18"/>
  <c r="Z686" i="18"/>
  <c r="Y686" i="18"/>
  <c r="W686" i="18"/>
  <c r="V686" i="18"/>
  <c r="AB686" i="18"/>
  <c r="X686" i="18"/>
  <c r="AA686" i="18"/>
  <c r="U686" i="18"/>
  <c r="AD686" i="18"/>
  <c r="AC686" i="18"/>
  <c r="AE686" i="18"/>
  <c r="AG686" i="18"/>
  <c r="AF686" i="18"/>
  <c r="T686" i="18"/>
  <c r="AH686" i="18"/>
  <c r="AI686" i="18"/>
  <c r="AJ686" i="18"/>
  <c r="AK686" i="18"/>
  <c r="S714" i="18"/>
  <c r="S686" i="18"/>
  <c r="T725" i="18"/>
  <c r="T690" i="18"/>
  <c r="U728" i="18"/>
  <c r="U695" i="18"/>
  <c r="V534" i="18"/>
  <c r="V694" i="18"/>
  <c r="W717" i="18"/>
  <c r="X696" i="18"/>
  <c r="Y727" i="18"/>
  <c r="Y681" i="18"/>
  <c r="AA675" i="18"/>
  <c r="AB694" i="18"/>
  <c r="AE713" i="18"/>
  <c r="AF675" i="18"/>
  <c r="AH709" i="18"/>
  <c r="AI672" i="18"/>
  <c r="S713" i="18"/>
  <c r="T707" i="18"/>
  <c r="T689" i="18"/>
  <c r="U727" i="18"/>
  <c r="U694" i="18"/>
  <c r="V728" i="18"/>
  <c r="V689" i="18"/>
  <c r="W716" i="18"/>
  <c r="W671" i="18"/>
  <c r="X695" i="18"/>
  <c r="Y682" i="18"/>
  <c r="AA723" i="18"/>
  <c r="AB682" i="18"/>
  <c r="AC674" i="18"/>
  <c r="AF674" i="18"/>
  <c r="AI671" i="18"/>
  <c r="AK703" i="18"/>
  <c r="AK708" i="18"/>
  <c r="AL708" i="18"/>
  <c r="AM708" i="18"/>
  <c r="AB708" i="18"/>
  <c r="X708" i="18"/>
  <c r="AA708" i="18"/>
  <c r="U708" i="18"/>
  <c r="AD708" i="18"/>
  <c r="AC708" i="18"/>
  <c r="AE708" i="18"/>
  <c r="AG708" i="18"/>
  <c r="AF708" i="18"/>
  <c r="AH708" i="18"/>
  <c r="AM685" i="18"/>
  <c r="Z685" i="18"/>
  <c r="Y685" i="18"/>
  <c r="W685" i="18"/>
  <c r="V685" i="18"/>
  <c r="AB685" i="18"/>
  <c r="X685" i="18"/>
  <c r="AA685" i="18"/>
  <c r="U685" i="18"/>
  <c r="AD685" i="18"/>
  <c r="AC685" i="18"/>
  <c r="AE685" i="18"/>
  <c r="AG685" i="18"/>
  <c r="AF685" i="18"/>
  <c r="AH685" i="18"/>
  <c r="AI685" i="18"/>
  <c r="AJ685" i="18"/>
  <c r="AK685" i="18"/>
  <c r="Z700" i="18"/>
  <c r="Y700" i="18"/>
  <c r="W700" i="18"/>
  <c r="V700" i="18"/>
  <c r="AB700" i="18"/>
  <c r="X700" i="18"/>
  <c r="AA700" i="18"/>
  <c r="U700" i="18"/>
  <c r="AD700" i="18"/>
  <c r="AC700" i="18"/>
  <c r="AE700" i="18"/>
  <c r="AG700" i="18"/>
  <c r="AF700" i="18"/>
  <c r="AH700" i="18"/>
  <c r="AI700" i="18"/>
  <c r="AJ700" i="18"/>
  <c r="AK700" i="18"/>
  <c r="AL700" i="18"/>
  <c r="S712" i="18"/>
  <c r="T724" i="18"/>
  <c r="T688" i="18"/>
  <c r="U693" i="18"/>
  <c r="V727" i="18"/>
  <c r="W715" i="18"/>
  <c r="X694" i="18"/>
  <c r="Y707" i="18"/>
  <c r="Y680" i="18"/>
  <c r="AA716" i="18"/>
  <c r="AD728" i="18"/>
  <c r="AE694" i="18"/>
  <c r="AH691" i="18"/>
  <c r="AK688" i="18"/>
  <c r="AD680" i="18"/>
  <c r="AC680" i="18"/>
  <c r="AE680" i="18"/>
  <c r="S680" i="18"/>
  <c r="AG680" i="18"/>
  <c r="AF680" i="18"/>
  <c r="T680" i="18"/>
  <c r="AH680" i="18"/>
  <c r="AI680" i="18"/>
  <c r="AJ680" i="18"/>
  <c r="AK680" i="18"/>
  <c r="AL680" i="18"/>
  <c r="AM680" i="18"/>
  <c r="U680" i="18"/>
  <c r="AM701" i="18"/>
  <c r="Z701" i="18"/>
  <c r="Y701" i="18"/>
  <c r="W701" i="18"/>
  <c r="V701" i="18"/>
  <c r="AB701" i="18"/>
  <c r="X701" i="18"/>
  <c r="AA701" i="18"/>
  <c r="U701" i="18"/>
  <c r="AD701" i="18"/>
  <c r="AC701" i="18"/>
  <c r="AE701" i="18"/>
  <c r="AG701" i="18"/>
  <c r="AF701" i="18"/>
  <c r="AH701" i="18"/>
  <c r="AI701" i="18"/>
  <c r="AJ701" i="18"/>
  <c r="AK701" i="18"/>
  <c r="Z720" i="18"/>
  <c r="Y720" i="18"/>
  <c r="W720" i="18"/>
  <c r="V720" i="18"/>
  <c r="AB720" i="18"/>
  <c r="X720" i="18"/>
  <c r="AA720" i="18"/>
  <c r="U720" i="18"/>
  <c r="AD720" i="18"/>
  <c r="AC720" i="18"/>
  <c r="AE720" i="18"/>
  <c r="AG720" i="18"/>
  <c r="AF720" i="18"/>
  <c r="AH720" i="18"/>
  <c r="AI720" i="18"/>
  <c r="AJ720" i="18"/>
  <c r="AK720" i="18"/>
  <c r="AL720" i="18"/>
  <c r="AM669" i="18"/>
  <c r="Z669" i="18"/>
  <c r="Y669" i="18"/>
  <c r="W669" i="18"/>
  <c r="V669" i="18"/>
  <c r="AB669" i="18"/>
  <c r="X669" i="18"/>
  <c r="U669" i="18"/>
  <c r="AA669" i="18"/>
  <c r="AD669" i="18"/>
  <c r="AC669" i="18"/>
  <c r="AE669" i="18"/>
  <c r="AG669" i="18"/>
  <c r="AF669" i="18"/>
  <c r="AI669" i="18"/>
  <c r="AJ669" i="18"/>
  <c r="AK669" i="18"/>
  <c r="Z699" i="18"/>
  <c r="Y699" i="18"/>
  <c r="W699" i="18"/>
  <c r="V699" i="18"/>
  <c r="AB699" i="18"/>
  <c r="X699" i="18"/>
  <c r="AA699" i="18"/>
  <c r="U699" i="18"/>
  <c r="AD699" i="18"/>
  <c r="AC699" i="18"/>
  <c r="AE699" i="18"/>
  <c r="S699" i="18"/>
  <c r="AG699" i="18"/>
  <c r="AF699" i="18"/>
  <c r="T699" i="18"/>
  <c r="AH699" i="18"/>
  <c r="AI699" i="18"/>
  <c r="AJ699" i="18"/>
  <c r="AK699" i="18"/>
  <c r="AL699" i="18"/>
  <c r="S711" i="18"/>
  <c r="T685" i="18"/>
  <c r="U692" i="18"/>
  <c r="W714" i="18"/>
  <c r="X534" i="18"/>
  <c r="X693" i="18"/>
  <c r="AA715" i="18"/>
  <c r="AD727" i="18"/>
  <c r="AE693" i="18"/>
  <c r="AH690" i="18"/>
  <c r="AK687" i="18"/>
  <c r="AM720" i="18"/>
  <c r="Z684" i="18"/>
  <c r="Y684" i="18"/>
  <c r="W684" i="18"/>
  <c r="V684" i="18"/>
  <c r="AB684" i="18"/>
  <c r="X684" i="18"/>
  <c r="AA684" i="18"/>
  <c r="U684" i="18"/>
  <c r="AD684" i="18"/>
  <c r="AC684" i="18"/>
  <c r="AE684" i="18"/>
  <c r="AG684" i="18"/>
  <c r="AF684" i="18"/>
  <c r="AH684" i="18"/>
  <c r="AI684" i="18"/>
  <c r="AJ684" i="18"/>
  <c r="AK684" i="18"/>
  <c r="AL684" i="18"/>
  <c r="Z719" i="18"/>
  <c r="Y719" i="18"/>
  <c r="W719" i="18"/>
  <c r="V719" i="18"/>
  <c r="AB719" i="18"/>
  <c r="X719" i="18"/>
  <c r="AA719" i="18"/>
  <c r="U719" i="18"/>
  <c r="AD719" i="18"/>
  <c r="AC719" i="18"/>
  <c r="AE719" i="18"/>
  <c r="S719" i="18"/>
  <c r="AG719" i="18"/>
  <c r="AF719" i="18"/>
  <c r="T719" i="18"/>
  <c r="AH719" i="18"/>
  <c r="AI719" i="18"/>
  <c r="AJ719" i="18"/>
  <c r="AK719" i="18"/>
  <c r="AL719" i="18"/>
  <c r="Z683" i="18"/>
  <c r="Y683" i="18"/>
  <c r="W683" i="18"/>
  <c r="V683" i="18"/>
  <c r="AB683" i="18"/>
  <c r="X683" i="18"/>
  <c r="AA683" i="18"/>
  <c r="U683" i="18"/>
  <c r="AD683" i="18"/>
  <c r="AC683" i="18"/>
  <c r="AE683" i="18"/>
  <c r="S683" i="18"/>
  <c r="AG683" i="18"/>
  <c r="AF683" i="18"/>
  <c r="T683" i="18"/>
  <c r="AH683" i="18"/>
  <c r="AI683" i="18"/>
  <c r="AJ683" i="18"/>
  <c r="AK683" i="18"/>
  <c r="AL683" i="18"/>
  <c r="Z668" i="18"/>
  <c r="Y668" i="18"/>
  <c r="W668" i="18"/>
  <c r="V668" i="18"/>
  <c r="AB668" i="18"/>
  <c r="X668" i="18"/>
  <c r="U668" i="18"/>
  <c r="AA668" i="18"/>
  <c r="AD668" i="18"/>
  <c r="AC668" i="18"/>
  <c r="AE668" i="18"/>
  <c r="S668" i="18"/>
  <c r="AG668" i="18"/>
  <c r="AF668" i="18"/>
  <c r="AI668" i="18"/>
  <c r="AJ668" i="18"/>
  <c r="AK668" i="18"/>
  <c r="AL668" i="18"/>
  <c r="AB718" i="18"/>
  <c r="X718" i="18"/>
  <c r="AA718" i="18"/>
  <c r="U718" i="18"/>
  <c r="AD718" i="18"/>
  <c r="AC718" i="18"/>
  <c r="AE718" i="18"/>
  <c r="S718" i="18"/>
  <c r="AG718" i="18"/>
  <c r="AF718" i="18"/>
  <c r="T718" i="18"/>
  <c r="AH718" i="18"/>
  <c r="AI718" i="18"/>
  <c r="AJ718" i="18"/>
  <c r="AK718" i="18"/>
  <c r="AL718" i="18"/>
  <c r="AM718" i="18"/>
  <c r="AB698" i="18"/>
  <c r="X698" i="18"/>
  <c r="AA698" i="18"/>
  <c r="U698" i="18"/>
  <c r="AD698" i="18"/>
  <c r="AC698" i="18"/>
  <c r="AE698" i="18"/>
  <c r="S698" i="18"/>
  <c r="AG698" i="18"/>
  <c r="AF698" i="18"/>
  <c r="T698" i="18"/>
  <c r="AH698" i="18"/>
  <c r="AI698" i="18"/>
  <c r="AJ698" i="18"/>
  <c r="AK698" i="18"/>
  <c r="AL698" i="18"/>
  <c r="AM698" i="18"/>
  <c r="AB681" i="18"/>
  <c r="X681" i="18"/>
  <c r="AA681" i="18"/>
  <c r="U681" i="18"/>
  <c r="AD681" i="18"/>
  <c r="AC681" i="18"/>
  <c r="AE681" i="18"/>
  <c r="S681" i="18"/>
  <c r="AG681" i="18"/>
  <c r="AF681" i="18"/>
  <c r="T681" i="18"/>
  <c r="AH681" i="18"/>
  <c r="AI681" i="18"/>
  <c r="AJ681" i="18"/>
  <c r="AK681" i="18"/>
  <c r="AL681" i="18"/>
  <c r="AM681" i="18"/>
  <c r="Z667" i="18"/>
  <c r="Y667" i="18"/>
  <c r="W667" i="18"/>
  <c r="V667" i="18"/>
  <c r="AB667" i="18"/>
  <c r="X667" i="18"/>
  <c r="U667" i="18"/>
  <c r="AA667" i="18"/>
  <c r="AD667" i="18"/>
  <c r="AC667" i="18"/>
  <c r="AE667" i="18"/>
  <c r="S667" i="18"/>
  <c r="AG667" i="18"/>
  <c r="AF667" i="18"/>
  <c r="T667" i="18"/>
  <c r="AI667" i="18"/>
  <c r="AJ667" i="18"/>
  <c r="AK667" i="18"/>
  <c r="AL667" i="18"/>
  <c r="AG541" i="18"/>
  <c r="S709" i="18"/>
  <c r="T720" i="18"/>
  <c r="T684" i="18"/>
  <c r="U726" i="18"/>
  <c r="U691" i="18"/>
  <c r="V707" i="18"/>
  <c r="V680" i="18"/>
  <c r="W708" i="18"/>
  <c r="X728" i="18"/>
  <c r="X688" i="18"/>
  <c r="Z696" i="18"/>
  <c r="AA714" i="18"/>
  <c r="AB534" i="18"/>
  <c r="AG713" i="18"/>
  <c r="AM719" i="18"/>
  <c r="AK707" i="18"/>
  <c r="AL707" i="18"/>
  <c r="AM707" i="18"/>
  <c r="AB707" i="18"/>
  <c r="X707" i="18"/>
  <c r="AA707" i="18"/>
  <c r="U707" i="18"/>
  <c r="AD707" i="18"/>
  <c r="AC707" i="18"/>
  <c r="AE707" i="18"/>
  <c r="AG707" i="18"/>
  <c r="AF707" i="18"/>
  <c r="AH707" i="18"/>
  <c r="AM721" i="18"/>
  <c r="Z721" i="18"/>
  <c r="Y721" i="18"/>
  <c r="W721" i="18"/>
  <c r="V721" i="18"/>
  <c r="AB721" i="18"/>
  <c r="X721" i="18"/>
  <c r="AA721" i="18"/>
  <c r="U721" i="18"/>
  <c r="AD721" i="18"/>
  <c r="AC721" i="18"/>
  <c r="AE721" i="18"/>
  <c r="AG721" i="18"/>
  <c r="AF721" i="18"/>
  <c r="AH721" i="18"/>
  <c r="AI721" i="18"/>
  <c r="AJ721" i="18"/>
  <c r="AK721" i="18"/>
  <c r="AM670" i="18"/>
  <c r="Z670" i="18"/>
  <c r="Y670" i="18"/>
  <c r="W670" i="18"/>
  <c r="V670" i="18"/>
  <c r="AB670" i="18"/>
  <c r="X670" i="18"/>
  <c r="U670" i="18"/>
  <c r="AA670" i="18"/>
  <c r="AD670" i="18"/>
  <c r="AC670" i="18"/>
  <c r="AE670" i="18"/>
  <c r="AG670" i="18"/>
  <c r="AF670" i="18"/>
  <c r="T670" i="18"/>
  <c r="AI670" i="18"/>
  <c r="AJ670" i="18"/>
  <c r="AK670" i="18"/>
  <c r="AA717" i="18"/>
  <c r="U717" i="18"/>
  <c r="AD717" i="18"/>
  <c r="AC717" i="18"/>
  <c r="AE717" i="18"/>
  <c r="S717" i="18"/>
  <c r="AG717" i="18"/>
  <c r="AF717" i="18"/>
  <c r="T717" i="18"/>
  <c r="AH717" i="18"/>
  <c r="AI717" i="18"/>
  <c r="AJ717" i="18"/>
  <c r="AK717" i="18"/>
  <c r="AL717" i="18"/>
  <c r="AM717" i="18"/>
  <c r="AA697" i="18"/>
  <c r="U697" i="18"/>
  <c r="AD697" i="18"/>
  <c r="AC697" i="18"/>
  <c r="AE697" i="18"/>
  <c r="S697" i="18"/>
  <c r="AG697" i="18"/>
  <c r="AF697" i="18"/>
  <c r="T697" i="18"/>
  <c r="AH697" i="18"/>
  <c r="AI697" i="18"/>
  <c r="AJ697" i="18"/>
  <c r="AK697" i="18"/>
  <c r="AL697" i="18"/>
  <c r="AM697" i="18"/>
  <c r="AA682" i="18"/>
  <c r="U682" i="18"/>
  <c r="AD682" i="18"/>
  <c r="AC682" i="18"/>
  <c r="AE682" i="18"/>
  <c r="S682" i="18"/>
  <c r="AG682" i="18"/>
  <c r="AF682" i="18"/>
  <c r="T682" i="18"/>
  <c r="AH682" i="18"/>
  <c r="AI682" i="18"/>
  <c r="AJ682" i="18"/>
  <c r="AK682" i="18"/>
  <c r="AL682" i="18"/>
  <c r="AM682" i="18"/>
  <c r="S554" i="18"/>
  <c r="S708" i="18"/>
  <c r="S729" i="18" s="1"/>
  <c r="S675" i="18"/>
  <c r="T713" i="18"/>
  <c r="U724" i="18"/>
  <c r="U687" i="18"/>
  <c r="V718" i="18"/>
  <c r="X727" i="18"/>
  <c r="X682" i="18"/>
  <c r="Y716" i="18"/>
  <c r="Y671" i="18"/>
  <c r="Z695" i="18"/>
  <c r="AA713" i="18"/>
  <c r="AB728" i="18"/>
  <c r="AC728" i="18"/>
  <c r="AD715" i="18"/>
  <c r="AG712" i="18"/>
  <c r="AJ724" i="18"/>
  <c r="AL676" i="18"/>
  <c r="AG676" i="18"/>
  <c r="W676" i="18"/>
  <c r="AA676" i="18"/>
  <c r="X676" i="18"/>
  <c r="S676" i="18"/>
  <c r="T676" i="18"/>
  <c r="Z676" i="18"/>
  <c r="AC676" i="18"/>
  <c r="AB676" i="18"/>
  <c r="AD676" i="18"/>
  <c r="AE676" i="18"/>
  <c r="AF676" i="18"/>
  <c r="AJ676" i="18"/>
  <c r="AK676" i="18"/>
  <c r="T564" i="18"/>
  <c r="W557" i="18"/>
  <c r="Z557" i="18"/>
  <c r="AI573" i="18"/>
  <c r="AI556" i="18"/>
  <c r="AA541" i="18"/>
  <c r="T540" i="18"/>
  <c r="U540" i="18"/>
  <c r="Y569" i="18"/>
  <c r="S557" i="18"/>
  <c r="V559" i="18"/>
  <c r="S542" i="18"/>
  <c r="Y568" i="18"/>
  <c r="AB568" i="18"/>
  <c r="AE568" i="18"/>
  <c r="S540" i="18"/>
  <c r="T544" i="18"/>
  <c r="AK567" i="18"/>
  <c r="AE552" i="18"/>
  <c r="AC552" i="18"/>
  <c r="W556" i="18"/>
  <c r="AB565" i="18"/>
  <c r="AF565" i="18"/>
  <c r="V564" i="18"/>
  <c r="AL549" i="18"/>
  <c r="X549" i="18"/>
  <c r="Z527" i="18"/>
  <c r="T513" i="18"/>
  <c r="U496" i="18"/>
  <c r="AG478" i="18"/>
  <c r="AD461" i="18"/>
  <c r="Y444" i="18"/>
  <c r="T428" i="18"/>
  <c r="W328" i="18"/>
  <c r="Y257" i="18"/>
  <c r="V241" i="18"/>
  <c r="Z564" i="18"/>
  <c r="U563" i="18"/>
  <c r="AA548" i="18"/>
  <c r="AC561" i="18"/>
  <c r="U546" i="18"/>
  <c r="T560" i="18"/>
  <c r="T545" i="18"/>
  <c r="S560" i="18"/>
  <c r="T566" i="18"/>
  <c r="T547" i="18"/>
  <c r="W558" i="18"/>
  <c r="AC557" i="18"/>
  <c r="AC559" i="18"/>
  <c r="AI559" i="18"/>
  <c r="AJ559" i="18"/>
  <c r="AD559" i="18"/>
  <c r="Y559" i="18"/>
  <c r="AK559" i="18"/>
  <c r="AL559" i="18"/>
  <c r="AG559" i="18"/>
  <c r="AA559" i="18"/>
  <c r="AM559" i="18"/>
  <c r="AC544" i="18"/>
  <c r="AI544" i="18"/>
  <c r="AJ544" i="18"/>
  <c r="AD544" i="18"/>
  <c r="Y544" i="18"/>
  <c r="AK544" i="18"/>
  <c r="AL544" i="18"/>
  <c r="AG544" i="18"/>
  <c r="AA544" i="18"/>
  <c r="AM544" i="18"/>
  <c r="V509" i="18"/>
  <c r="V473" i="18"/>
  <c r="S559" i="18"/>
  <c r="S541" i="18"/>
  <c r="T565" i="18"/>
  <c r="U562" i="18"/>
  <c r="U541" i="18"/>
  <c r="V554" i="18"/>
  <c r="X547" i="18"/>
  <c r="Z559" i="18"/>
  <c r="AA547" i="18"/>
  <c r="AC556" i="18"/>
  <c r="AF569" i="18"/>
  <c r="AH559" i="18"/>
  <c r="AI557" i="18"/>
  <c r="AJ557" i="18"/>
  <c r="AD557" i="18"/>
  <c r="X557" i="18"/>
  <c r="AK557" i="18"/>
  <c r="AE557" i="18"/>
  <c r="AF557" i="18"/>
  <c r="AL557" i="18"/>
  <c r="AG557" i="18"/>
  <c r="AA557" i="18"/>
  <c r="AM557" i="18"/>
  <c r="AB557" i="18"/>
  <c r="V557" i="18"/>
  <c r="AH557" i="18"/>
  <c r="AI542" i="18"/>
  <c r="AJ542" i="18"/>
  <c r="AD542" i="18"/>
  <c r="X542" i="18"/>
  <c r="AK542" i="18"/>
  <c r="AE542" i="18"/>
  <c r="AF542" i="18"/>
  <c r="AL542" i="18"/>
  <c r="AG542" i="18"/>
  <c r="AA542" i="18"/>
  <c r="AM542" i="18"/>
  <c r="AB542" i="18"/>
  <c r="V542" i="18"/>
  <c r="AH542" i="18"/>
  <c r="S556" i="18"/>
  <c r="T562" i="18"/>
  <c r="T543" i="18"/>
  <c r="U559" i="18"/>
  <c r="V553" i="18"/>
  <c r="W552" i="18"/>
  <c r="X543" i="18"/>
  <c r="Z554" i="18"/>
  <c r="AC550" i="18"/>
  <c r="AD562" i="18"/>
  <c r="AE567" i="18"/>
  <c r="AF559" i="18"/>
  <c r="AJ573" i="18"/>
  <c r="AD573" i="18"/>
  <c r="X573" i="18"/>
  <c r="AK573" i="18"/>
  <c r="AE573" i="18"/>
  <c r="AF573" i="18"/>
  <c r="Z573" i="18"/>
  <c r="T573" i="18"/>
  <c r="AL573" i="18"/>
  <c r="AM573" i="18"/>
  <c r="AB573" i="18"/>
  <c r="V573" i="18"/>
  <c r="AH573" i="18"/>
  <c r="AH664" i="18" s="1"/>
  <c r="AH665" i="18" s="1"/>
  <c r="AJ556" i="18"/>
  <c r="AD556" i="18"/>
  <c r="X556" i="18"/>
  <c r="AK556" i="18"/>
  <c r="AE556" i="18"/>
  <c r="AF556" i="18"/>
  <c r="Z556" i="18"/>
  <c r="T556" i="18"/>
  <c r="AL556" i="18"/>
  <c r="AM556" i="18"/>
  <c r="AB556" i="18"/>
  <c r="V556" i="18"/>
  <c r="AH556" i="18"/>
  <c r="AJ541" i="18"/>
  <c r="AD541" i="18"/>
  <c r="X541" i="18"/>
  <c r="AK541" i="18"/>
  <c r="AE541" i="18"/>
  <c r="AF541" i="18"/>
  <c r="Z541" i="18"/>
  <c r="T541" i="18"/>
  <c r="AL541" i="18"/>
  <c r="AM541" i="18"/>
  <c r="AB541" i="18"/>
  <c r="V541" i="18"/>
  <c r="AH541" i="18"/>
  <c r="T542" i="18"/>
  <c r="U557" i="18"/>
  <c r="V550" i="18"/>
  <c r="W551" i="18"/>
  <c r="X540" i="18"/>
  <c r="Y567" i="18"/>
  <c r="AA573" i="18"/>
  <c r="AB564" i="18"/>
  <c r="AC547" i="18"/>
  <c r="AD558" i="18"/>
  <c r="AE561" i="18"/>
  <c r="AI541" i="18"/>
  <c r="X544" i="18"/>
  <c r="AH544" i="18"/>
  <c r="AJ555" i="18"/>
  <c r="Y555" i="18"/>
  <c r="AK555" i="18"/>
  <c r="AF555" i="18"/>
  <c r="Z555" i="18"/>
  <c r="AL555" i="18"/>
  <c r="AG555" i="18"/>
  <c r="AA555" i="18"/>
  <c r="AM555" i="18"/>
  <c r="AB555" i="18"/>
  <c r="V555" i="18"/>
  <c r="AH555" i="18"/>
  <c r="AC555" i="18"/>
  <c r="W555" i="18"/>
  <c r="AI555" i="18"/>
  <c r="S573" i="18"/>
  <c r="T559" i="18"/>
  <c r="U556" i="18"/>
  <c r="V549" i="18"/>
  <c r="W550" i="18"/>
  <c r="Y562" i="18"/>
  <c r="Z551" i="18"/>
  <c r="AB561" i="18"/>
  <c r="AC546" i="18"/>
  <c r="AD555" i="18"/>
  <c r="AE559" i="18"/>
  <c r="AF550" i="18"/>
  <c r="AH560" i="18"/>
  <c r="AC560" i="18"/>
  <c r="W560" i="18"/>
  <c r="AI560" i="18"/>
  <c r="AJ560" i="18"/>
  <c r="AD560" i="18"/>
  <c r="X560" i="18"/>
  <c r="AK560" i="18"/>
  <c r="AE560" i="18"/>
  <c r="AF560" i="18"/>
  <c r="Z560" i="18"/>
  <c r="AL560" i="18"/>
  <c r="AG560" i="18"/>
  <c r="AA560" i="18"/>
  <c r="U560" i="18"/>
  <c r="AM560" i="18"/>
  <c r="AJ540" i="18"/>
  <c r="Y540" i="18"/>
  <c r="AK540" i="18"/>
  <c r="AF540" i="18"/>
  <c r="Z540" i="18"/>
  <c r="AL540" i="18"/>
  <c r="AG540" i="18"/>
  <c r="AA540" i="18"/>
  <c r="AM540" i="18"/>
  <c r="AB540" i="18"/>
  <c r="V540" i="18"/>
  <c r="AH540" i="18"/>
  <c r="AC540" i="18"/>
  <c r="W540" i="18"/>
  <c r="AI540" i="18"/>
  <c r="Y554" i="18"/>
  <c r="AK554" i="18"/>
  <c r="AE554" i="18"/>
  <c r="AF554" i="18"/>
  <c r="AL554" i="18"/>
  <c r="AG554" i="18"/>
  <c r="AM554" i="18"/>
  <c r="AH554" i="18"/>
  <c r="AC554" i="18"/>
  <c r="W554" i="18"/>
  <c r="AI554" i="18"/>
  <c r="U555" i="18"/>
  <c r="V547" i="18"/>
  <c r="W547" i="18"/>
  <c r="Y560" i="18"/>
  <c r="Z550" i="18"/>
  <c r="AB560" i="18"/>
  <c r="AC543" i="18"/>
  <c r="AD554" i="18"/>
  <c r="AE555" i="18"/>
  <c r="AF544" i="18"/>
  <c r="AH545" i="18"/>
  <c r="AC545" i="18"/>
  <c r="W545" i="18"/>
  <c r="AI545" i="18"/>
  <c r="AJ545" i="18"/>
  <c r="AD545" i="18"/>
  <c r="X545" i="18"/>
  <c r="AK545" i="18"/>
  <c r="AE545" i="18"/>
  <c r="AF545" i="18"/>
  <c r="Z545" i="18"/>
  <c r="AL545" i="18"/>
  <c r="AG545" i="18"/>
  <c r="AA545" i="18"/>
  <c r="U545" i="18"/>
  <c r="AM545" i="18"/>
  <c r="S553" i="18"/>
  <c r="T557" i="18"/>
  <c r="U554" i="18"/>
  <c r="V546" i="18"/>
  <c r="W546" i="18"/>
  <c r="Y557" i="18"/>
  <c r="Z549" i="18"/>
  <c r="AA567" i="18"/>
  <c r="AB559" i="18"/>
  <c r="AC542" i="18"/>
  <c r="AD549" i="18"/>
  <c r="AJ554" i="18"/>
  <c r="AK568" i="18"/>
  <c r="AF568" i="18"/>
  <c r="Z568" i="18"/>
  <c r="AL568" i="18"/>
  <c r="AG568" i="18"/>
  <c r="AA568" i="18"/>
  <c r="AM568" i="18"/>
  <c r="AH568" i="18"/>
  <c r="AC568" i="18"/>
  <c r="W568" i="18"/>
  <c r="AI568" i="18"/>
  <c r="AJ568" i="18"/>
  <c r="AD568" i="18"/>
  <c r="X568" i="18"/>
  <c r="AK553" i="18"/>
  <c r="AF553" i="18"/>
  <c r="Z553" i="18"/>
  <c r="AL553" i="18"/>
  <c r="AG553" i="18"/>
  <c r="AA553" i="18"/>
  <c r="AM553" i="18"/>
  <c r="AH553" i="18"/>
  <c r="AC553" i="18"/>
  <c r="W553" i="18"/>
  <c r="AI553" i="18"/>
  <c r="AJ553" i="18"/>
  <c r="AD553" i="18"/>
  <c r="X553" i="18"/>
  <c r="AK517" i="18"/>
  <c r="AK502" i="18"/>
  <c r="AD481" i="18"/>
  <c r="S569" i="18"/>
  <c r="S552" i="18"/>
  <c r="T555" i="18"/>
  <c r="U553" i="18"/>
  <c r="V545" i="18"/>
  <c r="W573" i="18"/>
  <c r="W544" i="18"/>
  <c r="X569" i="18"/>
  <c r="Y556" i="18"/>
  <c r="Z544" i="18"/>
  <c r="AA566" i="18"/>
  <c r="AB554" i="18"/>
  <c r="AC541" i="18"/>
  <c r="AD547" i="18"/>
  <c r="AF567" i="18"/>
  <c r="Z567" i="18"/>
  <c r="AL567" i="18"/>
  <c r="AG567" i="18"/>
  <c r="AM567" i="18"/>
  <c r="AB567" i="18"/>
  <c r="V567" i="18"/>
  <c r="AH567" i="18"/>
  <c r="AI567" i="18"/>
  <c r="AJ567" i="18"/>
  <c r="AD567" i="18"/>
  <c r="X567" i="18"/>
  <c r="AF552" i="18"/>
  <c r="Z552" i="18"/>
  <c r="AL552" i="18"/>
  <c r="AG552" i="18"/>
  <c r="AM552" i="18"/>
  <c r="AB552" i="18"/>
  <c r="V552" i="18"/>
  <c r="AH552" i="18"/>
  <c r="AI552" i="18"/>
  <c r="AJ552" i="18"/>
  <c r="AD552" i="18"/>
  <c r="X552" i="18"/>
  <c r="S568" i="18"/>
  <c r="S551" i="18"/>
  <c r="T554" i="18"/>
  <c r="U573" i="18"/>
  <c r="U552" i="18"/>
  <c r="V544" i="18"/>
  <c r="W543" i="18"/>
  <c r="X564" i="18"/>
  <c r="Z542" i="18"/>
  <c r="AB553" i="18"/>
  <c r="AC573" i="18"/>
  <c r="AE546" i="18"/>
  <c r="AG573" i="18"/>
  <c r="AK552" i="18"/>
  <c r="S567" i="18"/>
  <c r="S550" i="18"/>
  <c r="V568" i="18"/>
  <c r="W567" i="18"/>
  <c r="W542" i="18"/>
  <c r="X562" i="18"/>
  <c r="Y553" i="18"/>
  <c r="AA562" i="18"/>
  <c r="AD540" i="18"/>
  <c r="AE544" i="18"/>
  <c r="AL564" i="18"/>
  <c r="AI558" i="18"/>
  <c r="AJ558" i="18"/>
  <c r="Y558" i="18"/>
  <c r="AK558" i="18"/>
  <c r="AE558" i="18"/>
  <c r="S558" i="18"/>
  <c r="AF558" i="18"/>
  <c r="Z558" i="18"/>
  <c r="AL558" i="18"/>
  <c r="AG558" i="18"/>
  <c r="AA558" i="18"/>
  <c r="U558" i="18"/>
  <c r="AM558" i="18"/>
  <c r="AB558" i="18"/>
  <c r="V558" i="18"/>
  <c r="AH558" i="18"/>
  <c r="AL565" i="18"/>
  <c r="AG565" i="18"/>
  <c r="AA565" i="18"/>
  <c r="U565" i="18"/>
  <c r="AM565" i="18"/>
  <c r="AH565" i="18"/>
  <c r="AI565" i="18"/>
  <c r="AJ565" i="18"/>
  <c r="AD565" i="18"/>
  <c r="X565" i="18"/>
  <c r="Y565" i="18"/>
  <c r="AK565" i="18"/>
  <c r="AE565" i="18"/>
  <c r="AL550" i="18"/>
  <c r="AG550" i="18"/>
  <c r="AA550" i="18"/>
  <c r="U550" i="18"/>
  <c r="AM550" i="18"/>
  <c r="AH550" i="18"/>
  <c r="AI550" i="18"/>
  <c r="AJ550" i="18"/>
  <c r="AD550" i="18"/>
  <c r="X550" i="18"/>
  <c r="Y550" i="18"/>
  <c r="AK550" i="18"/>
  <c r="AE550" i="18"/>
  <c r="S566" i="18"/>
  <c r="S549" i="18"/>
  <c r="T553" i="18"/>
  <c r="U549" i="18"/>
  <c r="V565" i="18"/>
  <c r="W566" i="18"/>
  <c r="W541" i="18"/>
  <c r="X559" i="18"/>
  <c r="Y552" i="18"/>
  <c r="AA561" i="18"/>
  <c r="AB549" i="18"/>
  <c r="AC567" i="18"/>
  <c r="AE540" i="18"/>
  <c r="AI543" i="18"/>
  <c r="AJ543" i="18"/>
  <c r="Y543" i="18"/>
  <c r="AK543" i="18"/>
  <c r="AE543" i="18"/>
  <c r="S543" i="18"/>
  <c r="AF543" i="18"/>
  <c r="Z543" i="18"/>
  <c r="AL543" i="18"/>
  <c r="AG543" i="18"/>
  <c r="AA543" i="18"/>
  <c r="U543" i="18"/>
  <c r="AM543" i="18"/>
  <c r="AB543" i="18"/>
  <c r="V543" i="18"/>
  <c r="AH543" i="18"/>
  <c r="AK569" i="18"/>
  <c r="AE569" i="18"/>
  <c r="AL569" i="18"/>
  <c r="AG569" i="18"/>
  <c r="AA569" i="18"/>
  <c r="U569" i="18"/>
  <c r="AM569" i="18"/>
  <c r="AB569" i="18"/>
  <c r="AH569" i="18"/>
  <c r="AC569" i="18"/>
  <c r="W569" i="18"/>
  <c r="AI569" i="18"/>
  <c r="AJ569" i="18"/>
  <c r="AD569" i="18"/>
  <c r="AF566" i="18"/>
  <c r="AL566" i="18"/>
  <c r="AM566" i="18"/>
  <c r="AB566" i="18"/>
  <c r="V566" i="18"/>
  <c r="AH566" i="18"/>
  <c r="AC566" i="18"/>
  <c r="AI566" i="18"/>
  <c r="AJ566" i="18"/>
  <c r="AD566" i="18"/>
  <c r="X566" i="18"/>
  <c r="Y566" i="18"/>
  <c r="AK566" i="18"/>
  <c r="AE566" i="18"/>
  <c r="AF551" i="18"/>
  <c r="AL551" i="18"/>
  <c r="AM551" i="18"/>
  <c r="AB551" i="18"/>
  <c r="V551" i="18"/>
  <c r="AH551" i="18"/>
  <c r="AC551" i="18"/>
  <c r="AI551" i="18"/>
  <c r="AJ551" i="18"/>
  <c r="AD551" i="18"/>
  <c r="X551" i="18"/>
  <c r="Y551" i="18"/>
  <c r="AK551" i="18"/>
  <c r="AE551" i="18"/>
  <c r="S565" i="18"/>
  <c r="S547" i="18"/>
  <c r="T552" i="18"/>
  <c r="U568" i="18"/>
  <c r="W565" i="18"/>
  <c r="X558" i="18"/>
  <c r="Y547" i="18"/>
  <c r="AA556" i="18"/>
  <c r="AB546" i="18"/>
  <c r="AC565" i="18"/>
  <c r="AG562" i="18"/>
  <c r="AM561" i="18"/>
  <c r="AG564" i="18"/>
  <c r="AA564" i="18"/>
  <c r="AM564" i="18"/>
  <c r="AH564" i="18"/>
  <c r="AC564" i="18"/>
  <c r="W564" i="18"/>
  <c r="AI564" i="18"/>
  <c r="AJ564" i="18"/>
  <c r="Y564" i="18"/>
  <c r="AK564" i="18"/>
  <c r="AE564" i="18"/>
  <c r="AF564" i="18"/>
  <c r="AG549" i="18"/>
  <c r="AA549" i="18"/>
  <c r="AM549" i="18"/>
  <c r="AH549" i="18"/>
  <c r="AC549" i="18"/>
  <c r="W549" i="18"/>
  <c r="AI549" i="18"/>
  <c r="AJ549" i="18"/>
  <c r="Y549" i="18"/>
  <c r="AK549" i="18"/>
  <c r="AE549" i="18"/>
  <c r="AF549" i="18"/>
  <c r="AG563" i="18"/>
  <c r="AM563" i="18"/>
  <c r="AB563" i="18"/>
  <c r="V563" i="18"/>
  <c r="AH563" i="18"/>
  <c r="AC563" i="18"/>
  <c r="W563" i="18"/>
  <c r="AI563" i="18"/>
  <c r="AJ563" i="18"/>
  <c r="AD563" i="18"/>
  <c r="X563" i="18"/>
  <c r="Y563" i="18"/>
  <c r="AK563" i="18"/>
  <c r="AE563" i="18"/>
  <c r="S563" i="18"/>
  <c r="AF563" i="18"/>
  <c r="Z563" i="18"/>
  <c r="T563" i="18"/>
  <c r="AL563" i="18"/>
  <c r="AG548" i="18"/>
  <c r="AM548" i="18"/>
  <c r="AB548" i="18"/>
  <c r="V548" i="18"/>
  <c r="AH548" i="18"/>
  <c r="AC548" i="18"/>
  <c r="W548" i="18"/>
  <c r="AI548" i="18"/>
  <c r="AJ548" i="18"/>
  <c r="AD548" i="18"/>
  <c r="X548" i="18"/>
  <c r="Y548" i="18"/>
  <c r="AK548" i="18"/>
  <c r="AE548" i="18"/>
  <c r="S548" i="18"/>
  <c r="AF548" i="18"/>
  <c r="Z548" i="18"/>
  <c r="T548" i="18"/>
  <c r="AL548" i="18"/>
  <c r="S564" i="18"/>
  <c r="S546" i="18"/>
  <c r="T569" i="18"/>
  <c r="T551" i="18"/>
  <c r="U567" i="18"/>
  <c r="V562" i="18"/>
  <c r="W562" i="18"/>
  <c r="X555" i="18"/>
  <c r="Y545" i="18"/>
  <c r="Z569" i="18"/>
  <c r="AA554" i="18"/>
  <c r="AB545" i="18"/>
  <c r="AG556" i="18"/>
  <c r="AM546" i="18"/>
  <c r="AM562" i="18"/>
  <c r="AB562" i="18"/>
  <c r="AH562" i="18"/>
  <c r="AI562" i="18"/>
  <c r="AJ562" i="18"/>
  <c r="AK562" i="18"/>
  <c r="AE562" i="18"/>
  <c r="AF562" i="18"/>
  <c r="Z562" i="18"/>
  <c r="AL562" i="18"/>
  <c r="S562" i="18"/>
  <c r="S545" i="18"/>
  <c r="T568" i="18"/>
  <c r="T550" i="18"/>
  <c r="U566" i="18"/>
  <c r="V561" i="18"/>
  <c r="W561" i="18"/>
  <c r="X554" i="18"/>
  <c r="Y542" i="18"/>
  <c r="Z566" i="18"/>
  <c r="AA552" i="18"/>
  <c r="AB544" i="18"/>
  <c r="AG551" i="18"/>
  <c r="AM547" i="18"/>
  <c r="AB547" i="18"/>
  <c r="AH547" i="18"/>
  <c r="AI547" i="18"/>
  <c r="AJ547" i="18"/>
  <c r="AK547" i="18"/>
  <c r="AE547" i="18"/>
  <c r="AF547" i="18"/>
  <c r="Z547" i="18"/>
  <c r="AL547" i="18"/>
  <c r="AH561" i="18"/>
  <c r="AI561" i="18"/>
  <c r="AJ561" i="18"/>
  <c r="AD561" i="18"/>
  <c r="X561" i="18"/>
  <c r="Y561" i="18"/>
  <c r="AK561" i="18"/>
  <c r="AF561" i="18"/>
  <c r="Z561" i="18"/>
  <c r="T561" i="18"/>
  <c r="AL561" i="18"/>
  <c r="AG561" i="18"/>
  <c r="AH546" i="18"/>
  <c r="AI546" i="18"/>
  <c r="AJ546" i="18"/>
  <c r="AD546" i="18"/>
  <c r="X546" i="18"/>
  <c r="Y546" i="18"/>
  <c r="AK546" i="18"/>
  <c r="AF546" i="18"/>
  <c r="Z546" i="18"/>
  <c r="T546" i="18"/>
  <c r="AL546" i="18"/>
  <c r="AG546" i="18"/>
  <c r="AL475" i="18"/>
  <c r="S458" i="18"/>
  <c r="AB441" i="18"/>
  <c r="Y295" i="18"/>
  <c r="W269" i="18"/>
  <c r="V238" i="18"/>
  <c r="AA184" i="18"/>
  <c r="AB169" i="18"/>
  <c r="W129" i="18"/>
  <c r="W98" i="18"/>
  <c r="V82" i="18"/>
  <c r="W64" i="18"/>
  <c r="S49" i="18"/>
  <c r="AF32" i="18"/>
  <c r="S17" i="18"/>
  <c r="S561" i="18"/>
  <c r="S544" i="18"/>
  <c r="T567" i="18"/>
  <c r="T549" i="18"/>
  <c r="U564" i="18"/>
  <c r="U544" i="18"/>
  <c r="V560" i="18"/>
  <c r="W559" i="18"/>
  <c r="Y541" i="18"/>
  <c r="Z565" i="18"/>
  <c r="AA551" i="18"/>
  <c r="AC558" i="18"/>
  <c r="AG547" i="18"/>
  <c r="AM521" i="18"/>
  <c r="AF505" i="18"/>
  <c r="Y484" i="18"/>
  <c r="S469" i="18"/>
  <c r="AC335" i="18"/>
  <c r="X320" i="18"/>
  <c r="V305" i="18"/>
  <c r="Z290" i="18"/>
  <c r="W275" i="18"/>
  <c r="AD264" i="18"/>
  <c r="S247" i="18"/>
  <c r="S193" i="18"/>
  <c r="S214" i="18"/>
  <c r="AD196" i="18"/>
  <c r="AB176" i="18"/>
  <c r="AB137" i="18"/>
  <c r="AB105" i="18"/>
  <c r="AI59" i="18"/>
  <c r="X208" i="18"/>
  <c r="Y190" i="18"/>
  <c r="Y173" i="18"/>
  <c r="Z152" i="18"/>
  <c r="T104" i="18"/>
  <c r="T87" i="18"/>
  <c r="T54" i="18"/>
  <c r="U38" i="18"/>
  <c r="W528" i="18"/>
  <c r="S489" i="18"/>
  <c r="AB457" i="18"/>
  <c r="AB440" i="18"/>
  <c r="U250" i="18"/>
  <c r="U280" i="18"/>
  <c r="U253" i="18"/>
  <c r="X237" i="18"/>
  <c r="U487" i="18"/>
  <c r="Z472" i="18"/>
  <c r="T498" i="18"/>
  <c r="S495" i="18"/>
  <c r="AG477" i="18"/>
  <c r="Y477" i="18"/>
  <c r="W525" i="18"/>
  <c r="V508" i="18"/>
  <c r="V472" i="18"/>
  <c r="AI438" i="18"/>
  <c r="AC338" i="18"/>
  <c r="X323" i="18"/>
  <c r="AF308" i="18"/>
  <c r="U293" i="18"/>
  <c r="X278" i="18"/>
  <c r="W203" i="18"/>
  <c r="U251" i="18"/>
  <c r="X235" i="18"/>
  <c r="X199" i="18"/>
  <c r="U181" i="18"/>
  <c r="AE166" i="18"/>
  <c r="AJ140" i="18"/>
  <c r="W113" i="18"/>
  <c r="X61" i="18"/>
  <c r="S456" i="18"/>
  <c r="T439" i="18"/>
  <c r="Z519" i="18"/>
  <c r="T506" i="18"/>
  <c r="S485" i="18"/>
  <c r="Z470" i="18"/>
  <c r="T436" i="18"/>
  <c r="W336" i="18"/>
  <c r="T321" i="18"/>
  <c r="T306" i="18"/>
  <c r="T276" i="18"/>
  <c r="T265" i="18"/>
  <c r="T248" i="18"/>
  <c r="T232" i="18"/>
  <c r="T216" i="18"/>
  <c r="T486" i="18"/>
  <c r="W489" i="18"/>
  <c r="Y539" i="18"/>
  <c r="T520" i="18"/>
  <c r="Y504" i="18"/>
  <c r="X483" i="18"/>
  <c r="W449" i="18"/>
  <c r="T533" i="18"/>
  <c r="W516" i="18"/>
  <c r="AD480" i="18"/>
  <c r="S464" i="18"/>
  <c r="U431" i="18"/>
  <c r="AB479" i="18"/>
  <c r="U530" i="18"/>
  <c r="AJ529" i="18"/>
  <c r="AC529" i="18"/>
  <c r="V529" i="18"/>
  <c r="AH529" i="18"/>
  <c r="AA529" i="18"/>
  <c r="AM529" i="18"/>
  <c r="AF529" i="18"/>
  <c r="T529" i="18"/>
  <c r="Y529" i="18"/>
  <c r="AK529" i="18"/>
  <c r="AD529" i="18"/>
  <c r="AI529" i="18"/>
  <c r="AB529" i="18"/>
  <c r="AG529" i="18"/>
  <c r="U529" i="18"/>
  <c r="Z529" i="18"/>
  <c r="T521" i="18"/>
  <c r="U514" i="18"/>
  <c r="V514" i="18"/>
  <c r="Y514" i="18"/>
  <c r="AC510" i="18"/>
  <c r="V510" i="18"/>
  <c r="AH510" i="18"/>
  <c r="AA510" i="18"/>
  <c r="AM510" i="18"/>
  <c r="AF510" i="18"/>
  <c r="T510" i="18"/>
  <c r="Y510" i="18"/>
  <c r="AK510" i="18"/>
  <c r="AD510" i="18"/>
  <c r="AI510" i="18"/>
  <c r="AB510" i="18"/>
  <c r="AG510" i="18"/>
  <c r="Z510" i="18"/>
  <c r="AL510" i="18"/>
  <c r="AC474" i="18"/>
  <c r="V474" i="18"/>
  <c r="AH474" i="18"/>
  <c r="AA474" i="18"/>
  <c r="AM474" i="18"/>
  <c r="AF474" i="18"/>
  <c r="T474" i="18"/>
  <c r="Y474" i="18"/>
  <c r="AK474" i="18"/>
  <c r="AD474" i="18"/>
  <c r="AI474" i="18"/>
  <c r="AB474" i="18"/>
  <c r="AG474" i="18"/>
  <c r="Z474" i="18"/>
  <c r="AL474" i="18"/>
  <c r="S520" i="18"/>
  <c r="S486" i="18"/>
  <c r="T485" i="18"/>
  <c r="U513" i="18"/>
  <c r="W481" i="18"/>
  <c r="X538" i="18"/>
  <c r="Y513" i="18"/>
  <c r="Y469" i="18"/>
  <c r="AA516" i="18"/>
  <c r="AB468" i="18"/>
  <c r="AD533" i="18"/>
  <c r="AI479" i="18"/>
  <c r="AJ510" i="18"/>
  <c r="AJ490" i="18"/>
  <c r="AC490" i="18"/>
  <c r="V490" i="18"/>
  <c r="AH490" i="18"/>
  <c r="AA490" i="18"/>
  <c r="AM490" i="18"/>
  <c r="AF490" i="18"/>
  <c r="T490" i="18"/>
  <c r="Y490" i="18"/>
  <c r="AK490" i="18"/>
  <c r="AD490" i="18"/>
  <c r="AI490" i="18"/>
  <c r="AB490" i="18"/>
  <c r="AG490" i="18"/>
  <c r="U490" i="18"/>
  <c r="Z490" i="18"/>
  <c r="AJ475" i="18"/>
  <c r="AC475" i="18"/>
  <c r="V475" i="18"/>
  <c r="AH475" i="18"/>
  <c r="AA475" i="18"/>
  <c r="AM475" i="18"/>
  <c r="AF475" i="18"/>
  <c r="T475" i="18"/>
  <c r="Y475" i="18"/>
  <c r="AK475" i="18"/>
  <c r="AD475" i="18"/>
  <c r="AI475" i="18"/>
  <c r="AB475" i="18"/>
  <c r="AG475" i="18"/>
  <c r="U475" i="18"/>
  <c r="Z475" i="18"/>
  <c r="S521" i="18"/>
  <c r="W529" i="18"/>
  <c r="X539" i="18"/>
  <c r="AA521" i="18"/>
  <c r="AC508" i="18"/>
  <c r="AM504" i="18"/>
  <c r="AC528" i="18"/>
  <c r="V528" i="18"/>
  <c r="AH528" i="18"/>
  <c r="AA528" i="18"/>
  <c r="AM528" i="18"/>
  <c r="AF528" i="18"/>
  <c r="T528" i="18"/>
  <c r="Y528" i="18"/>
  <c r="AK528" i="18"/>
  <c r="AD528" i="18"/>
  <c r="AI528" i="18"/>
  <c r="AB528" i="18"/>
  <c r="AG528" i="18"/>
  <c r="Z528" i="18"/>
  <c r="AL528" i="18"/>
  <c r="AC489" i="18"/>
  <c r="V489" i="18"/>
  <c r="AH489" i="18"/>
  <c r="AA489" i="18"/>
  <c r="AM489" i="18"/>
  <c r="AF489" i="18"/>
  <c r="T489" i="18"/>
  <c r="Y489" i="18"/>
  <c r="AK489" i="18"/>
  <c r="AD489" i="18"/>
  <c r="AI489" i="18"/>
  <c r="AB489" i="18"/>
  <c r="AG489" i="18"/>
  <c r="Z489" i="18"/>
  <c r="AL489" i="18"/>
  <c r="AH526" i="18"/>
  <c r="AA526" i="18"/>
  <c r="AM526" i="18"/>
  <c r="AF526" i="18"/>
  <c r="T526" i="18"/>
  <c r="Y526" i="18"/>
  <c r="AK526" i="18"/>
  <c r="AD526" i="18"/>
  <c r="W526" i="18"/>
  <c r="AI526" i="18"/>
  <c r="AB526" i="18"/>
  <c r="AG526" i="18"/>
  <c r="Z526" i="18"/>
  <c r="AL526" i="18"/>
  <c r="AE526" i="18"/>
  <c r="S526" i="18"/>
  <c r="AH509" i="18"/>
  <c r="AA509" i="18"/>
  <c r="AM509" i="18"/>
  <c r="AF509" i="18"/>
  <c r="T509" i="18"/>
  <c r="Y509" i="18"/>
  <c r="AK509" i="18"/>
  <c r="AD509" i="18"/>
  <c r="W509" i="18"/>
  <c r="AI509" i="18"/>
  <c r="AB509" i="18"/>
  <c r="AG509" i="18"/>
  <c r="Z509" i="18"/>
  <c r="AL509" i="18"/>
  <c r="AE509" i="18"/>
  <c r="S509" i="18"/>
  <c r="AH488" i="18"/>
  <c r="AA488" i="18"/>
  <c r="AM488" i="18"/>
  <c r="AF488" i="18"/>
  <c r="T488" i="18"/>
  <c r="Y488" i="18"/>
  <c r="AK488" i="18"/>
  <c r="AD488" i="18"/>
  <c r="W488" i="18"/>
  <c r="AI488" i="18"/>
  <c r="AB488" i="18"/>
  <c r="AG488" i="18"/>
  <c r="Z488" i="18"/>
  <c r="AL488" i="18"/>
  <c r="AE488" i="18"/>
  <c r="S488" i="18"/>
  <c r="AH473" i="18"/>
  <c r="AA473" i="18"/>
  <c r="AM473" i="18"/>
  <c r="AF473" i="18"/>
  <c r="T473" i="18"/>
  <c r="Y473" i="18"/>
  <c r="AK473" i="18"/>
  <c r="AD473" i="18"/>
  <c r="W473" i="18"/>
  <c r="AI473" i="18"/>
  <c r="AB473" i="18"/>
  <c r="AG473" i="18"/>
  <c r="Z473" i="18"/>
  <c r="AL473" i="18"/>
  <c r="AE473" i="18"/>
  <c r="S473" i="18"/>
  <c r="S517" i="18"/>
  <c r="T516" i="18"/>
  <c r="T484" i="18"/>
  <c r="U484" i="18"/>
  <c r="W480" i="18"/>
  <c r="X490" i="18"/>
  <c r="Z513" i="18"/>
  <c r="AA514" i="18"/>
  <c r="AF484" i="18"/>
  <c r="AG513" i="18"/>
  <c r="AI468" i="18"/>
  <c r="AJ509" i="18"/>
  <c r="AK538" i="18"/>
  <c r="AM519" i="18"/>
  <c r="AF519" i="18"/>
  <c r="Y519" i="18"/>
  <c r="AK519" i="18"/>
  <c r="AD519" i="18"/>
  <c r="W519" i="18"/>
  <c r="AI519" i="18"/>
  <c r="AB519" i="18"/>
  <c r="AG519" i="18"/>
  <c r="U519" i="18"/>
  <c r="AL519" i="18"/>
  <c r="AE519" i="18"/>
  <c r="AJ519" i="18"/>
  <c r="X519" i="18"/>
  <c r="AC519" i="18"/>
  <c r="V519" i="18"/>
  <c r="AM485" i="18"/>
  <c r="AF485" i="18"/>
  <c r="Y485" i="18"/>
  <c r="AK485" i="18"/>
  <c r="AD485" i="18"/>
  <c r="W485" i="18"/>
  <c r="AI485" i="18"/>
  <c r="AB485" i="18"/>
  <c r="AG485" i="18"/>
  <c r="U485" i="18"/>
  <c r="AL485" i="18"/>
  <c r="AE485" i="18"/>
  <c r="AJ485" i="18"/>
  <c r="X485" i="18"/>
  <c r="AC485" i="18"/>
  <c r="V485" i="18"/>
  <c r="AH525" i="18"/>
  <c r="AA525" i="18"/>
  <c r="AM525" i="18"/>
  <c r="AF525" i="18"/>
  <c r="T525" i="18"/>
  <c r="Y525" i="18"/>
  <c r="AK525" i="18"/>
  <c r="AD525" i="18"/>
  <c r="AI525" i="18"/>
  <c r="AB525" i="18"/>
  <c r="AG525" i="18"/>
  <c r="AL525" i="18"/>
  <c r="AE525" i="18"/>
  <c r="S525" i="18"/>
  <c r="AJ525" i="18"/>
  <c r="X525" i="18"/>
  <c r="AH487" i="18"/>
  <c r="AA487" i="18"/>
  <c r="AM487" i="18"/>
  <c r="AF487" i="18"/>
  <c r="T487" i="18"/>
  <c r="Y487" i="18"/>
  <c r="AK487" i="18"/>
  <c r="AD487" i="18"/>
  <c r="W487" i="18"/>
  <c r="AI487" i="18"/>
  <c r="AB487" i="18"/>
  <c r="AG487" i="18"/>
  <c r="AL487" i="18"/>
  <c r="AE487" i="18"/>
  <c r="S487" i="18"/>
  <c r="AJ487" i="18"/>
  <c r="X487" i="18"/>
  <c r="S484" i="18"/>
  <c r="T515" i="18"/>
  <c r="T483" i="18"/>
  <c r="U510" i="18"/>
  <c r="U479" i="18"/>
  <c r="W479" i="18"/>
  <c r="X529" i="18"/>
  <c r="X489" i="18"/>
  <c r="Y505" i="18"/>
  <c r="AA506" i="18"/>
  <c r="AC488" i="18"/>
  <c r="AD517" i="18"/>
  <c r="AF483" i="18"/>
  <c r="AM484" i="18"/>
  <c r="AJ511" i="18"/>
  <c r="AC511" i="18"/>
  <c r="V511" i="18"/>
  <c r="AH511" i="18"/>
  <c r="AA511" i="18"/>
  <c r="AM511" i="18"/>
  <c r="AF511" i="18"/>
  <c r="T511" i="18"/>
  <c r="Y511" i="18"/>
  <c r="AK511" i="18"/>
  <c r="AD511" i="18"/>
  <c r="AI511" i="18"/>
  <c r="AB511" i="18"/>
  <c r="AG511" i="18"/>
  <c r="U511" i="18"/>
  <c r="Z511" i="18"/>
  <c r="AH508" i="18"/>
  <c r="AA508" i="18"/>
  <c r="AM508" i="18"/>
  <c r="AF508" i="18"/>
  <c r="T508" i="18"/>
  <c r="Y508" i="18"/>
  <c r="AK508" i="18"/>
  <c r="AD508" i="18"/>
  <c r="AI508" i="18"/>
  <c r="AB508" i="18"/>
  <c r="AG508" i="18"/>
  <c r="AL508" i="18"/>
  <c r="AE508" i="18"/>
  <c r="S508" i="18"/>
  <c r="AJ508" i="18"/>
  <c r="X508" i="18"/>
  <c r="AH472" i="18"/>
  <c r="AA472" i="18"/>
  <c r="AM472" i="18"/>
  <c r="AF472" i="18"/>
  <c r="T472" i="18"/>
  <c r="Y472" i="18"/>
  <c r="AK472" i="18"/>
  <c r="AD472" i="18"/>
  <c r="W472" i="18"/>
  <c r="AI472" i="18"/>
  <c r="AB472" i="18"/>
  <c r="AG472" i="18"/>
  <c r="AL472" i="18"/>
  <c r="AE472" i="18"/>
  <c r="S472" i="18"/>
  <c r="AJ472" i="18"/>
  <c r="X472" i="18"/>
  <c r="AA507" i="18"/>
  <c r="AM507" i="18"/>
  <c r="AF507" i="18"/>
  <c r="Y507" i="18"/>
  <c r="AK507" i="18"/>
  <c r="AD507" i="18"/>
  <c r="W507" i="18"/>
  <c r="AI507" i="18"/>
  <c r="AB507" i="18"/>
  <c r="AG507" i="18"/>
  <c r="Z507" i="18"/>
  <c r="AL507" i="18"/>
  <c r="AE507" i="18"/>
  <c r="AJ507" i="18"/>
  <c r="X507" i="18"/>
  <c r="AC507" i="18"/>
  <c r="AA486" i="18"/>
  <c r="AM486" i="18"/>
  <c r="AF486" i="18"/>
  <c r="Y486" i="18"/>
  <c r="AK486" i="18"/>
  <c r="AD486" i="18"/>
  <c r="W486" i="18"/>
  <c r="AI486" i="18"/>
  <c r="AB486" i="18"/>
  <c r="AG486" i="18"/>
  <c r="Z486" i="18"/>
  <c r="AL486" i="18"/>
  <c r="AE486" i="18"/>
  <c r="AJ486" i="18"/>
  <c r="X486" i="18"/>
  <c r="AC486" i="18"/>
  <c r="AA471" i="18"/>
  <c r="AM471" i="18"/>
  <c r="AF471" i="18"/>
  <c r="Y471" i="18"/>
  <c r="AK471" i="18"/>
  <c r="AD471" i="18"/>
  <c r="W471" i="18"/>
  <c r="AI471" i="18"/>
  <c r="AB471" i="18"/>
  <c r="AG471" i="18"/>
  <c r="Z471" i="18"/>
  <c r="AL471" i="18"/>
  <c r="AE471" i="18"/>
  <c r="AJ471" i="18"/>
  <c r="X471" i="18"/>
  <c r="AC471" i="18"/>
  <c r="S512" i="18"/>
  <c r="S483" i="18"/>
  <c r="T514" i="18"/>
  <c r="T480" i="18"/>
  <c r="U509" i="18"/>
  <c r="U468" i="18"/>
  <c r="V503" i="18"/>
  <c r="W517" i="18"/>
  <c r="W476" i="18"/>
  <c r="X528" i="18"/>
  <c r="X488" i="18"/>
  <c r="Z512" i="18"/>
  <c r="AA505" i="18"/>
  <c r="AC487" i="18"/>
  <c r="AD516" i="18"/>
  <c r="AE529" i="18"/>
  <c r="AF469" i="18"/>
  <c r="AM483" i="18"/>
  <c r="S511" i="18"/>
  <c r="S481" i="18"/>
  <c r="U508" i="18"/>
  <c r="U478" i="18"/>
  <c r="V502" i="18"/>
  <c r="W475" i="18"/>
  <c r="X526" i="18"/>
  <c r="X484" i="18"/>
  <c r="Y503" i="18"/>
  <c r="Z508" i="18"/>
  <c r="AC473" i="18"/>
  <c r="AD502" i="18"/>
  <c r="AE528" i="18"/>
  <c r="AG496" i="18"/>
  <c r="AH519" i="18"/>
  <c r="AJ489" i="18"/>
  <c r="AK518" i="18"/>
  <c r="AM469" i="18"/>
  <c r="S510" i="18"/>
  <c r="S477" i="18"/>
  <c r="T512" i="18"/>
  <c r="U507" i="18"/>
  <c r="U477" i="18"/>
  <c r="V538" i="18"/>
  <c r="W515" i="18"/>
  <c r="W474" i="18"/>
  <c r="Z506" i="18"/>
  <c r="AC472" i="18"/>
  <c r="AG495" i="18"/>
  <c r="AH507" i="18"/>
  <c r="AJ488" i="18"/>
  <c r="AK539" i="18"/>
  <c r="AD539" i="18"/>
  <c r="W539" i="18"/>
  <c r="AI539" i="18"/>
  <c r="AB539" i="18"/>
  <c r="AG539" i="18"/>
  <c r="U539" i="18"/>
  <c r="Z539" i="18"/>
  <c r="AL539" i="18"/>
  <c r="AE539" i="18"/>
  <c r="AJ539" i="18"/>
  <c r="AC539" i="18"/>
  <c r="V539" i="18"/>
  <c r="AH539" i="18"/>
  <c r="AA539" i="18"/>
  <c r="AK520" i="18"/>
  <c r="AD520" i="18"/>
  <c r="W520" i="18"/>
  <c r="AI520" i="18"/>
  <c r="AB520" i="18"/>
  <c r="AG520" i="18"/>
  <c r="U520" i="18"/>
  <c r="Z520" i="18"/>
  <c r="AL520" i="18"/>
  <c r="AE520" i="18"/>
  <c r="AJ520" i="18"/>
  <c r="AC520" i="18"/>
  <c r="V520" i="18"/>
  <c r="AH520" i="18"/>
  <c r="AA520" i="18"/>
  <c r="AK504" i="18"/>
  <c r="AD504" i="18"/>
  <c r="W504" i="18"/>
  <c r="AI504" i="18"/>
  <c r="AB504" i="18"/>
  <c r="AG504" i="18"/>
  <c r="U504" i="18"/>
  <c r="Z504" i="18"/>
  <c r="AL504" i="18"/>
  <c r="AE504" i="18"/>
  <c r="AJ504" i="18"/>
  <c r="AC504" i="18"/>
  <c r="V504" i="18"/>
  <c r="AH504" i="18"/>
  <c r="AA504" i="18"/>
  <c r="AK483" i="18"/>
  <c r="AD483" i="18"/>
  <c r="W483" i="18"/>
  <c r="AI483" i="18"/>
  <c r="AB483" i="18"/>
  <c r="AG483" i="18"/>
  <c r="U483" i="18"/>
  <c r="Z483" i="18"/>
  <c r="AL483" i="18"/>
  <c r="AE483" i="18"/>
  <c r="AJ483" i="18"/>
  <c r="AC483" i="18"/>
  <c r="V483" i="18"/>
  <c r="AH483" i="18"/>
  <c r="AA483" i="18"/>
  <c r="S507" i="18"/>
  <c r="S476" i="18"/>
  <c r="T539" i="18"/>
  <c r="T507" i="18"/>
  <c r="T478" i="18"/>
  <c r="U532" i="18"/>
  <c r="U505" i="18"/>
  <c r="U474" i="18"/>
  <c r="V497" i="18"/>
  <c r="W512" i="18"/>
  <c r="X521" i="18"/>
  <c r="Y497" i="18"/>
  <c r="AA485" i="18"/>
  <c r="AB530" i="18"/>
  <c r="AE511" i="18"/>
  <c r="AH506" i="18"/>
  <c r="AJ474" i="18"/>
  <c r="AL531" i="18"/>
  <c r="AD503" i="18"/>
  <c r="W503" i="18"/>
  <c r="AI503" i="18"/>
  <c r="AB503" i="18"/>
  <c r="AG503" i="18"/>
  <c r="U503" i="18"/>
  <c r="Z503" i="18"/>
  <c r="AL503" i="18"/>
  <c r="AE503" i="18"/>
  <c r="S503" i="18"/>
  <c r="AJ503" i="18"/>
  <c r="AC503" i="18"/>
  <c r="AH503" i="18"/>
  <c r="AA503" i="18"/>
  <c r="AM503" i="18"/>
  <c r="AF503" i="18"/>
  <c r="T503" i="18"/>
  <c r="S539" i="18"/>
  <c r="S506" i="18"/>
  <c r="S475" i="18"/>
  <c r="U527" i="18"/>
  <c r="U473" i="18"/>
  <c r="V533" i="18"/>
  <c r="W511" i="18"/>
  <c r="X520" i="18"/>
  <c r="X475" i="18"/>
  <c r="Y496" i="18"/>
  <c r="Z496" i="18"/>
  <c r="AA484" i="18"/>
  <c r="AB532" i="18"/>
  <c r="AE510" i="18"/>
  <c r="AI530" i="18"/>
  <c r="AJ473" i="18"/>
  <c r="AL529" i="18"/>
  <c r="AI517" i="18"/>
  <c r="AB517" i="18"/>
  <c r="AG517" i="18"/>
  <c r="U517" i="18"/>
  <c r="Z517" i="18"/>
  <c r="AL517" i="18"/>
  <c r="AE517" i="18"/>
  <c r="AJ517" i="18"/>
  <c r="X517" i="18"/>
  <c r="AC517" i="18"/>
  <c r="AH517" i="18"/>
  <c r="AA517" i="18"/>
  <c r="AM517" i="18"/>
  <c r="AF517" i="18"/>
  <c r="T517" i="18"/>
  <c r="Y517" i="18"/>
  <c r="AI502" i="18"/>
  <c r="AB502" i="18"/>
  <c r="AG502" i="18"/>
  <c r="U502" i="18"/>
  <c r="Z502" i="18"/>
  <c r="AL502" i="18"/>
  <c r="AE502" i="18"/>
  <c r="AJ502" i="18"/>
  <c r="X502" i="18"/>
  <c r="AC502" i="18"/>
  <c r="AH502" i="18"/>
  <c r="AA502" i="18"/>
  <c r="AM502" i="18"/>
  <c r="AF502" i="18"/>
  <c r="T502" i="18"/>
  <c r="Y502" i="18"/>
  <c r="AI481" i="18"/>
  <c r="AB481" i="18"/>
  <c r="AG481" i="18"/>
  <c r="U481" i="18"/>
  <c r="Z481" i="18"/>
  <c r="AL481" i="18"/>
  <c r="AE481" i="18"/>
  <c r="AJ481" i="18"/>
  <c r="X481" i="18"/>
  <c r="AC481" i="18"/>
  <c r="AH481" i="18"/>
  <c r="AA481" i="18"/>
  <c r="AM481" i="18"/>
  <c r="AF481" i="18"/>
  <c r="T481" i="18"/>
  <c r="Y481" i="18"/>
  <c r="S465" i="18"/>
  <c r="S446" i="18"/>
  <c r="U432" i="18"/>
  <c r="U317" i="18"/>
  <c r="U300" i="18"/>
  <c r="Z261" i="18"/>
  <c r="AF210" i="18"/>
  <c r="U192" i="18"/>
  <c r="AF155" i="18"/>
  <c r="X135" i="18"/>
  <c r="Y120" i="18"/>
  <c r="AC107" i="18"/>
  <c r="Z56" i="18"/>
  <c r="S505" i="18"/>
  <c r="S474" i="18"/>
  <c r="T505" i="18"/>
  <c r="T471" i="18"/>
  <c r="U472" i="18"/>
  <c r="V532" i="18"/>
  <c r="V488" i="18"/>
  <c r="W510" i="18"/>
  <c r="X474" i="18"/>
  <c r="Y532" i="18"/>
  <c r="Y495" i="18"/>
  <c r="Z495" i="18"/>
  <c r="AA480" i="18"/>
  <c r="AF539" i="18"/>
  <c r="AI532" i="18"/>
  <c r="AM470" i="18"/>
  <c r="AF470" i="18"/>
  <c r="Y470" i="18"/>
  <c r="AK470" i="18"/>
  <c r="AD470" i="18"/>
  <c r="W470" i="18"/>
  <c r="AI470" i="18"/>
  <c r="AB470" i="18"/>
  <c r="AG470" i="18"/>
  <c r="U470" i="18"/>
  <c r="AL470" i="18"/>
  <c r="AE470" i="18"/>
  <c r="AJ470" i="18"/>
  <c r="X470" i="18"/>
  <c r="AC470" i="18"/>
  <c r="V470" i="18"/>
  <c r="AD518" i="18"/>
  <c r="W518" i="18"/>
  <c r="AI518" i="18"/>
  <c r="AB518" i="18"/>
  <c r="AG518" i="18"/>
  <c r="U518" i="18"/>
  <c r="Z518" i="18"/>
  <c r="AL518" i="18"/>
  <c r="AE518" i="18"/>
  <c r="S518" i="18"/>
  <c r="AJ518" i="18"/>
  <c r="AC518" i="18"/>
  <c r="AH518" i="18"/>
  <c r="AA518" i="18"/>
  <c r="AM518" i="18"/>
  <c r="AF518" i="18"/>
  <c r="T518" i="18"/>
  <c r="AD482" i="18"/>
  <c r="W482" i="18"/>
  <c r="AI482" i="18"/>
  <c r="AB482" i="18"/>
  <c r="AG482" i="18"/>
  <c r="U482" i="18"/>
  <c r="Z482" i="18"/>
  <c r="AL482" i="18"/>
  <c r="AE482" i="18"/>
  <c r="S482" i="18"/>
  <c r="AJ482" i="18"/>
  <c r="AC482" i="18"/>
  <c r="AH482" i="18"/>
  <c r="AA482" i="18"/>
  <c r="AM482" i="18"/>
  <c r="AF482" i="18"/>
  <c r="T482" i="18"/>
  <c r="AI533" i="18"/>
  <c r="AB533" i="18"/>
  <c r="AG533" i="18"/>
  <c r="U533" i="18"/>
  <c r="Z533" i="18"/>
  <c r="AL533" i="18"/>
  <c r="AE533" i="18"/>
  <c r="S533" i="18"/>
  <c r="AJ533" i="18"/>
  <c r="X533" i="18"/>
  <c r="AC533" i="18"/>
  <c r="AH533" i="18"/>
  <c r="AM533" i="18"/>
  <c r="AF533" i="18"/>
  <c r="Y533" i="18"/>
  <c r="AK533" i="18"/>
  <c r="AI516" i="18"/>
  <c r="AB516" i="18"/>
  <c r="AG516" i="18"/>
  <c r="U516" i="18"/>
  <c r="Z516" i="18"/>
  <c r="AL516" i="18"/>
  <c r="AE516" i="18"/>
  <c r="S516" i="18"/>
  <c r="AJ516" i="18"/>
  <c r="X516" i="18"/>
  <c r="AC516" i="18"/>
  <c r="AH516" i="18"/>
  <c r="AM516" i="18"/>
  <c r="AF516" i="18"/>
  <c r="Y516" i="18"/>
  <c r="AK516" i="18"/>
  <c r="AI480" i="18"/>
  <c r="AB480" i="18"/>
  <c r="AG480" i="18"/>
  <c r="U480" i="18"/>
  <c r="Z480" i="18"/>
  <c r="AL480" i="18"/>
  <c r="AE480" i="18"/>
  <c r="S480" i="18"/>
  <c r="AJ480" i="18"/>
  <c r="X480" i="18"/>
  <c r="AC480" i="18"/>
  <c r="AH480" i="18"/>
  <c r="AM480" i="18"/>
  <c r="AF480" i="18"/>
  <c r="Y480" i="18"/>
  <c r="AK480" i="18"/>
  <c r="S504" i="18"/>
  <c r="S471" i="18"/>
  <c r="T504" i="18"/>
  <c r="T470" i="18"/>
  <c r="U528" i="18"/>
  <c r="U471" i="18"/>
  <c r="V526" i="18"/>
  <c r="V487" i="18"/>
  <c r="W508" i="18"/>
  <c r="X511" i="18"/>
  <c r="X473" i="18"/>
  <c r="Y527" i="18"/>
  <c r="AA470" i="18"/>
  <c r="AH486" i="18"/>
  <c r="AM539" i="18"/>
  <c r="AG530" i="18"/>
  <c r="Z530" i="18"/>
  <c r="AL530" i="18"/>
  <c r="AE530" i="18"/>
  <c r="S530" i="18"/>
  <c r="AJ530" i="18"/>
  <c r="X530" i="18"/>
  <c r="AC530" i="18"/>
  <c r="V530" i="18"/>
  <c r="AH530" i="18"/>
  <c r="AA530" i="18"/>
  <c r="AM530" i="18"/>
  <c r="AF530" i="18"/>
  <c r="Y530" i="18"/>
  <c r="AK530" i="18"/>
  <c r="AD530" i="18"/>
  <c r="AG515" i="18"/>
  <c r="Z515" i="18"/>
  <c r="AL515" i="18"/>
  <c r="AE515" i="18"/>
  <c r="S515" i="18"/>
  <c r="AJ515" i="18"/>
  <c r="X515" i="18"/>
  <c r="AC515" i="18"/>
  <c r="V515" i="18"/>
  <c r="AH515" i="18"/>
  <c r="AA515" i="18"/>
  <c r="AM515" i="18"/>
  <c r="AF515" i="18"/>
  <c r="Y515" i="18"/>
  <c r="AK515" i="18"/>
  <c r="AD515" i="18"/>
  <c r="AG498" i="18"/>
  <c r="Z498" i="18"/>
  <c r="AL498" i="18"/>
  <c r="AE498" i="18"/>
  <c r="S498" i="18"/>
  <c r="AJ498" i="18"/>
  <c r="X498" i="18"/>
  <c r="AC498" i="18"/>
  <c r="V498" i="18"/>
  <c r="AH498" i="18"/>
  <c r="AA498" i="18"/>
  <c r="AM498" i="18"/>
  <c r="AF498" i="18"/>
  <c r="Y498" i="18"/>
  <c r="AK498" i="18"/>
  <c r="AD498" i="18"/>
  <c r="AG479" i="18"/>
  <c r="Z479" i="18"/>
  <c r="AL479" i="18"/>
  <c r="AE479" i="18"/>
  <c r="S479" i="18"/>
  <c r="AJ479" i="18"/>
  <c r="X479" i="18"/>
  <c r="AC479" i="18"/>
  <c r="V479" i="18"/>
  <c r="AH479" i="18"/>
  <c r="AA479" i="18"/>
  <c r="AM479" i="18"/>
  <c r="AF479" i="18"/>
  <c r="Y479" i="18"/>
  <c r="AK479" i="18"/>
  <c r="AD479" i="18"/>
  <c r="AA463" i="18"/>
  <c r="S531" i="18"/>
  <c r="S502" i="18"/>
  <c r="S470" i="18"/>
  <c r="T469" i="18"/>
  <c r="U526" i="18"/>
  <c r="U469" i="18"/>
  <c r="V525" i="18"/>
  <c r="V486" i="18"/>
  <c r="W502" i="18"/>
  <c r="X510" i="18"/>
  <c r="X469" i="18"/>
  <c r="Z487" i="18"/>
  <c r="AA469" i="18"/>
  <c r="AE490" i="18"/>
  <c r="AH485" i="18"/>
  <c r="AI515" i="18"/>
  <c r="AK482" i="18"/>
  <c r="AL511" i="18"/>
  <c r="AD538" i="18"/>
  <c r="W538" i="18"/>
  <c r="AI538" i="18"/>
  <c r="AB538" i="18"/>
  <c r="AG538" i="18"/>
  <c r="U538" i="18"/>
  <c r="Z538" i="18"/>
  <c r="AL538" i="18"/>
  <c r="AE538" i="18"/>
  <c r="S538" i="18"/>
  <c r="AJ538" i="18"/>
  <c r="AC538" i="18"/>
  <c r="AH538" i="18"/>
  <c r="AA538" i="18"/>
  <c r="AM538" i="18"/>
  <c r="AF538" i="18"/>
  <c r="T538" i="18"/>
  <c r="AG532" i="18"/>
  <c r="Z532" i="18"/>
  <c r="AL532" i="18"/>
  <c r="AE532" i="18"/>
  <c r="S532" i="18"/>
  <c r="AJ532" i="18"/>
  <c r="X532" i="18"/>
  <c r="AC532" i="18"/>
  <c r="AH532" i="18"/>
  <c r="AM532" i="18"/>
  <c r="AF532" i="18"/>
  <c r="AK532" i="18"/>
  <c r="AD532" i="18"/>
  <c r="W532" i="18"/>
  <c r="AG514" i="18"/>
  <c r="Z514" i="18"/>
  <c r="AL514" i="18"/>
  <c r="AE514" i="18"/>
  <c r="S514" i="18"/>
  <c r="AJ514" i="18"/>
  <c r="X514" i="18"/>
  <c r="AC514" i="18"/>
  <c r="AH514" i="18"/>
  <c r="AM514" i="18"/>
  <c r="AF514" i="18"/>
  <c r="AK514" i="18"/>
  <c r="AD514" i="18"/>
  <c r="W514" i="18"/>
  <c r="AG497" i="18"/>
  <c r="Z497" i="18"/>
  <c r="AL497" i="18"/>
  <c r="AE497" i="18"/>
  <c r="S497" i="18"/>
  <c r="AJ497" i="18"/>
  <c r="X497" i="18"/>
  <c r="AC497" i="18"/>
  <c r="AH497" i="18"/>
  <c r="AA497" i="18"/>
  <c r="AM497" i="18"/>
  <c r="AF497" i="18"/>
  <c r="AK497" i="18"/>
  <c r="AD497" i="18"/>
  <c r="W497" i="18"/>
  <c r="AG468" i="18"/>
  <c r="Z468" i="18"/>
  <c r="AL468" i="18"/>
  <c r="AE468" i="18"/>
  <c r="S468" i="18"/>
  <c r="AJ468" i="18"/>
  <c r="X468" i="18"/>
  <c r="AC468" i="18"/>
  <c r="AH468" i="18"/>
  <c r="AA468" i="18"/>
  <c r="AM468" i="18"/>
  <c r="AF468" i="18"/>
  <c r="AK468" i="18"/>
  <c r="AD468" i="18"/>
  <c r="W468" i="18"/>
  <c r="S529" i="18"/>
  <c r="T527" i="18"/>
  <c r="U525" i="18"/>
  <c r="U495" i="18"/>
  <c r="U499" i="18" s="1"/>
  <c r="V482" i="18"/>
  <c r="X509" i="18"/>
  <c r="Y483" i="18"/>
  <c r="Z485" i="18"/>
  <c r="AA533" i="18"/>
  <c r="AC526" i="18"/>
  <c r="AE489" i="18"/>
  <c r="AF521" i="18"/>
  <c r="AH471" i="18"/>
  <c r="AI514" i="18"/>
  <c r="AK481" i="18"/>
  <c r="AK484" i="18"/>
  <c r="AD484" i="18"/>
  <c r="W484" i="18"/>
  <c r="AI484" i="18"/>
  <c r="AB484" i="18"/>
  <c r="AG484" i="18"/>
  <c r="Z484" i="18"/>
  <c r="AL484" i="18"/>
  <c r="AE484" i="18"/>
  <c r="AJ484" i="18"/>
  <c r="AC484" i="18"/>
  <c r="V484" i="18"/>
  <c r="AH484" i="18"/>
  <c r="AL513" i="18"/>
  <c r="AE513" i="18"/>
  <c r="S513" i="18"/>
  <c r="AJ513" i="18"/>
  <c r="X513" i="18"/>
  <c r="AC513" i="18"/>
  <c r="V513" i="18"/>
  <c r="AH513" i="18"/>
  <c r="AA513" i="18"/>
  <c r="AM513" i="18"/>
  <c r="AF513" i="18"/>
  <c r="AK513" i="18"/>
  <c r="AD513" i="18"/>
  <c r="W513" i="18"/>
  <c r="AI513" i="18"/>
  <c r="AB513" i="18"/>
  <c r="AL478" i="18"/>
  <c r="AE478" i="18"/>
  <c r="S478" i="18"/>
  <c r="AJ478" i="18"/>
  <c r="X478" i="18"/>
  <c r="AC478" i="18"/>
  <c r="V478" i="18"/>
  <c r="AH478" i="18"/>
  <c r="AA478" i="18"/>
  <c r="AM478" i="18"/>
  <c r="AF478" i="18"/>
  <c r="AK478" i="18"/>
  <c r="AD478" i="18"/>
  <c r="W478" i="18"/>
  <c r="AI478" i="18"/>
  <c r="AB478" i="18"/>
  <c r="W271" i="18"/>
  <c r="S528" i="18"/>
  <c r="T531" i="18"/>
  <c r="T497" i="18"/>
  <c r="V518" i="18"/>
  <c r="V481" i="18"/>
  <c r="W533" i="18"/>
  <c r="W498" i="18"/>
  <c r="X505" i="18"/>
  <c r="Y521" i="18"/>
  <c r="Y482" i="18"/>
  <c r="Z478" i="18"/>
  <c r="AA532" i="18"/>
  <c r="AB498" i="18"/>
  <c r="AC525" i="18"/>
  <c r="AE475" i="18"/>
  <c r="AF520" i="18"/>
  <c r="AH470" i="18"/>
  <c r="AK521" i="18"/>
  <c r="AD521" i="18"/>
  <c r="W521" i="18"/>
  <c r="AI521" i="18"/>
  <c r="AB521" i="18"/>
  <c r="AG521" i="18"/>
  <c r="Z521" i="18"/>
  <c r="AL521" i="18"/>
  <c r="AE521" i="18"/>
  <c r="AJ521" i="18"/>
  <c r="AC521" i="18"/>
  <c r="V521" i="18"/>
  <c r="AH521" i="18"/>
  <c r="AL527" i="18"/>
  <c r="AE527" i="18"/>
  <c r="S527" i="18"/>
  <c r="AJ527" i="18"/>
  <c r="X527" i="18"/>
  <c r="AC527" i="18"/>
  <c r="V527" i="18"/>
  <c r="AH527" i="18"/>
  <c r="AA527" i="18"/>
  <c r="AM527" i="18"/>
  <c r="AF527" i="18"/>
  <c r="AK527" i="18"/>
  <c r="AD527" i="18"/>
  <c r="W527" i="18"/>
  <c r="AI527" i="18"/>
  <c r="AB527" i="18"/>
  <c r="AL496" i="18"/>
  <c r="AE496" i="18"/>
  <c r="S496" i="18"/>
  <c r="AJ496" i="18"/>
  <c r="X496" i="18"/>
  <c r="AC496" i="18"/>
  <c r="V496" i="18"/>
  <c r="AH496" i="18"/>
  <c r="AA496" i="18"/>
  <c r="AM496" i="18"/>
  <c r="AF496" i="18"/>
  <c r="AK496" i="18"/>
  <c r="AD496" i="18"/>
  <c r="W496" i="18"/>
  <c r="AI496" i="18"/>
  <c r="AB496" i="18"/>
  <c r="AL495" i="18"/>
  <c r="AE495" i="18"/>
  <c r="AJ495" i="18"/>
  <c r="X495" i="18"/>
  <c r="AC495" i="18"/>
  <c r="V495" i="18"/>
  <c r="AH495" i="18"/>
  <c r="AA495" i="18"/>
  <c r="AM495" i="18"/>
  <c r="AF495" i="18"/>
  <c r="T495" i="18"/>
  <c r="AK495" i="18"/>
  <c r="AD495" i="18"/>
  <c r="W495" i="18"/>
  <c r="AI495" i="18"/>
  <c r="AB495" i="18"/>
  <c r="AL477" i="18"/>
  <c r="AE477" i="18"/>
  <c r="AJ477" i="18"/>
  <c r="X477" i="18"/>
  <c r="AC477" i="18"/>
  <c r="V477" i="18"/>
  <c r="AH477" i="18"/>
  <c r="AA477" i="18"/>
  <c r="AM477" i="18"/>
  <c r="AF477" i="18"/>
  <c r="T477" i="18"/>
  <c r="AK477" i="18"/>
  <c r="AD477" i="18"/>
  <c r="W477" i="18"/>
  <c r="AI477" i="18"/>
  <c r="AB477" i="18"/>
  <c r="AD460" i="18"/>
  <c r="AF443" i="18"/>
  <c r="S710" i="18"/>
  <c r="U297" i="18"/>
  <c r="U282" i="18"/>
  <c r="S270" i="18"/>
  <c r="Y224" i="18"/>
  <c r="U222" i="18"/>
  <c r="AB204" i="18"/>
  <c r="AA187" i="18"/>
  <c r="AB171" i="18"/>
  <c r="AA149" i="18"/>
  <c r="U131" i="18"/>
  <c r="AH116" i="18"/>
  <c r="U100" i="18"/>
  <c r="T84" i="18"/>
  <c r="T67" i="18"/>
  <c r="V51" i="18"/>
  <c r="U34" i="18"/>
  <c r="T18" i="18"/>
  <c r="T496" i="18"/>
  <c r="U521" i="18"/>
  <c r="U489" i="18"/>
  <c r="V517" i="18"/>
  <c r="V480" i="18"/>
  <c r="W530" i="18"/>
  <c r="X504" i="18"/>
  <c r="Y520" i="18"/>
  <c r="Y468" i="18"/>
  <c r="Z477" i="18"/>
  <c r="AB497" i="18"/>
  <c r="AE474" i="18"/>
  <c r="AI498" i="18"/>
  <c r="AJ528" i="18"/>
  <c r="AL490" i="18"/>
  <c r="AM520" i="18"/>
  <c r="AM506" i="18"/>
  <c r="AF506" i="18"/>
  <c r="Y506" i="18"/>
  <c r="AK506" i="18"/>
  <c r="AD506" i="18"/>
  <c r="W506" i="18"/>
  <c r="AI506" i="18"/>
  <c r="AB506" i="18"/>
  <c r="AG506" i="18"/>
  <c r="U506" i="18"/>
  <c r="AL506" i="18"/>
  <c r="AE506" i="18"/>
  <c r="AJ506" i="18"/>
  <c r="X506" i="18"/>
  <c r="AC506" i="18"/>
  <c r="V506" i="18"/>
  <c r="AK505" i="18"/>
  <c r="AD505" i="18"/>
  <c r="W505" i="18"/>
  <c r="AI505" i="18"/>
  <c r="AB505" i="18"/>
  <c r="AG505" i="18"/>
  <c r="Z505" i="18"/>
  <c r="AL505" i="18"/>
  <c r="AE505" i="18"/>
  <c r="AJ505" i="18"/>
  <c r="AC505" i="18"/>
  <c r="V505" i="18"/>
  <c r="AH505" i="18"/>
  <c r="AK469" i="18"/>
  <c r="AD469" i="18"/>
  <c r="W469" i="18"/>
  <c r="AI469" i="18"/>
  <c r="AB469" i="18"/>
  <c r="AG469" i="18"/>
  <c r="Z469" i="18"/>
  <c r="AL469" i="18"/>
  <c r="AE469" i="18"/>
  <c r="AJ469" i="18"/>
  <c r="AC469" i="18"/>
  <c r="V469" i="18"/>
  <c r="AH469" i="18"/>
  <c r="AE531" i="18"/>
  <c r="AJ531" i="18"/>
  <c r="X531" i="18"/>
  <c r="AC531" i="18"/>
  <c r="V531" i="18"/>
  <c r="AH531" i="18"/>
  <c r="AA531" i="18"/>
  <c r="AM531" i="18"/>
  <c r="AF531" i="18"/>
  <c r="Y531" i="18"/>
  <c r="AK531" i="18"/>
  <c r="AD531" i="18"/>
  <c r="AI531" i="18"/>
  <c r="AB531" i="18"/>
  <c r="AG531" i="18"/>
  <c r="U531" i="18"/>
  <c r="AE512" i="18"/>
  <c r="AJ512" i="18"/>
  <c r="X512" i="18"/>
  <c r="AC512" i="18"/>
  <c r="V512" i="18"/>
  <c r="AH512" i="18"/>
  <c r="AA512" i="18"/>
  <c r="AM512" i="18"/>
  <c r="AF512" i="18"/>
  <c r="Y512" i="18"/>
  <c r="AK512" i="18"/>
  <c r="AD512" i="18"/>
  <c r="AI512" i="18"/>
  <c r="AB512" i="18"/>
  <c r="AG512" i="18"/>
  <c r="U512" i="18"/>
  <c r="AE476" i="18"/>
  <c r="AJ476" i="18"/>
  <c r="X476" i="18"/>
  <c r="AC476" i="18"/>
  <c r="V476" i="18"/>
  <c r="AH476" i="18"/>
  <c r="AA476" i="18"/>
  <c r="AM476" i="18"/>
  <c r="AF476" i="18"/>
  <c r="Y476" i="18"/>
  <c r="AK476" i="18"/>
  <c r="AD476" i="18"/>
  <c r="AI476" i="18"/>
  <c r="AB476" i="18"/>
  <c r="AG476" i="18"/>
  <c r="U476" i="18"/>
  <c r="AB427" i="18"/>
  <c r="S519" i="18"/>
  <c r="S490" i="18"/>
  <c r="T519" i="18"/>
  <c r="U515" i="18"/>
  <c r="U488" i="18"/>
  <c r="V516" i="18"/>
  <c r="V468" i="18"/>
  <c r="W531" i="18"/>
  <c r="W490" i="18"/>
  <c r="X503" i="18"/>
  <c r="Y518" i="18"/>
  <c r="Y478" i="18"/>
  <c r="Z525" i="18"/>
  <c r="Z476" i="18"/>
  <c r="AA519" i="18"/>
  <c r="AC509" i="18"/>
  <c r="AF504" i="18"/>
  <c r="AG527" i="18"/>
  <c r="AI497" i="18"/>
  <c r="AJ526" i="18"/>
  <c r="AL476" i="18"/>
  <c r="AM505" i="18"/>
  <c r="T21" i="18"/>
  <c r="AB431" i="18"/>
  <c r="AE467" i="18"/>
  <c r="T434" i="18"/>
  <c r="X464" i="18"/>
  <c r="Y428" i="18"/>
  <c r="X457" i="18"/>
  <c r="AA432" i="18"/>
  <c r="AJ466" i="18"/>
  <c r="AA431" i="18"/>
  <c r="AJ465" i="18"/>
  <c r="AA462" i="18"/>
  <c r="AH445" i="18"/>
  <c r="U429" i="18"/>
  <c r="V467" i="18"/>
  <c r="W447" i="18"/>
  <c r="AD441" i="18"/>
  <c r="V466" i="18"/>
  <c r="AD434" i="18"/>
  <c r="W459" i="18"/>
  <c r="AB442" i="18"/>
  <c r="AM427" i="18"/>
  <c r="X344" i="18"/>
  <c r="X424" i="18" s="1"/>
  <c r="V433" i="18"/>
  <c r="V431" i="18"/>
  <c r="U443" i="18"/>
  <c r="AC434" i="18"/>
  <c r="AB456" i="18"/>
  <c r="AB439" i="18"/>
  <c r="T461" i="18"/>
  <c r="AC433" i="18"/>
  <c r="S339" i="18"/>
  <c r="W309" i="18"/>
  <c r="T460" i="18"/>
  <c r="AF445" i="18"/>
  <c r="W452" i="18"/>
  <c r="T322" i="18"/>
  <c r="T307" i="18"/>
  <c r="AB266" i="18"/>
  <c r="T249" i="18"/>
  <c r="T233" i="18"/>
  <c r="T217" i="18"/>
  <c r="AC437" i="18"/>
  <c r="AL437" i="18"/>
  <c r="X437" i="18"/>
  <c r="AJ437" i="18"/>
  <c r="AA437" i="18"/>
  <c r="U437" i="18"/>
  <c r="AH437" i="18"/>
  <c r="AF437" i="18"/>
  <c r="Y437" i="18"/>
  <c r="AD437" i="18"/>
  <c r="T437" i="18"/>
  <c r="AM437" i="18"/>
  <c r="AK437" i="18"/>
  <c r="AB437" i="18"/>
  <c r="AI437" i="18"/>
  <c r="Y277" i="18"/>
  <c r="T277" i="18"/>
  <c r="U438" i="18"/>
  <c r="AL451" i="18"/>
  <c r="X451" i="18"/>
  <c r="AJ451" i="18"/>
  <c r="AA451" i="18"/>
  <c r="U451" i="18"/>
  <c r="AH451" i="18"/>
  <c r="AF451" i="18"/>
  <c r="Y451" i="18"/>
  <c r="AD451" i="18"/>
  <c r="AM451" i="18"/>
  <c r="AK451" i="18"/>
  <c r="AB451" i="18"/>
  <c r="AI451" i="18"/>
  <c r="AG451" i="18"/>
  <c r="V337" i="18"/>
  <c r="S322" i="18"/>
  <c r="S307" i="18"/>
  <c r="S292" i="18"/>
  <c r="S277" i="18"/>
  <c r="S266" i="18"/>
  <c r="S249" i="18"/>
  <c r="S233" i="18"/>
  <c r="S217" i="18"/>
  <c r="S452" i="18"/>
  <c r="S437" i="18"/>
  <c r="T459" i="18"/>
  <c r="U433" i="18"/>
  <c r="V464" i="18"/>
  <c r="V427" i="18"/>
  <c r="V338" i="18"/>
  <c r="W442" i="18"/>
  <c r="Y463" i="18"/>
  <c r="AA430" i="18"/>
  <c r="AC432" i="18"/>
  <c r="AD429" i="18"/>
  <c r="AF430" i="18"/>
  <c r="AK459" i="18"/>
  <c r="AL467" i="18"/>
  <c r="AI439" i="18"/>
  <c r="AL436" i="18"/>
  <c r="X436" i="18"/>
  <c r="AJ436" i="18"/>
  <c r="AA436" i="18"/>
  <c r="U436" i="18"/>
  <c r="AH436" i="18"/>
  <c r="AF436" i="18"/>
  <c r="Y436" i="18"/>
  <c r="AD436" i="18"/>
  <c r="AM436" i="18"/>
  <c r="AK436" i="18"/>
  <c r="AB436" i="18"/>
  <c r="AI436" i="18"/>
  <c r="AG436" i="18"/>
  <c r="AJ450" i="18"/>
  <c r="AA450" i="18"/>
  <c r="U450" i="18"/>
  <c r="AH450" i="18"/>
  <c r="AF450" i="18"/>
  <c r="AD450" i="18"/>
  <c r="T450" i="18"/>
  <c r="AM450" i="18"/>
  <c r="AK450" i="18"/>
  <c r="AB450" i="18"/>
  <c r="AI450" i="18"/>
  <c r="AG450" i="18"/>
  <c r="AE450" i="18"/>
  <c r="V336" i="18"/>
  <c r="S451" i="18"/>
  <c r="S436" i="18"/>
  <c r="T458" i="18"/>
  <c r="T433" i="18"/>
  <c r="U466" i="18"/>
  <c r="V459" i="18"/>
  <c r="W437" i="18"/>
  <c r="X450" i="18"/>
  <c r="Y462" i="18"/>
  <c r="Y427" i="18"/>
  <c r="Z461" i="18"/>
  <c r="AA466" i="18"/>
  <c r="AA429" i="18"/>
  <c r="AC467" i="18"/>
  <c r="AD428" i="18"/>
  <c r="AF429" i="18"/>
  <c r="AH430" i="18"/>
  <c r="AJ447" i="18"/>
  <c r="AK458" i="18"/>
  <c r="AM459" i="18"/>
  <c r="AJ435" i="18"/>
  <c r="AA435" i="18"/>
  <c r="U435" i="18"/>
  <c r="AH435" i="18"/>
  <c r="AF435" i="18"/>
  <c r="AD435" i="18"/>
  <c r="T435" i="18"/>
  <c r="AM435" i="18"/>
  <c r="AK435" i="18"/>
  <c r="AB435" i="18"/>
  <c r="AI435" i="18"/>
  <c r="AG435" i="18"/>
  <c r="AE435" i="18"/>
  <c r="AJ467" i="18"/>
  <c r="AA467" i="18"/>
  <c r="U467" i="18"/>
  <c r="AH467" i="18"/>
  <c r="AF467" i="18"/>
  <c r="Y467" i="18"/>
  <c r="AM467" i="18"/>
  <c r="AK467" i="18"/>
  <c r="AB467" i="18"/>
  <c r="AI467" i="18"/>
  <c r="Z467" i="18"/>
  <c r="AG467" i="18"/>
  <c r="AJ449" i="18"/>
  <c r="AA449" i="18"/>
  <c r="U449" i="18"/>
  <c r="AH449" i="18"/>
  <c r="AF449" i="18"/>
  <c r="Y449" i="18"/>
  <c r="AM449" i="18"/>
  <c r="AK449" i="18"/>
  <c r="AB449" i="18"/>
  <c r="AI449" i="18"/>
  <c r="Z449" i="18"/>
  <c r="AG449" i="18"/>
  <c r="AJ434" i="18"/>
  <c r="AA434" i="18"/>
  <c r="U434" i="18"/>
  <c r="AH434" i="18"/>
  <c r="AF434" i="18"/>
  <c r="Y434" i="18"/>
  <c r="AM434" i="18"/>
  <c r="AK434" i="18"/>
  <c r="AB434" i="18"/>
  <c r="AI434" i="18"/>
  <c r="Z434" i="18"/>
  <c r="AG434" i="18"/>
  <c r="S334" i="18"/>
  <c r="S319" i="18"/>
  <c r="S450" i="18"/>
  <c r="S435" i="18"/>
  <c r="T457" i="18"/>
  <c r="T429" i="18"/>
  <c r="U465" i="18"/>
  <c r="W436" i="18"/>
  <c r="X449" i="18"/>
  <c r="Y461" i="18"/>
  <c r="Z456" i="18"/>
  <c r="AA465" i="18"/>
  <c r="AB464" i="18"/>
  <c r="AC466" i="18"/>
  <c r="AD427" i="18"/>
  <c r="AH429" i="18"/>
  <c r="AJ446" i="18"/>
  <c r="AL450" i="18"/>
  <c r="AM458" i="18"/>
  <c r="S467" i="18"/>
  <c r="S449" i="18"/>
  <c r="S434" i="18"/>
  <c r="T456" i="18"/>
  <c r="U464" i="18"/>
  <c r="V452" i="18"/>
  <c r="W435" i="18"/>
  <c r="X447" i="18"/>
  <c r="Y460" i="18"/>
  <c r="AA464" i="18"/>
  <c r="AB459" i="18"/>
  <c r="AC465" i="18"/>
  <c r="AD467" i="18"/>
  <c r="AJ433" i="18"/>
  <c r="AK442" i="18"/>
  <c r="AL449" i="18"/>
  <c r="AE438" i="18"/>
  <c r="W438" i="18"/>
  <c r="V438" i="18"/>
  <c r="AC438" i="18"/>
  <c r="AL438" i="18"/>
  <c r="X438" i="18"/>
  <c r="AJ438" i="18"/>
  <c r="AH438" i="18"/>
  <c r="AF438" i="18"/>
  <c r="Y438" i="18"/>
  <c r="AD438" i="18"/>
  <c r="T438" i="18"/>
  <c r="AM438" i="18"/>
  <c r="AK438" i="18"/>
  <c r="S439" i="18"/>
  <c r="AG437" i="18"/>
  <c r="AH466" i="18"/>
  <c r="AF466" i="18"/>
  <c r="Y466" i="18"/>
  <c r="AD466" i="18"/>
  <c r="AM466" i="18"/>
  <c r="AK466" i="18"/>
  <c r="AB466" i="18"/>
  <c r="AI466" i="18"/>
  <c r="Z466" i="18"/>
  <c r="AG466" i="18"/>
  <c r="AL466" i="18"/>
  <c r="AH432" i="18"/>
  <c r="AF432" i="18"/>
  <c r="Y432" i="18"/>
  <c r="AD432" i="18"/>
  <c r="T432" i="18"/>
  <c r="AM432" i="18"/>
  <c r="AK432" i="18"/>
  <c r="AB432" i="18"/>
  <c r="AI432" i="18"/>
  <c r="Z432" i="18"/>
  <c r="AG432" i="18"/>
  <c r="AE432" i="18"/>
  <c r="W432" i="18"/>
  <c r="V432" i="18"/>
  <c r="AL432" i="18"/>
  <c r="Z288" i="18"/>
  <c r="W288" i="18"/>
  <c r="S466" i="18"/>
  <c r="S447" i="18"/>
  <c r="S433" i="18"/>
  <c r="U463" i="18"/>
  <c r="V451" i="18"/>
  <c r="W434" i="18"/>
  <c r="X446" i="18"/>
  <c r="Y459" i="18"/>
  <c r="Z452" i="18"/>
  <c r="AB458" i="18"/>
  <c r="AC458" i="18"/>
  <c r="AD462" i="18"/>
  <c r="AE452" i="18"/>
  <c r="AJ432" i="18"/>
  <c r="AK441" i="18"/>
  <c r="AL435" i="18"/>
  <c r="AM442" i="18"/>
  <c r="S432" i="18"/>
  <c r="T452" i="18"/>
  <c r="T427" i="18"/>
  <c r="U462" i="18"/>
  <c r="V450" i="18"/>
  <c r="Z451" i="18"/>
  <c r="AE451" i="18"/>
  <c r="AK427" i="18"/>
  <c r="AL434" i="18"/>
  <c r="AM441" i="18"/>
  <c r="AE337" i="18"/>
  <c r="Z337" i="18"/>
  <c r="AH446" i="18"/>
  <c r="AF446" i="18"/>
  <c r="Y446" i="18"/>
  <c r="AD446" i="18"/>
  <c r="T446" i="18"/>
  <c r="AM446" i="18"/>
  <c r="AK446" i="18"/>
  <c r="AB446" i="18"/>
  <c r="AI446" i="18"/>
  <c r="Z446" i="18"/>
  <c r="AG446" i="18"/>
  <c r="AE446" i="18"/>
  <c r="W446" i="18"/>
  <c r="V446" i="18"/>
  <c r="AL446" i="18"/>
  <c r="AH431" i="18"/>
  <c r="AF431" i="18"/>
  <c r="Y431" i="18"/>
  <c r="AD431" i="18"/>
  <c r="T431" i="18"/>
  <c r="AM431" i="18"/>
  <c r="AK431" i="18"/>
  <c r="AI431" i="18"/>
  <c r="Z431" i="18"/>
  <c r="AG431" i="18"/>
  <c r="AE431" i="18"/>
  <c r="W431" i="18"/>
  <c r="AC431" i="18"/>
  <c r="AL431" i="18"/>
  <c r="AJ431" i="18"/>
  <c r="S331" i="18"/>
  <c r="S316" i="18"/>
  <c r="S299" i="18"/>
  <c r="S287" i="18"/>
  <c r="S211" i="18"/>
  <c r="S260" i="18"/>
  <c r="AA244" i="18"/>
  <c r="S228" i="18"/>
  <c r="S431" i="18"/>
  <c r="T451" i="18"/>
  <c r="U460" i="18"/>
  <c r="V449" i="18"/>
  <c r="W427" i="18"/>
  <c r="X440" i="18"/>
  <c r="Y450" i="18"/>
  <c r="Z450" i="18"/>
  <c r="AC451" i="18"/>
  <c r="AE449" i="18"/>
  <c r="S438" i="18"/>
  <c r="AH465" i="18"/>
  <c r="AF465" i="18"/>
  <c r="Y465" i="18"/>
  <c r="AD465" i="18"/>
  <c r="T465" i="18"/>
  <c r="AM465" i="18"/>
  <c r="AK465" i="18"/>
  <c r="AB465" i="18"/>
  <c r="AI465" i="18"/>
  <c r="Z465" i="18"/>
  <c r="AG465" i="18"/>
  <c r="AE465" i="18"/>
  <c r="W465" i="18"/>
  <c r="V465" i="18"/>
  <c r="AL465" i="18"/>
  <c r="AH464" i="18"/>
  <c r="AF464" i="18"/>
  <c r="Y464" i="18"/>
  <c r="AD464" i="18"/>
  <c r="T464" i="18"/>
  <c r="AM464" i="18"/>
  <c r="AK464" i="18"/>
  <c r="AI464" i="18"/>
  <c r="Z464" i="18"/>
  <c r="AG464" i="18"/>
  <c r="AE464" i="18"/>
  <c r="W464" i="18"/>
  <c r="AC464" i="18"/>
  <c r="AL464" i="18"/>
  <c r="AJ464" i="18"/>
  <c r="AD463" i="18"/>
  <c r="T463" i="18"/>
  <c r="AM463" i="18"/>
  <c r="AK463" i="18"/>
  <c r="AB463" i="18"/>
  <c r="AI463" i="18"/>
  <c r="Z463" i="18"/>
  <c r="AG463" i="18"/>
  <c r="AE463" i="18"/>
  <c r="W463" i="18"/>
  <c r="V463" i="18"/>
  <c r="AC463" i="18"/>
  <c r="AL463" i="18"/>
  <c r="X463" i="18"/>
  <c r="AJ463" i="18"/>
  <c r="AD430" i="18"/>
  <c r="T430" i="18"/>
  <c r="AM430" i="18"/>
  <c r="AK430" i="18"/>
  <c r="AB430" i="18"/>
  <c r="AI430" i="18"/>
  <c r="Z430" i="18"/>
  <c r="AG430" i="18"/>
  <c r="AE430" i="18"/>
  <c r="W430" i="18"/>
  <c r="V430" i="18"/>
  <c r="AC430" i="18"/>
  <c r="AL430" i="18"/>
  <c r="X430" i="18"/>
  <c r="AJ430" i="18"/>
  <c r="AM462" i="18"/>
  <c r="AK462" i="18"/>
  <c r="AB462" i="18"/>
  <c r="AI462" i="18"/>
  <c r="Z462" i="18"/>
  <c r="AG462" i="18"/>
  <c r="AE462" i="18"/>
  <c r="W462" i="18"/>
  <c r="V462" i="18"/>
  <c r="AC462" i="18"/>
  <c r="AL462" i="18"/>
  <c r="X462" i="18"/>
  <c r="AJ462" i="18"/>
  <c r="AM445" i="18"/>
  <c r="AK445" i="18"/>
  <c r="AB445" i="18"/>
  <c r="AI445" i="18"/>
  <c r="Z445" i="18"/>
  <c r="AG445" i="18"/>
  <c r="AE445" i="18"/>
  <c r="W445" i="18"/>
  <c r="V445" i="18"/>
  <c r="AC445" i="18"/>
  <c r="AL445" i="18"/>
  <c r="X445" i="18"/>
  <c r="AJ445" i="18"/>
  <c r="AM429" i="18"/>
  <c r="AK429" i="18"/>
  <c r="AB429" i="18"/>
  <c r="AI429" i="18"/>
  <c r="Z429" i="18"/>
  <c r="AG429" i="18"/>
  <c r="AE429" i="18"/>
  <c r="W429" i="18"/>
  <c r="V429" i="18"/>
  <c r="AC429" i="18"/>
  <c r="AL429" i="18"/>
  <c r="X429" i="18"/>
  <c r="AJ429" i="18"/>
  <c r="S463" i="18"/>
  <c r="S430" i="18"/>
  <c r="T449" i="18"/>
  <c r="U224" i="18"/>
  <c r="V447" i="18"/>
  <c r="W467" i="18"/>
  <c r="X435" i="18"/>
  <c r="Z444" i="18"/>
  <c r="AA447" i="18"/>
  <c r="AC450" i="18"/>
  <c r="AD459" i="18"/>
  <c r="AE437" i="18"/>
  <c r="AM461" i="18"/>
  <c r="AK461" i="18"/>
  <c r="AB461" i="18"/>
  <c r="AI461" i="18"/>
  <c r="AG461" i="18"/>
  <c r="AE461" i="18"/>
  <c r="W461" i="18"/>
  <c r="V461" i="18"/>
  <c r="AC461" i="18"/>
  <c r="AL461" i="18"/>
  <c r="X461" i="18"/>
  <c r="AJ461" i="18"/>
  <c r="AA461" i="18"/>
  <c r="U461" i="18"/>
  <c r="AH461" i="18"/>
  <c r="AF461" i="18"/>
  <c r="S462" i="18"/>
  <c r="S445" i="18"/>
  <c r="S429" i="18"/>
  <c r="T447" i="18"/>
  <c r="U452" i="18"/>
  <c r="W466" i="18"/>
  <c r="X434" i="18"/>
  <c r="Y445" i="18"/>
  <c r="Z439" i="18"/>
  <c r="AA446" i="18"/>
  <c r="AC449" i="18"/>
  <c r="AD458" i="18"/>
  <c r="AE436" i="18"/>
  <c r="AH433" i="18"/>
  <c r="AF433" i="18"/>
  <c r="Y433" i="18"/>
  <c r="AD433" i="18"/>
  <c r="AM433" i="18"/>
  <c r="AK433" i="18"/>
  <c r="AB433" i="18"/>
  <c r="AI433" i="18"/>
  <c r="Z433" i="18"/>
  <c r="AG433" i="18"/>
  <c r="AE433" i="18"/>
  <c r="AL433" i="18"/>
  <c r="AM428" i="18"/>
  <c r="AK428" i="18"/>
  <c r="AB428" i="18"/>
  <c r="AI428" i="18"/>
  <c r="AG428" i="18"/>
  <c r="AE428" i="18"/>
  <c r="W428" i="18"/>
  <c r="V428" i="18"/>
  <c r="AC428" i="18"/>
  <c r="AL428" i="18"/>
  <c r="X428" i="18"/>
  <c r="AJ428" i="18"/>
  <c r="AA428" i="18"/>
  <c r="U428" i="18"/>
  <c r="AH428" i="18"/>
  <c r="AF428" i="18"/>
  <c r="X240" i="18"/>
  <c r="U240" i="18"/>
  <c r="S461" i="18"/>
  <c r="S444" i="18"/>
  <c r="S428" i="18"/>
  <c r="T445" i="18"/>
  <c r="U447" i="18"/>
  <c r="V442" i="18"/>
  <c r="X433" i="18"/>
  <c r="Z438" i="18"/>
  <c r="AE434" i="18"/>
  <c r="AF463" i="18"/>
  <c r="AH447" i="18"/>
  <c r="AF447" i="18"/>
  <c r="Y447" i="18"/>
  <c r="AD447" i="18"/>
  <c r="AM447" i="18"/>
  <c r="AK447" i="18"/>
  <c r="AB447" i="18"/>
  <c r="AI447" i="18"/>
  <c r="Z447" i="18"/>
  <c r="AG447" i="18"/>
  <c r="AE447" i="18"/>
  <c r="AL447" i="18"/>
  <c r="AM444" i="18"/>
  <c r="AK444" i="18"/>
  <c r="AB444" i="18"/>
  <c r="AI444" i="18"/>
  <c r="AG444" i="18"/>
  <c r="AE444" i="18"/>
  <c r="W444" i="18"/>
  <c r="V444" i="18"/>
  <c r="AC444" i="18"/>
  <c r="AL444" i="18"/>
  <c r="X444" i="18"/>
  <c r="AJ444" i="18"/>
  <c r="AA444" i="18"/>
  <c r="U444" i="18"/>
  <c r="AH444" i="18"/>
  <c r="AF444" i="18"/>
  <c r="AM460" i="18"/>
  <c r="AK460" i="18"/>
  <c r="AB460" i="18"/>
  <c r="AI460" i="18"/>
  <c r="Z460" i="18"/>
  <c r="AG460" i="18"/>
  <c r="AE460" i="18"/>
  <c r="W460" i="18"/>
  <c r="V460" i="18"/>
  <c r="AC460" i="18"/>
  <c r="AL460" i="18"/>
  <c r="X460" i="18"/>
  <c r="AJ460" i="18"/>
  <c r="AA460" i="18"/>
  <c r="AH460" i="18"/>
  <c r="AM443" i="18"/>
  <c r="AK443" i="18"/>
  <c r="AB443" i="18"/>
  <c r="AI443" i="18"/>
  <c r="Z443" i="18"/>
  <c r="AG443" i="18"/>
  <c r="AE443" i="18"/>
  <c r="W443" i="18"/>
  <c r="V443" i="18"/>
  <c r="AC443" i="18"/>
  <c r="AL443" i="18"/>
  <c r="X443" i="18"/>
  <c r="AJ443" i="18"/>
  <c r="AA443" i="18"/>
  <c r="AH443" i="18"/>
  <c r="AD443" i="18"/>
  <c r="AI459" i="18"/>
  <c r="Z459" i="18"/>
  <c r="AG459" i="18"/>
  <c r="AE459" i="18"/>
  <c r="AC459" i="18"/>
  <c r="AL459" i="18"/>
  <c r="X459" i="18"/>
  <c r="AJ459" i="18"/>
  <c r="AA459" i="18"/>
  <c r="U459" i="18"/>
  <c r="AH459" i="18"/>
  <c r="AF459" i="18"/>
  <c r="AI442" i="18"/>
  <c r="Z442" i="18"/>
  <c r="AG442" i="18"/>
  <c r="AE442" i="18"/>
  <c r="AC442" i="18"/>
  <c r="AL442" i="18"/>
  <c r="X442" i="18"/>
  <c r="AJ442" i="18"/>
  <c r="AA442" i="18"/>
  <c r="U442" i="18"/>
  <c r="AH442" i="18"/>
  <c r="AF442" i="18"/>
  <c r="AI427" i="18"/>
  <c r="Z427" i="18"/>
  <c r="AG427" i="18"/>
  <c r="AE427" i="18"/>
  <c r="AC427" i="18"/>
  <c r="AL427" i="18"/>
  <c r="X427" i="18"/>
  <c r="AJ427" i="18"/>
  <c r="AA427" i="18"/>
  <c r="U427" i="18"/>
  <c r="AH427" i="18"/>
  <c r="AF427" i="18"/>
  <c r="S344" i="18"/>
  <c r="S424" i="18" s="1"/>
  <c r="W326" i="18"/>
  <c r="AC296" i="18"/>
  <c r="U223" i="18"/>
  <c r="S206" i="18"/>
  <c r="U256" i="18"/>
  <c r="V239" i="18"/>
  <c r="AB202" i="18"/>
  <c r="AF185" i="18"/>
  <c r="AB170" i="18"/>
  <c r="Z148" i="18"/>
  <c r="X130" i="18"/>
  <c r="Y115" i="18"/>
  <c r="Z99" i="18"/>
  <c r="AA83" i="18"/>
  <c r="AA50" i="18"/>
  <c r="X33" i="18"/>
  <c r="S460" i="18"/>
  <c r="S443" i="18"/>
  <c r="T444" i="18"/>
  <c r="U446" i="18"/>
  <c r="V437" i="18"/>
  <c r="X432" i="18"/>
  <c r="Y443" i="18"/>
  <c r="Z437" i="18"/>
  <c r="AC446" i="18"/>
  <c r="AD449" i="18"/>
  <c r="AF462" i="18"/>
  <c r="AI441" i="18"/>
  <c r="Z441" i="18"/>
  <c r="AG441" i="18"/>
  <c r="AE441" i="18"/>
  <c r="W441" i="18"/>
  <c r="V441" i="18"/>
  <c r="AL441" i="18"/>
  <c r="X441" i="18"/>
  <c r="AJ441" i="18"/>
  <c r="AA441" i="18"/>
  <c r="U441" i="18"/>
  <c r="AH441" i="18"/>
  <c r="AF441" i="18"/>
  <c r="Y441" i="18"/>
  <c r="S459" i="18"/>
  <c r="S442" i="18"/>
  <c r="S427" i="18"/>
  <c r="T467" i="18"/>
  <c r="T443" i="18"/>
  <c r="T266" i="18"/>
  <c r="V436" i="18"/>
  <c r="X467" i="18"/>
  <c r="X431" i="18"/>
  <c r="Y442" i="18"/>
  <c r="Z436" i="18"/>
  <c r="AA445" i="18"/>
  <c r="AC441" i="18"/>
  <c r="AD445" i="18"/>
  <c r="AF460" i="18"/>
  <c r="AI440" i="18"/>
  <c r="Z440" i="18"/>
  <c r="AG440" i="18"/>
  <c r="AE440" i="18"/>
  <c r="W440" i="18"/>
  <c r="V440" i="18"/>
  <c r="AC440" i="18"/>
  <c r="AL440" i="18"/>
  <c r="AJ440" i="18"/>
  <c r="AA440" i="18"/>
  <c r="U440" i="18"/>
  <c r="AH440" i="18"/>
  <c r="AF440" i="18"/>
  <c r="Y440" i="18"/>
  <c r="AD440" i="18"/>
  <c r="T440" i="18"/>
  <c r="AM440" i="18"/>
  <c r="AK440" i="18"/>
  <c r="S441" i="18"/>
  <c r="T466" i="18"/>
  <c r="T442" i="18"/>
  <c r="V435" i="18"/>
  <c r="W451" i="18"/>
  <c r="X466" i="18"/>
  <c r="Y435" i="18"/>
  <c r="Z435" i="18"/>
  <c r="AA438" i="18"/>
  <c r="AC436" i="18"/>
  <c r="AD444" i="18"/>
  <c r="AH463" i="18"/>
  <c r="AG438" i="18"/>
  <c r="AC452" i="18"/>
  <c r="AL452" i="18"/>
  <c r="X452" i="18"/>
  <c r="AJ452" i="18"/>
  <c r="AA452" i="18"/>
  <c r="AH452" i="18"/>
  <c r="AF452" i="18"/>
  <c r="Y452" i="18"/>
  <c r="AD452" i="18"/>
  <c r="AM452" i="18"/>
  <c r="AK452" i="18"/>
  <c r="AB452" i="18"/>
  <c r="AI452" i="18"/>
  <c r="AI458" i="18"/>
  <c r="Z458" i="18"/>
  <c r="AG458" i="18"/>
  <c r="AE458" i="18"/>
  <c r="W458" i="18"/>
  <c r="V458" i="18"/>
  <c r="AL458" i="18"/>
  <c r="X458" i="18"/>
  <c r="AJ458" i="18"/>
  <c r="AA458" i="18"/>
  <c r="U458" i="18"/>
  <c r="AH458" i="18"/>
  <c r="AF458" i="18"/>
  <c r="Y458" i="18"/>
  <c r="AI457" i="18"/>
  <c r="Z457" i="18"/>
  <c r="AG457" i="18"/>
  <c r="AE457" i="18"/>
  <c r="W457" i="18"/>
  <c r="V457" i="18"/>
  <c r="AC457" i="18"/>
  <c r="AL457" i="18"/>
  <c r="AJ457" i="18"/>
  <c r="AA457" i="18"/>
  <c r="U457" i="18"/>
  <c r="AH457" i="18"/>
  <c r="AF457" i="18"/>
  <c r="Y457" i="18"/>
  <c r="AD457" i="18"/>
  <c r="AM457" i="18"/>
  <c r="AK457" i="18"/>
  <c r="AC340" i="18"/>
  <c r="U340" i="18"/>
  <c r="U219" i="18"/>
  <c r="V219" i="18"/>
  <c r="AG456" i="18"/>
  <c r="AE456" i="18"/>
  <c r="W456" i="18"/>
  <c r="V456" i="18"/>
  <c r="AC456" i="18"/>
  <c r="AL456" i="18"/>
  <c r="X456" i="18"/>
  <c r="AJ456" i="18"/>
  <c r="AA456" i="18"/>
  <c r="U456" i="18"/>
  <c r="AH456" i="18"/>
  <c r="AF456" i="18"/>
  <c r="Y456" i="18"/>
  <c r="AD456" i="18"/>
  <c r="AM456" i="18"/>
  <c r="AK456" i="18"/>
  <c r="AG439" i="18"/>
  <c r="AE439" i="18"/>
  <c r="W439" i="18"/>
  <c r="V439" i="18"/>
  <c r="AC439" i="18"/>
  <c r="AL439" i="18"/>
  <c r="X439" i="18"/>
  <c r="AJ439" i="18"/>
  <c r="AA439" i="18"/>
  <c r="U439" i="18"/>
  <c r="AH439" i="18"/>
  <c r="AF439" i="18"/>
  <c r="Y439" i="18"/>
  <c r="AD439" i="18"/>
  <c r="AM439" i="18"/>
  <c r="AK439" i="18"/>
  <c r="AC339" i="18"/>
  <c r="U339" i="18"/>
  <c r="X309" i="18"/>
  <c r="Y279" i="18"/>
  <c r="W252" i="18"/>
  <c r="S457" i="18"/>
  <c r="S440" i="18"/>
  <c r="T462" i="18"/>
  <c r="T441" i="18"/>
  <c r="U445" i="18"/>
  <c r="V434" i="18"/>
  <c r="W450" i="18"/>
  <c r="X465" i="18"/>
  <c r="Y430" i="18"/>
  <c r="Z428" i="18"/>
  <c r="AA433" i="18"/>
  <c r="AB438" i="18"/>
  <c r="AC435" i="18"/>
  <c r="AD442" i="18"/>
  <c r="AG452" i="18"/>
  <c r="AH462" i="18"/>
  <c r="AI456" i="18"/>
  <c r="S304" i="18"/>
  <c r="Z304" i="18"/>
  <c r="Z289" i="18"/>
  <c r="W274" i="18"/>
  <c r="S263" i="18"/>
  <c r="S246" i="18"/>
  <c r="Z231" i="18"/>
  <c r="AA213" i="18"/>
  <c r="Z195" i="18"/>
  <c r="AA175" i="18"/>
  <c r="AA111" i="18"/>
  <c r="X122" i="18"/>
  <c r="S109" i="18"/>
  <c r="AF92" i="18"/>
  <c r="S73" i="18"/>
  <c r="S58" i="18"/>
  <c r="Z43" i="18"/>
  <c r="S23" i="18"/>
  <c r="S335" i="18"/>
  <c r="T344" i="18"/>
  <c r="T424" i="18" s="1"/>
  <c r="Z336" i="18"/>
  <c r="AA335" i="18"/>
  <c r="W332" i="18"/>
  <c r="Z332" i="18"/>
  <c r="Z229" i="18"/>
  <c r="W229" i="18"/>
  <c r="T340" i="18"/>
  <c r="U338" i="18"/>
  <c r="U239" i="18"/>
  <c r="V335" i="18"/>
  <c r="X337" i="18"/>
  <c r="Y340" i="18"/>
  <c r="Z305" i="18"/>
  <c r="AA280" i="18"/>
  <c r="AL335" i="18"/>
  <c r="AA336" i="18"/>
  <c r="U245" i="18"/>
  <c r="X245" i="18"/>
  <c r="Z335" i="18"/>
  <c r="W331" i="18"/>
  <c r="X316" i="18"/>
  <c r="U299" i="18"/>
  <c r="AA287" i="18"/>
  <c r="W211" i="18"/>
  <c r="Z260" i="18"/>
  <c r="U244" i="18"/>
  <c r="Z228" i="18"/>
  <c r="T339" i="18"/>
  <c r="U337" i="18"/>
  <c r="V332" i="18"/>
  <c r="W251" i="18"/>
  <c r="X336" i="18"/>
  <c r="Y339" i="18"/>
  <c r="AJ338" i="18"/>
  <c r="T338" i="18"/>
  <c r="U336" i="18"/>
  <c r="V318" i="18"/>
  <c r="W344" i="18"/>
  <c r="W424" i="18" s="1"/>
  <c r="X335" i="18"/>
  <c r="Y338" i="18"/>
  <c r="Z278" i="18"/>
  <c r="AJ337" i="18"/>
  <c r="S336" i="18"/>
  <c r="X338" i="18"/>
  <c r="W215" i="18"/>
  <c r="V215" i="18"/>
  <c r="S329" i="18"/>
  <c r="AJ329" i="18"/>
  <c r="S314" i="18"/>
  <c r="AE286" i="18"/>
  <c r="T284" i="18"/>
  <c r="Y271" i="18"/>
  <c r="V258" i="18"/>
  <c r="S242" i="18"/>
  <c r="T226" i="18"/>
  <c r="AM207" i="18"/>
  <c r="U189" i="18"/>
  <c r="V161" i="18"/>
  <c r="V151" i="18"/>
  <c r="AC103" i="18"/>
  <c r="Y118" i="18"/>
  <c r="Z102" i="18"/>
  <c r="AE86" i="18"/>
  <c r="Y55" i="18"/>
  <c r="AA53" i="18"/>
  <c r="AB37" i="18"/>
  <c r="T337" i="18"/>
  <c r="U335" i="18"/>
  <c r="V317" i="18"/>
  <c r="Y337" i="18"/>
  <c r="AH340" i="18"/>
  <c r="T336" i="18"/>
  <c r="U326" i="18"/>
  <c r="W340" i="18"/>
  <c r="Y336" i="18"/>
  <c r="AB327" i="18"/>
  <c r="U327" i="18"/>
  <c r="T188" i="18"/>
  <c r="T335" i="18"/>
  <c r="U710" i="18"/>
  <c r="V300" i="18"/>
  <c r="W339" i="18"/>
  <c r="Y326" i="18"/>
  <c r="AE338" i="18"/>
  <c r="AG335" i="18"/>
  <c r="S312" i="18"/>
  <c r="AC312" i="18"/>
  <c r="Z221" i="18"/>
  <c r="U221" i="18"/>
  <c r="U312" i="18"/>
  <c r="V234" i="18"/>
  <c r="X290" i="18"/>
  <c r="U281" i="18"/>
  <c r="Z281" i="18"/>
  <c r="Y254" i="18"/>
  <c r="Z254" i="18"/>
  <c r="U220" i="18"/>
  <c r="Z220" i="18"/>
  <c r="V288" i="18"/>
  <c r="W335" i="18"/>
  <c r="Z325" i="18"/>
  <c r="Y325" i="18"/>
  <c r="AJ340" i="18"/>
  <c r="AE340" i="18"/>
  <c r="AA340" i="18"/>
  <c r="Z340" i="18"/>
  <c r="X340" i="18"/>
  <c r="AL340" i="18"/>
  <c r="AG340" i="18"/>
  <c r="AD340" i="18"/>
  <c r="AI340" i="18"/>
  <c r="AB340" i="18"/>
  <c r="AK340" i="18"/>
  <c r="AF340" i="18"/>
  <c r="AM340" i="18"/>
  <c r="V273" i="18"/>
  <c r="W329" i="18"/>
  <c r="X270" i="18"/>
  <c r="Z234" i="18"/>
  <c r="W234" i="18"/>
  <c r="Z230" i="18"/>
  <c r="Y230" i="18"/>
  <c r="AM344" i="18"/>
  <c r="AM424" i="18" s="1"/>
  <c r="AH344" i="18"/>
  <c r="AH424" i="18" s="1"/>
  <c r="AC344" i="18"/>
  <c r="AC424" i="18" s="1"/>
  <c r="Y344" i="18"/>
  <c r="Y424" i="18" s="1"/>
  <c r="AJ344" i="18"/>
  <c r="AJ424" i="18" s="1"/>
  <c r="AE344" i="18"/>
  <c r="AE424" i="18" s="1"/>
  <c r="AA344" i="18"/>
  <c r="AA424" i="18" s="1"/>
  <c r="Z344" i="18"/>
  <c r="Z424" i="18" s="1"/>
  <c r="AL344" i="18"/>
  <c r="AL424" i="18" s="1"/>
  <c r="AG344" i="18"/>
  <c r="AG424" i="18" s="1"/>
  <c r="AD344" i="18"/>
  <c r="AD424" i="18" s="1"/>
  <c r="AI344" i="18"/>
  <c r="AI424" i="18" s="1"/>
  <c r="AK344" i="18"/>
  <c r="AK424" i="18" s="1"/>
  <c r="AF344" i="18"/>
  <c r="AF424" i="18" s="1"/>
  <c r="Y256" i="18"/>
  <c r="Z256" i="18"/>
  <c r="U311" i="18"/>
  <c r="AC311" i="18"/>
  <c r="U310" i="18"/>
  <c r="X310" i="18"/>
  <c r="AA310" i="18"/>
  <c r="U268" i="18"/>
  <c r="X268" i="18"/>
  <c r="AJ339" i="18"/>
  <c r="AE339" i="18"/>
  <c r="AA339" i="18"/>
  <c r="Z339" i="18"/>
  <c r="X339" i="18"/>
  <c r="AL339" i="18"/>
  <c r="AG339" i="18"/>
  <c r="AD339" i="18"/>
  <c r="AI339" i="18"/>
  <c r="AB339" i="18"/>
  <c r="AK339" i="18"/>
  <c r="AF339" i="18"/>
  <c r="AM339" i="18"/>
  <c r="AH339" i="18"/>
  <c r="X324" i="18"/>
  <c r="S309" i="18"/>
  <c r="Y294" i="18"/>
  <c r="W279" i="18"/>
  <c r="AA279" i="18"/>
  <c r="W267" i="18"/>
  <c r="Y252" i="18"/>
  <c r="S236" i="18"/>
  <c r="U218" i="18"/>
  <c r="X218" i="18"/>
  <c r="S310" i="18"/>
  <c r="S250" i="18"/>
  <c r="S280" i="18"/>
  <c r="S268" i="18"/>
  <c r="S253" i="18"/>
  <c r="S237" i="18"/>
  <c r="S219" i="18"/>
  <c r="S340" i="18"/>
  <c r="U296" i="18"/>
  <c r="V344" i="18"/>
  <c r="V424" i="18" s="1"/>
  <c r="V262" i="18"/>
  <c r="X247" i="18"/>
  <c r="AB344" i="18"/>
  <c r="AB424" i="18" s="1"/>
  <c r="AA338" i="18"/>
  <c r="AL338" i="18"/>
  <c r="AG338" i="18"/>
  <c r="W338" i="18"/>
  <c r="AD338" i="18"/>
  <c r="AI338" i="18"/>
  <c r="AK338" i="18"/>
  <c r="AF338" i="18"/>
  <c r="AM338" i="18"/>
  <c r="AH338" i="18"/>
  <c r="AD335" i="18"/>
  <c r="AI335" i="18"/>
  <c r="AB335" i="18"/>
  <c r="AK335" i="18"/>
  <c r="AF335" i="18"/>
  <c r="AM335" i="18"/>
  <c r="AH335" i="18"/>
  <c r="Y335" i="18"/>
  <c r="AJ335" i="18"/>
  <c r="AE335" i="18"/>
  <c r="W333" i="18"/>
  <c r="V333" i="18"/>
  <c r="Z333" i="18"/>
  <c r="U186" i="18"/>
  <c r="X186" i="18"/>
  <c r="AL337" i="18"/>
  <c r="AG337" i="18"/>
  <c r="W337" i="18"/>
  <c r="AD337" i="18"/>
  <c r="AI337" i="18"/>
  <c r="AB337" i="18"/>
  <c r="AK337" i="18"/>
  <c r="AF337" i="18"/>
  <c r="AM337" i="18"/>
  <c r="AH337" i="18"/>
  <c r="AC337" i="18"/>
  <c r="X322" i="18"/>
  <c r="AB307" i="18"/>
  <c r="Y292" i="18"/>
  <c r="U277" i="18"/>
  <c r="U266" i="18"/>
  <c r="U249" i="18"/>
  <c r="X233" i="18"/>
  <c r="AA217" i="18"/>
  <c r="S338" i="18"/>
  <c r="T292" i="18"/>
  <c r="U270" i="18"/>
  <c r="V340" i="18"/>
  <c r="V240" i="18"/>
  <c r="W308" i="18"/>
  <c r="AB338" i="18"/>
  <c r="AL336" i="18"/>
  <c r="AG336" i="18"/>
  <c r="AD336" i="18"/>
  <c r="AI336" i="18"/>
  <c r="AB336" i="18"/>
  <c r="AK336" i="18"/>
  <c r="AF336" i="18"/>
  <c r="AM336" i="18"/>
  <c r="AH336" i="18"/>
  <c r="AC336" i="18"/>
  <c r="AJ336" i="18"/>
  <c r="AE336" i="18"/>
  <c r="X321" i="18"/>
  <c r="S306" i="18"/>
  <c r="S291" i="18"/>
  <c r="X276" i="18"/>
  <c r="AB276" i="18"/>
  <c r="U265" i="18"/>
  <c r="S248" i="18"/>
  <c r="S232" i="18"/>
  <c r="Y232" i="18"/>
  <c r="S216" i="18"/>
  <c r="T197" i="18"/>
  <c r="U163" i="18"/>
  <c r="V138" i="18"/>
  <c r="AF110" i="18"/>
  <c r="S93" i="18"/>
  <c r="X41" i="18"/>
  <c r="AH45" i="18"/>
  <c r="AF25" i="18"/>
  <c r="W12" i="18"/>
  <c r="S337" i="18"/>
  <c r="T291" i="18"/>
  <c r="U344" i="18"/>
  <c r="U424" i="18" s="1"/>
  <c r="U206" i="18"/>
  <c r="V339" i="18"/>
  <c r="V220" i="18"/>
  <c r="Z338" i="18"/>
  <c r="AA337" i="18"/>
  <c r="AL330" i="18"/>
  <c r="AK330" i="18"/>
  <c r="AH330" i="18"/>
  <c r="AE330" i="18"/>
  <c r="AJ330" i="18"/>
  <c r="AG330" i="18"/>
  <c r="AD330" i="18"/>
  <c r="AC330" i="18"/>
  <c r="AM330" i="18"/>
  <c r="AF330" i="18"/>
  <c r="X331" i="18"/>
  <c r="Y286" i="18"/>
  <c r="AA243" i="18"/>
  <c r="AH267" i="18"/>
  <c r="AF328" i="18"/>
  <c r="AL328" i="18"/>
  <c r="AI328" i="18"/>
  <c r="AK328" i="18"/>
  <c r="AH328" i="18"/>
  <c r="AJ328" i="18"/>
  <c r="AM328" i="18"/>
  <c r="AC328" i="18"/>
  <c r="Z328" i="18"/>
  <c r="AD328" i="18"/>
  <c r="AE328" i="18"/>
  <c r="AB328" i="18"/>
  <c r="AA328" i="18"/>
  <c r="AG328" i="18"/>
  <c r="AF313" i="18"/>
  <c r="AL313" i="18"/>
  <c r="AI313" i="18"/>
  <c r="AK313" i="18"/>
  <c r="AH313" i="18"/>
  <c r="AJ313" i="18"/>
  <c r="AM313" i="18"/>
  <c r="AC313" i="18"/>
  <c r="Z313" i="18"/>
  <c r="AG313" i="18"/>
  <c r="AB313" i="18"/>
  <c r="AD313" i="18"/>
  <c r="AE313" i="18"/>
  <c r="AA313" i="18"/>
  <c r="AF255" i="18"/>
  <c r="AL255" i="18"/>
  <c r="AI255" i="18"/>
  <c r="AK255" i="18"/>
  <c r="AH255" i="18"/>
  <c r="AJ255" i="18"/>
  <c r="AM255" i="18"/>
  <c r="AC255" i="18"/>
  <c r="Z255" i="18"/>
  <c r="AB255" i="18"/>
  <c r="AD255" i="18"/>
  <c r="AA255" i="18"/>
  <c r="AG255" i="18"/>
  <c r="AF283" i="18"/>
  <c r="AL283" i="18"/>
  <c r="AI283" i="18"/>
  <c r="AK283" i="18"/>
  <c r="AH283" i="18"/>
  <c r="AJ283" i="18"/>
  <c r="AM283" i="18"/>
  <c r="AD283" i="18"/>
  <c r="AC283" i="18"/>
  <c r="Z283" i="18"/>
  <c r="AE283" i="18"/>
  <c r="AG283" i="18"/>
  <c r="AB283" i="18"/>
  <c r="AA283" i="18"/>
  <c r="AF257" i="18"/>
  <c r="AL257" i="18"/>
  <c r="AI257" i="18"/>
  <c r="AK257" i="18"/>
  <c r="AH257" i="18"/>
  <c r="AJ257" i="18"/>
  <c r="AG257" i="18"/>
  <c r="AM257" i="18"/>
  <c r="AC257" i="18"/>
  <c r="Z257" i="18"/>
  <c r="AB257" i="18"/>
  <c r="AD257" i="18"/>
  <c r="AA257" i="18"/>
  <c r="X257" i="18"/>
  <c r="AE257" i="18"/>
  <c r="AF241" i="18"/>
  <c r="AL241" i="18"/>
  <c r="AI241" i="18"/>
  <c r="AK241" i="18"/>
  <c r="AH241" i="18"/>
  <c r="AJ241" i="18"/>
  <c r="AG241" i="18"/>
  <c r="AM241" i="18"/>
  <c r="AC241" i="18"/>
  <c r="Z241" i="18"/>
  <c r="AE241" i="18"/>
  <c r="AB241" i="18"/>
  <c r="AA241" i="18"/>
  <c r="X241" i="18"/>
  <c r="AF225" i="18"/>
  <c r="AC225" i="18"/>
  <c r="AL225" i="18"/>
  <c r="AI225" i="18"/>
  <c r="AK225" i="18"/>
  <c r="AH225" i="18"/>
  <c r="AE225" i="18"/>
  <c r="AJ225" i="18"/>
  <c r="AG225" i="18"/>
  <c r="AM225" i="18"/>
  <c r="Z225" i="18"/>
  <c r="AD225" i="18"/>
  <c r="AB225" i="18"/>
  <c r="AA225" i="18"/>
  <c r="X225" i="18"/>
  <c r="V205" i="18"/>
  <c r="S286" i="18"/>
  <c r="S284" i="18"/>
  <c r="S271" i="18"/>
  <c r="S258" i="18"/>
  <c r="S226" i="18"/>
  <c r="T320" i="18"/>
  <c r="T305" i="18"/>
  <c r="T290" i="18"/>
  <c r="T275" i="18"/>
  <c r="T264" i="18"/>
  <c r="T247" i="18"/>
  <c r="T193" i="18"/>
  <c r="T214" i="18"/>
  <c r="U325" i="18"/>
  <c r="U295" i="18"/>
  <c r="U269" i="18"/>
  <c r="U254" i="18"/>
  <c r="U238" i="18"/>
  <c r="V331" i="18"/>
  <c r="V316" i="18"/>
  <c r="V299" i="18"/>
  <c r="V287" i="18"/>
  <c r="V211" i="18"/>
  <c r="V218" i="18"/>
  <c r="W305" i="18"/>
  <c r="W287" i="18"/>
  <c r="W206" i="18"/>
  <c r="W247" i="18"/>
  <c r="W228" i="18"/>
  <c r="X330" i="18"/>
  <c r="X308" i="18"/>
  <c r="X287" i="18"/>
  <c r="X267" i="18"/>
  <c r="X244" i="18"/>
  <c r="X217" i="18"/>
  <c r="Y324" i="18"/>
  <c r="Y255" i="18"/>
  <c r="Y276" i="18"/>
  <c r="Y227" i="18"/>
  <c r="Z331" i="18"/>
  <c r="Z275" i="18"/>
  <c r="Z247" i="18"/>
  <c r="Z214" i="18"/>
  <c r="AA309" i="18"/>
  <c r="AA278" i="18"/>
  <c r="AA237" i="18"/>
  <c r="AB325" i="18"/>
  <c r="AB265" i="18"/>
  <c r="AL314" i="18"/>
  <c r="AI314" i="18"/>
  <c r="AK314" i="18"/>
  <c r="AH314" i="18"/>
  <c r="AJ314" i="18"/>
  <c r="AM314" i="18"/>
  <c r="AC314" i="18"/>
  <c r="Z314" i="18"/>
  <c r="AF314" i="18"/>
  <c r="AG314" i="18"/>
  <c r="AB314" i="18"/>
  <c r="AD314" i="18"/>
  <c r="AE314" i="18"/>
  <c r="AA314" i="18"/>
  <c r="X314" i="18"/>
  <c r="S259" i="18"/>
  <c r="AL327" i="18"/>
  <c r="AI327" i="18"/>
  <c r="AK327" i="18"/>
  <c r="AH327" i="18"/>
  <c r="AE327" i="18"/>
  <c r="AJ327" i="18"/>
  <c r="AM327" i="18"/>
  <c r="AC327" i="18"/>
  <c r="Z327" i="18"/>
  <c r="W327" i="18"/>
  <c r="AD327" i="18"/>
  <c r="AF327" i="18"/>
  <c r="AA327" i="18"/>
  <c r="AG327" i="18"/>
  <c r="AL297" i="18"/>
  <c r="AI297" i="18"/>
  <c r="AK297" i="18"/>
  <c r="AH297" i="18"/>
  <c r="AE297" i="18"/>
  <c r="AJ297" i="18"/>
  <c r="AM297" i="18"/>
  <c r="AC297" i="18"/>
  <c r="Z297" i="18"/>
  <c r="W297" i="18"/>
  <c r="AB297" i="18"/>
  <c r="AF297" i="18"/>
  <c r="AD297" i="18"/>
  <c r="AA297" i="18"/>
  <c r="AG297" i="18"/>
  <c r="AL224" i="18"/>
  <c r="AI224" i="18"/>
  <c r="AK224" i="18"/>
  <c r="AH224" i="18"/>
  <c r="AE224" i="18"/>
  <c r="AJ224" i="18"/>
  <c r="AM224" i="18"/>
  <c r="AC224" i="18"/>
  <c r="Z224" i="18"/>
  <c r="W224" i="18"/>
  <c r="AB224" i="18"/>
  <c r="AG224" i="18"/>
  <c r="AD224" i="18"/>
  <c r="AA224" i="18"/>
  <c r="AF224" i="18"/>
  <c r="AL222" i="18"/>
  <c r="AI222" i="18"/>
  <c r="AK222" i="18"/>
  <c r="AH222" i="18"/>
  <c r="AE222" i="18"/>
  <c r="AJ222" i="18"/>
  <c r="AM222" i="18"/>
  <c r="Z222" i="18"/>
  <c r="W222" i="18"/>
  <c r="AC222" i="18"/>
  <c r="AD222" i="18"/>
  <c r="AB222" i="18"/>
  <c r="AF222" i="18"/>
  <c r="AA222" i="18"/>
  <c r="AG222" i="18"/>
  <c r="S328" i="18"/>
  <c r="S313" i="18"/>
  <c r="S255" i="18"/>
  <c r="S283" i="18"/>
  <c r="S257" i="18"/>
  <c r="S241" i="18"/>
  <c r="S225" i="18"/>
  <c r="T334" i="18"/>
  <c r="T319" i="18"/>
  <c r="T304" i="18"/>
  <c r="T289" i="18"/>
  <c r="T274" i="18"/>
  <c r="T263" i="18"/>
  <c r="T246" i="18"/>
  <c r="T231" i="18"/>
  <c r="T202" i="18"/>
  <c r="U237" i="18"/>
  <c r="V330" i="18"/>
  <c r="V315" i="18"/>
  <c r="V298" i="18"/>
  <c r="V285" i="18"/>
  <c r="V257" i="18"/>
  <c r="V217" i="18"/>
  <c r="W325" i="18"/>
  <c r="W304" i="18"/>
  <c r="W285" i="18"/>
  <c r="W246" i="18"/>
  <c r="W227" i="18"/>
  <c r="X328" i="18"/>
  <c r="X307" i="18"/>
  <c r="X285" i="18"/>
  <c r="X203" i="18"/>
  <c r="X216" i="18"/>
  <c r="Y322" i="18"/>
  <c r="Y297" i="18"/>
  <c r="Y273" i="18"/>
  <c r="Y226" i="18"/>
  <c r="Z330" i="18"/>
  <c r="Z300" i="18"/>
  <c r="Z274" i="18"/>
  <c r="Z246" i="18"/>
  <c r="AA308" i="18"/>
  <c r="AA277" i="18"/>
  <c r="AA233" i="18"/>
  <c r="AB322" i="18"/>
  <c r="AB249" i="18"/>
  <c r="AL272" i="18"/>
  <c r="AK272" i="18"/>
  <c r="AH272" i="18"/>
  <c r="AE272" i="18"/>
  <c r="AJ272" i="18"/>
  <c r="AG272" i="18"/>
  <c r="AD272" i="18"/>
  <c r="AM272" i="18"/>
  <c r="AI272" i="18"/>
  <c r="AC272" i="18"/>
  <c r="AF272" i="18"/>
  <c r="AB272" i="18"/>
  <c r="AL329" i="18"/>
  <c r="AI329" i="18"/>
  <c r="AK329" i="18"/>
  <c r="AH329" i="18"/>
  <c r="AM329" i="18"/>
  <c r="AC329" i="18"/>
  <c r="Z329" i="18"/>
  <c r="AD329" i="18"/>
  <c r="AE329" i="18"/>
  <c r="AB329" i="18"/>
  <c r="AF329" i="18"/>
  <c r="AA329" i="18"/>
  <c r="X329" i="18"/>
  <c r="AG329" i="18"/>
  <c r="AL282" i="18"/>
  <c r="AI282" i="18"/>
  <c r="AK282" i="18"/>
  <c r="AH282" i="18"/>
  <c r="AE282" i="18"/>
  <c r="AJ282" i="18"/>
  <c r="AM282" i="18"/>
  <c r="AC282" i="18"/>
  <c r="Z282" i="18"/>
  <c r="W282" i="18"/>
  <c r="AG282" i="18"/>
  <c r="AB282" i="18"/>
  <c r="AA282" i="18"/>
  <c r="AL326" i="18"/>
  <c r="AI326" i="18"/>
  <c r="AK326" i="18"/>
  <c r="AH326" i="18"/>
  <c r="AJ326" i="18"/>
  <c r="AG326" i="18"/>
  <c r="AD326" i="18"/>
  <c r="AM326" i="18"/>
  <c r="AE326" i="18"/>
  <c r="AB326" i="18"/>
  <c r="AF326" i="18"/>
  <c r="AA326" i="18"/>
  <c r="X326" i="18"/>
  <c r="AL296" i="18"/>
  <c r="AI296" i="18"/>
  <c r="AK296" i="18"/>
  <c r="AH296" i="18"/>
  <c r="AJ296" i="18"/>
  <c r="AG296" i="18"/>
  <c r="AD296" i="18"/>
  <c r="AM296" i="18"/>
  <c r="AB296" i="18"/>
  <c r="AF296" i="18"/>
  <c r="AA296" i="18"/>
  <c r="X296" i="18"/>
  <c r="AE296" i="18"/>
  <c r="AL256" i="18"/>
  <c r="AI256" i="18"/>
  <c r="AK256" i="18"/>
  <c r="AH256" i="18"/>
  <c r="AE256" i="18"/>
  <c r="AJ256" i="18"/>
  <c r="AG256" i="18"/>
  <c r="AD256" i="18"/>
  <c r="AM256" i="18"/>
  <c r="AB256" i="18"/>
  <c r="AA256" i="18"/>
  <c r="X256" i="18"/>
  <c r="AF256" i="18"/>
  <c r="AL239" i="18"/>
  <c r="AI239" i="18"/>
  <c r="AK239" i="18"/>
  <c r="AH239" i="18"/>
  <c r="AE239" i="18"/>
  <c r="AJ239" i="18"/>
  <c r="AG239" i="18"/>
  <c r="AD239" i="18"/>
  <c r="AM239" i="18"/>
  <c r="AF239" i="18"/>
  <c r="AB239" i="18"/>
  <c r="AA239" i="18"/>
  <c r="X239" i="18"/>
  <c r="AL221" i="18"/>
  <c r="AI221" i="18"/>
  <c r="AK221" i="18"/>
  <c r="AH221" i="18"/>
  <c r="AE221" i="18"/>
  <c r="AJ221" i="18"/>
  <c r="AG221" i="18"/>
  <c r="AD221" i="18"/>
  <c r="AM221" i="18"/>
  <c r="AC221" i="18"/>
  <c r="AB221" i="18"/>
  <c r="AF221" i="18"/>
  <c r="AA221" i="18"/>
  <c r="X221" i="18"/>
  <c r="S327" i="18"/>
  <c r="S297" i="18"/>
  <c r="S282" i="18"/>
  <c r="S224" i="18"/>
  <c r="S240" i="18"/>
  <c r="S222" i="18"/>
  <c r="T333" i="18"/>
  <c r="T318" i="18"/>
  <c r="T234" i="18"/>
  <c r="T273" i="18"/>
  <c r="T262" i="18"/>
  <c r="T245" i="18"/>
  <c r="T230" i="18"/>
  <c r="U324" i="18"/>
  <c r="U309" i="18"/>
  <c r="U294" i="18"/>
  <c r="U279" i="18"/>
  <c r="U267" i="18"/>
  <c r="U252" i="18"/>
  <c r="U236" i="18"/>
  <c r="V329" i="18"/>
  <c r="V314" i="18"/>
  <c r="V286" i="18"/>
  <c r="V284" i="18"/>
  <c r="V271" i="18"/>
  <c r="V224" i="18"/>
  <c r="V237" i="18"/>
  <c r="V216" i="18"/>
  <c r="W324" i="18"/>
  <c r="W284" i="18"/>
  <c r="W245" i="18"/>
  <c r="W226" i="18"/>
  <c r="X327" i="18"/>
  <c r="X306" i="18"/>
  <c r="X283" i="18"/>
  <c r="X266" i="18"/>
  <c r="X214" i="18"/>
  <c r="Y321" i="18"/>
  <c r="Y296" i="18"/>
  <c r="Y272" i="18"/>
  <c r="Y225" i="18"/>
  <c r="Z326" i="18"/>
  <c r="Z299" i="18"/>
  <c r="Z273" i="18"/>
  <c r="Z245" i="18"/>
  <c r="AA307" i="18"/>
  <c r="AA275" i="18"/>
  <c r="AA193" i="18"/>
  <c r="AB321" i="18"/>
  <c r="AB248" i="18"/>
  <c r="AC295" i="18"/>
  <c r="AD324" i="18"/>
  <c r="S315" i="18"/>
  <c r="AL710" i="18"/>
  <c r="AI710" i="18"/>
  <c r="AH710" i="18"/>
  <c r="AE710" i="18"/>
  <c r="AJ710" i="18"/>
  <c r="AM710" i="18"/>
  <c r="AF710" i="18"/>
  <c r="AD710" i="18"/>
  <c r="AA710" i="18"/>
  <c r="AL240" i="18"/>
  <c r="AI240" i="18"/>
  <c r="AK240" i="18"/>
  <c r="AH240" i="18"/>
  <c r="AE240" i="18"/>
  <c r="AJ240" i="18"/>
  <c r="AM240" i="18"/>
  <c r="AC240" i="18"/>
  <c r="Z240" i="18"/>
  <c r="W240" i="18"/>
  <c r="AG240" i="18"/>
  <c r="AF240" i="18"/>
  <c r="AB240" i="18"/>
  <c r="AA240" i="18"/>
  <c r="AL223" i="18"/>
  <c r="AI223" i="18"/>
  <c r="AK223" i="18"/>
  <c r="AH223" i="18"/>
  <c r="AJ223" i="18"/>
  <c r="AG223" i="18"/>
  <c r="AD223" i="18"/>
  <c r="AM223" i="18"/>
  <c r="AE223" i="18"/>
  <c r="AB223" i="18"/>
  <c r="AA223" i="18"/>
  <c r="X223" i="18"/>
  <c r="AK311" i="18"/>
  <c r="AJ311" i="18"/>
  <c r="AG311" i="18"/>
  <c r="AD311" i="18"/>
  <c r="AM311" i="18"/>
  <c r="AF311" i="18"/>
  <c r="AH311" i="18"/>
  <c r="AL311" i="18"/>
  <c r="AE311" i="18"/>
  <c r="AA311" i="18"/>
  <c r="X311" i="18"/>
  <c r="AI311" i="18"/>
  <c r="AK269" i="18"/>
  <c r="AJ269" i="18"/>
  <c r="AG269" i="18"/>
  <c r="AD269" i="18"/>
  <c r="AM269" i="18"/>
  <c r="AF269" i="18"/>
  <c r="AH269" i="18"/>
  <c r="AI269" i="18"/>
  <c r="AB269" i="18"/>
  <c r="AE269" i="18"/>
  <c r="AA269" i="18"/>
  <c r="X269" i="18"/>
  <c r="AL269" i="18"/>
  <c r="S326" i="18"/>
  <c r="S296" i="18"/>
  <c r="S223" i="18"/>
  <c r="S256" i="18"/>
  <c r="S239" i="18"/>
  <c r="S221" i="18"/>
  <c r="T332" i="18"/>
  <c r="T317" i="18"/>
  <c r="T300" i="18"/>
  <c r="T288" i="18"/>
  <c r="T215" i="18"/>
  <c r="T261" i="18"/>
  <c r="T229" i="18"/>
  <c r="U323" i="18"/>
  <c r="U308" i="18"/>
  <c r="U278" i="18"/>
  <c r="U203" i="18"/>
  <c r="U235" i="18"/>
  <c r="V328" i="18"/>
  <c r="V313" i="18"/>
  <c r="V255" i="18"/>
  <c r="V283" i="18"/>
  <c r="V256" i="18"/>
  <c r="V236" i="18"/>
  <c r="V214" i="18"/>
  <c r="W323" i="18"/>
  <c r="W300" i="18"/>
  <c r="W283" i="18"/>
  <c r="W225" i="18"/>
  <c r="X305" i="18"/>
  <c r="X282" i="18"/>
  <c r="X265" i="18"/>
  <c r="Y318" i="18"/>
  <c r="Y249" i="18"/>
  <c r="Y222" i="18"/>
  <c r="Z215" i="18"/>
  <c r="AA305" i="18"/>
  <c r="AA211" i="18"/>
  <c r="AA228" i="18"/>
  <c r="AB315" i="18"/>
  <c r="AB233" i="18"/>
  <c r="AC223" i="18"/>
  <c r="AD322" i="18"/>
  <c r="AE322" i="18"/>
  <c r="AG331" i="18"/>
  <c r="AM259" i="18"/>
  <c r="AL298" i="18"/>
  <c r="AK298" i="18"/>
  <c r="AH298" i="18"/>
  <c r="AE298" i="18"/>
  <c r="AJ298" i="18"/>
  <c r="AG298" i="18"/>
  <c r="AD298" i="18"/>
  <c r="AM298" i="18"/>
  <c r="AC298" i="18"/>
  <c r="AI298" i="18"/>
  <c r="AF298" i="18"/>
  <c r="AL243" i="18"/>
  <c r="AK243" i="18"/>
  <c r="AH243" i="18"/>
  <c r="AE243" i="18"/>
  <c r="AJ243" i="18"/>
  <c r="AG243" i="18"/>
  <c r="AD243" i="18"/>
  <c r="AC243" i="18"/>
  <c r="AF243" i="18"/>
  <c r="AB243" i="18"/>
  <c r="AI243" i="18"/>
  <c r="AM243" i="18"/>
  <c r="AA315" i="18"/>
  <c r="AB330" i="18"/>
  <c r="AL258" i="18"/>
  <c r="AI258" i="18"/>
  <c r="AK258" i="18"/>
  <c r="AH258" i="18"/>
  <c r="AJ258" i="18"/>
  <c r="AM258" i="18"/>
  <c r="AC258" i="18"/>
  <c r="Z258" i="18"/>
  <c r="AB258" i="18"/>
  <c r="AG258" i="18"/>
  <c r="AD258" i="18"/>
  <c r="AA258" i="18"/>
  <c r="X258" i="18"/>
  <c r="S298" i="18"/>
  <c r="AL270" i="18"/>
  <c r="AI270" i="18"/>
  <c r="AK270" i="18"/>
  <c r="AH270" i="18"/>
  <c r="AE270" i="18"/>
  <c r="AJ270" i="18"/>
  <c r="AM270" i="18"/>
  <c r="AC270" i="18"/>
  <c r="Z270" i="18"/>
  <c r="W270" i="18"/>
  <c r="AD270" i="18"/>
  <c r="AB270" i="18"/>
  <c r="AF270" i="18"/>
  <c r="AA270" i="18"/>
  <c r="AL312" i="18"/>
  <c r="AI312" i="18"/>
  <c r="AK312" i="18"/>
  <c r="AH312" i="18"/>
  <c r="AJ312" i="18"/>
  <c r="AG312" i="18"/>
  <c r="AD312" i="18"/>
  <c r="AM312" i="18"/>
  <c r="AF312" i="18"/>
  <c r="AB312" i="18"/>
  <c r="AE312" i="18"/>
  <c r="AA312" i="18"/>
  <c r="X312" i="18"/>
  <c r="AL206" i="18"/>
  <c r="AI206" i="18"/>
  <c r="AK206" i="18"/>
  <c r="AH206" i="18"/>
  <c r="AJ206" i="18"/>
  <c r="AG206" i="18"/>
  <c r="AD206" i="18"/>
  <c r="AM206" i="18"/>
  <c r="AB206" i="18"/>
  <c r="AF206" i="18"/>
  <c r="AE206" i="18"/>
  <c r="AA206" i="18"/>
  <c r="X206" i="18"/>
  <c r="AK325" i="18"/>
  <c r="AJ325" i="18"/>
  <c r="AG325" i="18"/>
  <c r="AD325" i="18"/>
  <c r="AM325" i="18"/>
  <c r="AF325" i="18"/>
  <c r="AE325" i="18"/>
  <c r="AL325" i="18"/>
  <c r="AH325" i="18"/>
  <c r="AA325" i="18"/>
  <c r="X325" i="18"/>
  <c r="AI325" i="18"/>
  <c r="AK295" i="18"/>
  <c r="AJ295" i="18"/>
  <c r="AG295" i="18"/>
  <c r="AD295" i="18"/>
  <c r="AM295" i="18"/>
  <c r="AF295" i="18"/>
  <c r="AL295" i="18"/>
  <c r="AI295" i="18"/>
  <c r="AA295" i="18"/>
  <c r="X295" i="18"/>
  <c r="AH295" i="18"/>
  <c r="AE295" i="18"/>
  <c r="AK281" i="18"/>
  <c r="AJ281" i="18"/>
  <c r="AG281" i="18"/>
  <c r="AD281" i="18"/>
  <c r="AM281" i="18"/>
  <c r="AF281" i="18"/>
  <c r="AE281" i="18"/>
  <c r="AB281" i="18"/>
  <c r="AI281" i="18"/>
  <c r="AH281" i="18"/>
  <c r="AA281" i="18"/>
  <c r="X281" i="18"/>
  <c r="AK254" i="18"/>
  <c r="AJ254" i="18"/>
  <c r="AG254" i="18"/>
  <c r="AD254" i="18"/>
  <c r="AM254" i="18"/>
  <c r="AF254" i="18"/>
  <c r="AB254" i="18"/>
  <c r="AA254" i="18"/>
  <c r="X254" i="18"/>
  <c r="AH254" i="18"/>
  <c r="AE254" i="18"/>
  <c r="AL254" i="18"/>
  <c r="AI254" i="18"/>
  <c r="AK238" i="18"/>
  <c r="AJ238" i="18"/>
  <c r="AG238" i="18"/>
  <c r="AD238" i="18"/>
  <c r="AM238" i="18"/>
  <c r="AF238" i="18"/>
  <c r="AE238" i="18"/>
  <c r="AB238" i="18"/>
  <c r="AH238" i="18"/>
  <c r="AA238" i="18"/>
  <c r="X238" i="18"/>
  <c r="AI238" i="18"/>
  <c r="AL238" i="18"/>
  <c r="AK220" i="18"/>
  <c r="AJ220" i="18"/>
  <c r="AG220" i="18"/>
  <c r="AD220" i="18"/>
  <c r="AM220" i="18"/>
  <c r="AF220" i="18"/>
  <c r="AC220" i="18"/>
  <c r="AB220" i="18"/>
  <c r="AH220" i="18"/>
  <c r="AI220" i="18"/>
  <c r="AE220" i="18"/>
  <c r="AA220" i="18"/>
  <c r="X220" i="18"/>
  <c r="AL220" i="18"/>
  <c r="AK310" i="18"/>
  <c r="AH310" i="18"/>
  <c r="AJ310" i="18"/>
  <c r="AG310" i="18"/>
  <c r="AM310" i="18"/>
  <c r="AL310" i="18"/>
  <c r="AI310" i="18"/>
  <c r="AF310" i="18"/>
  <c r="AB310" i="18"/>
  <c r="Y310" i="18"/>
  <c r="AD310" i="18"/>
  <c r="AE310" i="18"/>
  <c r="AC310" i="18"/>
  <c r="Z310" i="18"/>
  <c r="W310" i="18"/>
  <c r="AK250" i="18"/>
  <c r="AH250" i="18"/>
  <c r="AJ250" i="18"/>
  <c r="AG250" i="18"/>
  <c r="AM250" i="18"/>
  <c r="AL250" i="18"/>
  <c r="AI250" i="18"/>
  <c r="AB250" i="18"/>
  <c r="Y250" i="18"/>
  <c r="AF250" i="18"/>
  <c r="AD250" i="18"/>
  <c r="AE250" i="18"/>
  <c r="AC250" i="18"/>
  <c r="Z250" i="18"/>
  <c r="W250" i="18"/>
  <c r="AK280" i="18"/>
  <c r="AH280" i="18"/>
  <c r="AJ280" i="18"/>
  <c r="AG280" i="18"/>
  <c r="AM280" i="18"/>
  <c r="AL280" i="18"/>
  <c r="AI280" i="18"/>
  <c r="AE280" i="18"/>
  <c r="AB280" i="18"/>
  <c r="Y280" i="18"/>
  <c r="AF280" i="18"/>
  <c r="AC280" i="18"/>
  <c r="Z280" i="18"/>
  <c r="W280" i="18"/>
  <c r="AK268" i="18"/>
  <c r="AH268" i="18"/>
  <c r="AJ268" i="18"/>
  <c r="AG268" i="18"/>
  <c r="AM268" i="18"/>
  <c r="AL268" i="18"/>
  <c r="AI268" i="18"/>
  <c r="AB268" i="18"/>
  <c r="Y268" i="18"/>
  <c r="AD268" i="18"/>
  <c r="AF268" i="18"/>
  <c r="AE268" i="18"/>
  <c r="AC268" i="18"/>
  <c r="Z268" i="18"/>
  <c r="W268" i="18"/>
  <c r="AK253" i="18"/>
  <c r="AH253" i="18"/>
  <c r="AJ253" i="18"/>
  <c r="AG253" i="18"/>
  <c r="AM253" i="18"/>
  <c r="AL253" i="18"/>
  <c r="AI253" i="18"/>
  <c r="AB253" i="18"/>
  <c r="Y253" i="18"/>
  <c r="AD253" i="18"/>
  <c r="AF253" i="18"/>
  <c r="AE253" i="18"/>
  <c r="AC253" i="18"/>
  <c r="Z253" i="18"/>
  <c r="W253" i="18"/>
  <c r="AK237" i="18"/>
  <c r="AH237" i="18"/>
  <c r="AJ237" i="18"/>
  <c r="AG237" i="18"/>
  <c r="AM237" i="18"/>
  <c r="AL237" i="18"/>
  <c r="AI237" i="18"/>
  <c r="AE237" i="18"/>
  <c r="AF237" i="18"/>
  <c r="AB237" i="18"/>
  <c r="Y237" i="18"/>
  <c r="AD237" i="18"/>
  <c r="AC237" i="18"/>
  <c r="Z237" i="18"/>
  <c r="W237" i="18"/>
  <c r="AK219" i="18"/>
  <c r="AH219" i="18"/>
  <c r="AJ219" i="18"/>
  <c r="AG219" i="18"/>
  <c r="AM219" i="18"/>
  <c r="AL219" i="18"/>
  <c r="AI219" i="18"/>
  <c r="AD219" i="18"/>
  <c r="AB219" i="18"/>
  <c r="Y219" i="18"/>
  <c r="AE219" i="18"/>
  <c r="AF219" i="18"/>
  <c r="Z219" i="18"/>
  <c r="W219" i="18"/>
  <c r="AJ201" i="18"/>
  <c r="AE183" i="18"/>
  <c r="Z168" i="18"/>
  <c r="U63" i="18"/>
  <c r="S325" i="18"/>
  <c r="S311" i="18"/>
  <c r="S295" i="18"/>
  <c r="S281" i="18"/>
  <c r="S269" i="18"/>
  <c r="S254" i="18"/>
  <c r="S238" i="18"/>
  <c r="S220" i="18"/>
  <c r="T331" i="18"/>
  <c r="T316" i="18"/>
  <c r="T299" i="18"/>
  <c r="T287" i="18"/>
  <c r="T211" i="18"/>
  <c r="T260" i="18"/>
  <c r="T244" i="18"/>
  <c r="T228" i="18"/>
  <c r="U322" i="18"/>
  <c r="U307" i="18"/>
  <c r="U292" i="18"/>
  <c r="U233" i="18"/>
  <c r="U217" i="18"/>
  <c r="V327" i="18"/>
  <c r="V710" i="18"/>
  <c r="V297" i="18"/>
  <c r="V282" i="18"/>
  <c r="V270" i="18"/>
  <c r="V254" i="18"/>
  <c r="V233" i="18"/>
  <c r="W320" i="18"/>
  <c r="W299" i="18"/>
  <c r="W223" i="18"/>
  <c r="W264" i="18"/>
  <c r="W244" i="18"/>
  <c r="W221" i="18"/>
  <c r="X280" i="18"/>
  <c r="X264" i="18"/>
  <c r="X236" i="18"/>
  <c r="Y315" i="18"/>
  <c r="Y248" i="18"/>
  <c r="Y221" i="18"/>
  <c r="Z323" i="18"/>
  <c r="Z296" i="18"/>
  <c r="Z211" i="18"/>
  <c r="Z244" i="18"/>
  <c r="AA272" i="18"/>
  <c r="AA227" i="18"/>
  <c r="AB710" i="18"/>
  <c r="AB232" i="18"/>
  <c r="AC281" i="18"/>
  <c r="AE321" i="18"/>
  <c r="AF331" i="18"/>
  <c r="AL242" i="18"/>
  <c r="AI242" i="18"/>
  <c r="AK242" i="18"/>
  <c r="AH242" i="18"/>
  <c r="AJ242" i="18"/>
  <c r="AM242" i="18"/>
  <c r="AD242" i="18"/>
  <c r="AC242" i="18"/>
  <c r="Z242" i="18"/>
  <c r="AG242" i="18"/>
  <c r="AE242" i="18"/>
  <c r="AF242" i="18"/>
  <c r="AB242" i="18"/>
  <c r="AA242" i="18"/>
  <c r="X242" i="18"/>
  <c r="S272" i="18"/>
  <c r="AK294" i="18"/>
  <c r="AJ294" i="18"/>
  <c r="AG294" i="18"/>
  <c r="AM294" i="18"/>
  <c r="AL294" i="18"/>
  <c r="AB294" i="18"/>
  <c r="AF294" i="18"/>
  <c r="AI294" i="18"/>
  <c r="AD294" i="18"/>
  <c r="AH294" i="18"/>
  <c r="AE294" i="18"/>
  <c r="AC294" i="18"/>
  <c r="Z294" i="18"/>
  <c r="AK267" i="18"/>
  <c r="AJ267" i="18"/>
  <c r="AG267" i="18"/>
  <c r="AM267" i="18"/>
  <c r="AL267" i="18"/>
  <c r="AI267" i="18"/>
  <c r="AB267" i="18"/>
  <c r="AD267" i="18"/>
  <c r="AF267" i="18"/>
  <c r="AE267" i="18"/>
  <c r="AC267" i="18"/>
  <c r="Z267" i="18"/>
  <c r="AK218" i="18"/>
  <c r="AH218" i="18"/>
  <c r="AJ218" i="18"/>
  <c r="AG218" i="18"/>
  <c r="AM218" i="18"/>
  <c r="AL218" i="18"/>
  <c r="AD218" i="18"/>
  <c r="AB218" i="18"/>
  <c r="Y218" i="18"/>
  <c r="AI218" i="18"/>
  <c r="AE218" i="18"/>
  <c r="AA218" i="18"/>
  <c r="AF218" i="18"/>
  <c r="Z218" i="18"/>
  <c r="T330" i="18"/>
  <c r="T298" i="18"/>
  <c r="T272" i="18"/>
  <c r="T259" i="18"/>
  <c r="T243" i="18"/>
  <c r="U321" i="18"/>
  <c r="U306" i="18"/>
  <c r="U291" i="18"/>
  <c r="U276" i="18"/>
  <c r="U248" i="18"/>
  <c r="U232" i="18"/>
  <c r="U216" i="18"/>
  <c r="V326" i="18"/>
  <c r="V312" i="18"/>
  <c r="V296" i="18"/>
  <c r="V223" i="18"/>
  <c r="V206" i="18"/>
  <c r="V253" i="18"/>
  <c r="V232" i="18"/>
  <c r="W319" i="18"/>
  <c r="W298" i="18"/>
  <c r="W281" i="18"/>
  <c r="W263" i="18"/>
  <c r="W243" i="18"/>
  <c r="W220" i="18"/>
  <c r="X299" i="18"/>
  <c r="X279" i="18"/>
  <c r="X262" i="18"/>
  <c r="Y314" i="18"/>
  <c r="Y270" i="18"/>
  <c r="Y245" i="18"/>
  <c r="Y220" i="18"/>
  <c r="Z320" i="18"/>
  <c r="Z295" i="18"/>
  <c r="Z272" i="18"/>
  <c r="Z243" i="18"/>
  <c r="AA299" i="18"/>
  <c r="AA268" i="18"/>
  <c r="AA219" i="18"/>
  <c r="AB311" i="18"/>
  <c r="AB217" i="18"/>
  <c r="AC206" i="18"/>
  <c r="AD300" i="18"/>
  <c r="AF309" i="18"/>
  <c r="AG299" i="18"/>
  <c r="AI330" i="18"/>
  <c r="AL285" i="18"/>
  <c r="AK285" i="18"/>
  <c r="AH285" i="18"/>
  <c r="AE285" i="18"/>
  <c r="AJ285" i="18"/>
  <c r="AG285" i="18"/>
  <c r="AD285" i="18"/>
  <c r="AM285" i="18"/>
  <c r="AF285" i="18"/>
  <c r="AC285" i="18"/>
  <c r="AI285" i="18"/>
  <c r="AB285" i="18"/>
  <c r="AL227" i="18"/>
  <c r="AK227" i="18"/>
  <c r="AH227" i="18"/>
  <c r="AE227" i="18"/>
  <c r="AJ227" i="18"/>
  <c r="AG227" i="18"/>
  <c r="AD227" i="18"/>
  <c r="AC227" i="18"/>
  <c r="AB227" i="18"/>
  <c r="AI227" i="18"/>
  <c r="AM227" i="18"/>
  <c r="AF227" i="18"/>
  <c r="Y298" i="18"/>
  <c r="AL271" i="18"/>
  <c r="AI271" i="18"/>
  <c r="AK271" i="18"/>
  <c r="AH271" i="18"/>
  <c r="AJ271" i="18"/>
  <c r="AM271" i="18"/>
  <c r="AG271" i="18"/>
  <c r="AC271" i="18"/>
  <c r="Z271" i="18"/>
  <c r="AD271" i="18"/>
  <c r="AF271" i="18"/>
  <c r="AB271" i="18"/>
  <c r="AE271" i="18"/>
  <c r="AA271" i="18"/>
  <c r="X271" i="18"/>
  <c r="AK324" i="18"/>
  <c r="AJ324" i="18"/>
  <c r="AG324" i="18"/>
  <c r="AM324" i="18"/>
  <c r="AL324" i="18"/>
  <c r="AE324" i="18"/>
  <c r="AB324" i="18"/>
  <c r="AH324" i="18"/>
  <c r="AF324" i="18"/>
  <c r="AC324" i="18"/>
  <c r="Z324" i="18"/>
  <c r="AI324" i="18"/>
  <c r="AK252" i="18"/>
  <c r="AH252" i="18"/>
  <c r="AJ252" i="18"/>
  <c r="AG252" i="18"/>
  <c r="AM252" i="18"/>
  <c r="AL252" i="18"/>
  <c r="AB252" i="18"/>
  <c r="AD252" i="18"/>
  <c r="AA252" i="18"/>
  <c r="AF252" i="18"/>
  <c r="AE252" i="18"/>
  <c r="AC252" i="18"/>
  <c r="Z252" i="18"/>
  <c r="AI252" i="18"/>
  <c r="AK323" i="18"/>
  <c r="AH323" i="18"/>
  <c r="AE323" i="18"/>
  <c r="AJ323" i="18"/>
  <c r="AG323" i="18"/>
  <c r="AD323" i="18"/>
  <c r="AM323" i="18"/>
  <c r="AL323" i="18"/>
  <c r="AI323" i="18"/>
  <c r="AB323" i="18"/>
  <c r="Y323" i="18"/>
  <c r="AF323" i="18"/>
  <c r="AC323" i="18"/>
  <c r="AK293" i="18"/>
  <c r="AH293" i="18"/>
  <c r="AE293" i="18"/>
  <c r="AJ293" i="18"/>
  <c r="AG293" i="18"/>
  <c r="AD293" i="18"/>
  <c r="AM293" i="18"/>
  <c r="AL293" i="18"/>
  <c r="AI293" i="18"/>
  <c r="AB293" i="18"/>
  <c r="Y293" i="18"/>
  <c r="AF293" i="18"/>
  <c r="AC293" i="18"/>
  <c r="AK203" i="18"/>
  <c r="AH203" i="18"/>
  <c r="AE203" i="18"/>
  <c r="AJ203" i="18"/>
  <c r="AG203" i="18"/>
  <c r="AD203" i="18"/>
  <c r="AM203" i="18"/>
  <c r="AL203" i="18"/>
  <c r="AI203" i="18"/>
  <c r="AB203" i="18"/>
  <c r="Y203" i="18"/>
  <c r="AF203" i="18"/>
  <c r="AA203" i="18"/>
  <c r="AC203" i="18"/>
  <c r="Z203" i="18"/>
  <c r="S324" i="18"/>
  <c r="S294" i="18"/>
  <c r="S279" i="18"/>
  <c r="S267" i="18"/>
  <c r="S252" i="18"/>
  <c r="S218" i="18"/>
  <c r="T329" i="18"/>
  <c r="T314" i="18"/>
  <c r="T286" i="18"/>
  <c r="T271" i="18"/>
  <c r="T258" i="18"/>
  <c r="T242" i="18"/>
  <c r="U320" i="18"/>
  <c r="U305" i="18"/>
  <c r="U290" i="18"/>
  <c r="U275" i="18"/>
  <c r="U264" i="18"/>
  <c r="U247" i="18"/>
  <c r="U193" i="18"/>
  <c r="U214" i="18"/>
  <c r="V325" i="18"/>
  <c r="V311" i="18"/>
  <c r="V295" i="18"/>
  <c r="V281" i="18"/>
  <c r="V269" i="18"/>
  <c r="V252" i="18"/>
  <c r="V193" i="18"/>
  <c r="W318" i="18"/>
  <c r="W286" i="18"/>
  <c r="W262" i="18"/>
  <c r="W242" i="18"/>
  <c r="W218" i="18"/>
  <c r="X298" i="18"/>
  <c r="X260" i="18"/>
  <c r="Y313" i="18"/>
  <c r="Y291" i="18"/>
  <c r="Y206" i="18"/>
  <c r="Y243" i="18"/>
  <c r="Y217" i="18"/>
  <c r="Z319" i="18"/>
  <c r="Z293" i="18"/>
  <c r="Z206" i="18"/>
  <c r="Z239" i="18"/>
  <c r="AA331" i="18"/>
  <c r="AA298" i="18"/>
  <c r="AA267" i="18"/>
  <c r="AB216" i="18"/>
  <c r="AC269" i="18"/>
  <c r="AD282" i="18"/>
  <c r="AG270" i="18"/>
  <c r="AL226" i="18"/>
  <c r="AI226" i="18"/>
  <c r="AK226" i="18"/>
  <c r="AH226" i="18"/>
  <c r="AJ226" i="18"/>
  <c r="AM226" i="18"/>
  <c r="AC226" i="18"/>
  <c r="Z226" i="18"/>
  <c r="AD226" i="18"/>
  <c r="AB226" i="18"/>
  <c r="AE226" i="18"/>
  <c r="AF226" i="18"/>
  <c r="AA226" i="18"/>
  <c r="X226" i="18"/>
  <c r="AK309" i="18"/>
  <c r="AJ309" i="18"/>
  <c r="AG309" i="18"/>
  <c r="AM309" i="18"/>
  <c r="AL309" i="18"/>
  <c r="AB309" i="18"/>
  <c r="AD309" i="18"/>
  <c r="AE309" i="18"/>
  <c r="AI309" i="18"/>
  <c r="AC309" i="18"/>
  <c r="Z309" i="18"/>
  <c r="AK279" i="18"/>
  <c r="AJ279" i="18"/>
  <c r="AG279" i="18"/>
  <c r="AM279" i="18"/>
  <c r="AL279" i="18"/>
  <c r="AB279" i="18"/>
  <c r="AI279" i="18"/>
  <c r="AH279" i="18"/>
  <c r="AF279" i="18"/>
  <c r="AC279" i="18"/>
  <c r="Z279" i="18"/>
  <c r="AD279" i="18"/>
  <c r="AK236" i="18"/>
  <c r="AH236" i="18"/>
  <c r="AJ236" i="18"/>
  <c r="AG236" i="18"/>
  <c r="AM236" i="18"/>
  <c r="AL236" i="18"/>
  <c r="AE236" i="18"/>
  <c r="AF236" i="18"/>
  <c r="AB236" i="18"/>
  <c r="AA236" i="18"/>
  <c r="AI236" i="18"/>
  <c r="AD236" i="18"/>
  <c r="AC236" i="18"/>
  <c r="Z236" i="18"/>
  <c r="AK308" i="18"/>
  <c r="AH308" i="18"/>
  <c r="AE308" i="18"/>
  <c r="AJ308" i="18"/>
  <c r="AG308" i="18"/>
  <c r="AD308" i="18"/>
  <c r="AM308" i="18"/>
  <c r="AL308" i="18"/>
  <c r="AI308" i="18"/>
  <c r="AB308" i="18"/>
  <c r="Y308" i="18"/>
  <c r="AC308" i="18"/>
  <c r="AK278" i="18"/>
  <c r="AH278" i="18"/>
  <c r="AE278" i="18"/>
  <c r="AJ278" i="18"/>
  <c r="AG278" i="18"/>
  <c r="AD278" i="18"/>
  <c r="AM278" i="18"/>
  <c r="AL278" i="18"/>
  <c r="AI278" i="18"/>
  <c r="AB278" i="18"/>
  <c r="Y278" i="18"/>
  <c r="AF278" i="18"/>
  <c r="AC278" i="18"/>
  <c r="AK251" i="18"/>
  <c r="AH251" i="18"/>
  <c r="AE251" i="18"/>
  <c r="AJ251" i="18"/>
  <c r="AG251" i="18"/>
  <c r="AD251" i="18"/>
  <c r="AM251" i="18"/>
  <c r="AL251" i="18"/>
  <c r="AI251" i="18"/>
  <c r="AB251" i="18"/>
  <c r="Y251" i="18"/>
  <c r="V251" i="18"/>
  <c r="AA251" i="18"/>
  <c r="AF251" i="18"/>
  <c r="AC251" i="18"/>
  <c r="Z251" i="18"/>
  <c r="AK235" i="18"/>
  <c r="AH235" i="18"/>
  <c r="AE235" i="18"/>
  <c r="AJ235" i="18"/>
  <c r="AG235" i="18"/>
  <c r="AD235" i="18"/>
  <c r="AM235" i="18"/>
  <c r="AL235" i="18"/>
  <c r="AI235" i="18"/>
  <c r="AF235" i="18"/>
  <c r="AB235" i="18"/>
  <c r="Y235" i="18"/>
  <c r="V235" i="18"/>
  <c r="AA235" i="18"/>
  <c r="AC235" i="18"/>
  <c r="Z235" i="18"/>
  <c r="AK186" i="18"/>
  <c r="AH186" i="18"/>
  <c r="AE186" i="18"/>
  <c r="AJ186" i="18"/>
  <c r="AG186" i="18"/>
  <c r="AD186" i="18"/>
  <c r="AM186" i="18"/>
  <c r="AL186" i="18"/>
  <c r="AI186" i="18"/>
  <c r="AB186" i="18"/>
  <c r="Y186" i="18"/>
  <c r="V186" i="18"/>
  <c r="AA186" i="18"/>
  <c r="AF186" i="18"/>
  <c r="Z186" i="18"/>
  <c r="AC186" i="18"/>
  <c r="AK322" i="18"/>
  <c r="AH322" i="18"/>
  <c r="AJ322" i="18"/>
  <c r="AG322" i="18"/>
  <c r="AM322" i="18"/>
  <c r="AF322" i="18"/>
  <c r="AL322" i="18"/>
  <c r="AI322" i="18"/>
  <c r="AC322" i="18"/>
  <c r="Z322" i="18"/>
  <c r="W322" i="18"/>
  <c r="AK307" i="18"/>
  <c r="AH307" i="18"/>
  <c r="AJ307" i="18"/>
  <c r="AG307" i="18"/>
  <c r="AM307" i="18"/>
  <c r="AF307" i="18"/>
  <c r="AL307" i="18"/>
  <c r="AI307" i="18"/>
  <c r="AD307" i="18"/>
  <c r="AE307" i="18"/>
  <c r="AC307" i="18"/>
  <c r="Z307" i="18"/>
  <c r="W307" i="18"/>
  <c r="AK292" i="18"/>
  <c r="AH292" i="18"/>
  <c r="AJ292" i="18"/>
  <c r="AG292" i="18"/>
  <c r="AM292" i="18"/>
  <c r="AF292" i="18"/>
  <c r="AL292" i="18"/>
  <c r="AI292" i="18"/>
  <c r="AD292" i="18"/>
  <c r="AE292" i="18"/>
  <c r="AC292" i="18"/>
  <c r="Z292" i="18"/>
  <c r="W292" i="18"/>
  <c r="AK277" i="18"/>
  <c r="AH277" i="18"/>
  <c r="AJ277" i="18"/>
  <c r="AG277" i="18"/>
  <c r="AM277" i="18"/>
  <c r="AF277" i="18"/>
  <c r="AL277" i="18"/>
  <c r="AI277" i="18"/>
  <c r="AC277" i="18"/>
  <c r="Z277" i="18"/>
  <c r="W277" i="18"/>
  <c r="AD277" i="18"/>
  <c r="AK266" i="18"/>
  <c r="AH266" i="18"/>
  <c r="AJ266" i="18"/>
  <c r="AG266" i="18"/>
  <c r="AM266" i="18"/>
  <c r="AF266" i="18"/>
  <c r="AL266" i="18"/>
  <c r="AI266" i="18"/>
  <c r="AD266" i="18"/>
  <c r="AE266" i="18"/>
  <c r="AC266" i="18"/>
  <c r="Z266" i="18"/>
  <c r="W266" i="18"/>
  <c r="AK249" i="18"/>
  <c r="AH249" i="18"/>
  <c r="AJ249" i="18"/>
  <c r="AG249" i="18"/>
  <c r="AM249" i="18"/>
  <c r="AF249" i="18"/>
  <c r="AL249" i="18"/>
  <c r="AI249" i="18"/>
  <c r="AD249" i="18"/>
  <c r="AE249" i="18"/>
  <c r="AC249" i="18"/>
  <c r="Z249" i="18"/>
  <c r="W249" i="18"/>
  <c r="AK233" i="18"/>
  <c r="AH233" i="18"/>
  <c r="AJ233" i="18"/>
  <c r="AG233" i="18"/>
  <c r="AM233" i="18"/>
  <c r="AF233" i="18"/>
  <c r="AL233" i="18"/>
  <c r="AI233" i="18"/>
  <c r="AC233" i="18"/>
  <c r="Z233" i="18"/>
  <c r="W233" i="18"/>
  <c r="AD233" i="18"/>
  <c r="AK217" i="18"/>
  <c r="AH217" i="18"/>
  <c r="AJ217" i="18"/>
  <c r="AG217" i="18"/>
  <c r="AM217" i="18"/>
  <c r="AF217" i="18"/>
  <c r="AC217" i="18"/>
  <c r="AL217" i="18"/>
  <c r="AI217" i="18"/>
  <c r="AD217" i="18"/>
  <c r="AE217" i="18"/>
  <c r="Z217" i="18"/>
  <c r="W217" i="18"/>
  <c r="T198" i="18"/>
  <c r="S180" i="18"/>
  <c r="AI164" i="18"/>
  <c r="T139" i="18"/>
  <c r="T125" i="18"/>
  <c r="T112" i="18"/>
  <c r="Z94" i="18"/>
  <c r="Y60" i="18"/>
  <c r="U46" i="18"/>
  <c r="T26" i="18"/>
  <c r="S323" i="18"/>
  <c r="S308" i="18"/>
  <c r="S293" i="18"/>
  <c r="S278" i="18"/>
  <c r="S203" i="18"/>
  <c r="S251" i="18"/>
  <c r="S235" i="18"/>
  <c r="S186" i="18"/>
  <c r="T328" i="18"/>
  <c r="T313" i="18"/>
  <c r="T255" i="18"/>
  <c r="T283" i="18"/>
  <c r="T257" i="18"/>
  <c r="T241" i="18"/>
  <c r="T225" i="18"/>
  <c r="U334" i="18"/>
  <c r="U319" i="18"/>
  <c r="U304" i="18"/>
  <c r="U289" i="18"/>
  <c r="U274" i="18"/>
  <c r="U263" i="18"/>
  <c r="U246" i="18"/>
  <c r="U231" i="18"/>
  <c r="V310" i="18"/>
  <c r="V250" i="18"/>
  <c r="V280" i="18"/>
  <c r="V268" i="18"/>
  <c r="V249" i="18"/>
  <c r="V231" i="18"/>
  <c r="W317" i="18"/>
  <c r="W255" i="18"/>
  <c r="W278" i="18"/>
  <c r="W261" i="18"/>
  <c r="W241" i="18"/>
  <c r="W186" i="18"/>
  <c r="X255" i="18"/>
  <c r="X277" i="18"/>
  <c r="X259" i="18"/>
  <c r="X232" i="18"/>
  <c r="Y710" i="18"/>
  <c r="Y234" i="18"/>
  <c r="Y269" i="18"/>
  <c r="Y242" i="18"/>
  <c r="Y216" i="18"/>
  <c r="Z318" i="18"/>
  <c r="Z269" i="18"/>
  <c r="Z238" i="18"/>
  <c r="AA330" i="18"/>
  <c r="AA250" i="18"/>
  <c r="AA266" i="18"/>
  <c r="AA214" i="18"/>
  <c r="AB306" i="18"/>
  <c r="AC256" i="18"/>
  <c r="AD280" i="18"/>
  <c r="AE255" i="18"/>
  <c r="AG226" i="18"/>
  <c r="AI259" i="18"/>
  <c r="S244" i="18"/>
  <c r="AL284" i="18"/>
  <c r="AI284" i="18"/>
  <c r="AK284" i="18"/>
  <c r="AH284" i="18"/>
  <c r="AJ284" i="18"/>
  <c r="AM284" i="18"/>
  <c r="AF284" i="18"/>
  <c r="AD284" i="18"/>
  <c r="AC284" i="18"/>
  <c r="Z284" i="18"/>
  <c r="AE284" i="18"/>
  <c r="AG284" i="18"/>
  <c r="AB284" i="18"/>
  <c r="AA284" i="18"/>
  <c r="X284" i="18"/>
  <c r="S227" i="18"/>
  <c r="AJ321" i="18"/>
  <c r="AM321" i="18"/>
  <c r="AF321" i="18"/>
  <c r="AL321" i="18"/>
  <c r="AI321" i="18"/>
  <c r="AK321" i="18"/>
  <c r="AH321" i="18"/>
  <c r="AA321" i="18"/>
  <c r="AC321" i="18"/>
  <c r="Z321" i="18"/>
  <c r="W321" i="18"/>
  <c r="AG321" i="18"/>
  <c r="AD321" i="18"/>
  <c r="AJ265" i="18"/>
  <c r="AM265" i="18"/>
  <c r="AF265" i="18"/>
  <c r="AL265" i="18"/>
  <c r="AI265" i="18"/>
  <c r="AD265" i="18"/>
  <c r="AE265" i="18"/>
  <c r="AA265" i="18"/>
  <c r="AC265" i="18"/>
  <c r="Z265" i="18"/>
  <c r="W265" i="18"/>
  <c r="AK265" i="18"/>
  <c r="AH265" i="18"/>
  <c r="AG265" i="18"/>
  <c r="T327" i="18"/>
  <c r="T297" i="18"/>
  <c r="T282" i="18"/>
  <c r="T270" i="18"/>
  <c r="T224" i="18"/>
  <c r="T240" i="18"/>
  <c r="T222" i="18"/>
  <c r="U333" i="18"/>
  <c r="U318" i="18"/>
  <c r="U234" i="18"/>
  <c r="U273" i="18"/>
  <c r="U262" i="18"/>
  <c r="U230" i="18"/>
  <c r="V324" i="18"/>
  <c r="V309" i="18"/>
  <c r="V294" i="18"/>
  <c r="V279" i="18"/>
  <c r="V267" i="18"/>
  <c r="V248" i="18"/>
  <c r="V230" i="18"/>
  <c r="W316" i="18"/>
  <c r="W296" i="18"/>
  <c r="W260" i="18"/>
  <c r="W239" i="18"/>
  <c r="W214" i="18"/>
  <c r="X297" i="18"/>
  <c r="X224" i="18"/>
  <c r="X193" i="18"/>
  <c r="Y312" i="18"/>
  <c r="Y285" i="18"/>
  <c r="Y267" i="18"/>
  <c r="Y241" i="18"/>
  <c r="Z317" i="18"/>
  <c r="Z264" i="18"/>
  <c r="Z193" i="18"/>
  <c r="AA294" i="18"/>
  <c r="AA264" i="18"/>
  <c r="AC254" i="18"/>
  <c r="AE279" i="18"/>
  <c r="AF282" i="18"/>
  <c r="AL315" i="18"/>
  <c r="AK315" i="18"/>
  <c r="AH315" i="18"/>
  <c r="AE315" i="18"/>
  <c r="AJ315" i="18"/>
  <c r="AG315" i="18"/>
  <c r="AD315" i="18"/>
  <c r="AC315" i="18"/>
  <c r="AM315" i="18"/>
  <c r="AF315" i="18"/>
  <c r="AI315" i="18"/>
  <c r="S330" i="18"/>
  <c r="AJ276" i="18"/>
  <c r="AM276" i="18"/>
  <c r="AF276" i="18"/>
  <c r="AL276" i="18"/>
  <c r="AI276" i="18"/>
  <c r="AH276" i="18"/>
  <c r="AG276" i="18"/>
  <c r="AA276" i="18"/>
  <c r="AC276" i="18"/>
  <c r="Z276" i="18"/>
  <c r="W276" i="18"/>
  <c r="AD276" i="18"/>
  <c r="AK276" i="18"/>
  <c r="AE276" i="18"/>
  <c r="AJ320" i="18"/>
  <c r="AM320" i="18"/>
  <c r="AL320" i="18"/>
  <c r="AI320" i="18"/>
  <c r="AK320" i="18"/>
  <c r="AH320" i="18"/>
  <c r="AE320" i="18"/>
  <c r="AF320" i="18"/>
  <c r="AC320" i="18"/>
  <c r="AG320" i="18"/>
  <c r="AD320" i="18"/>
  <c r="AB320" i="18"/>
  <c r="Y320" i="18"/>
  <c r="AJ275" i="18"/>
  <c r="AM275" i="18"/>
  <c r="AL275" i="18"/>
  <c r="AI275" i="18"/>
  <c r="AK275" i="18"/>
  <c r="AH275" i="18"/>
  <c r="AE275" i="18"/>
  <c r="AG275" i="18"/>
  <c r="AC275" i="18"/>
  <c r="AF275" i="18"/>
  <c r="AD275" i="18"/>
  <c r="AB275" i="18"/>
  <c r="Y275" i="18"/>
  <c r="S321" i="18"/>
  <c r="S276" i="18"/>
  <c r="S265" i="18"/>
  <c r="T326" i="18"/>
  <c r="T312" i="18"/>
  <c r="T296" i="18"/>
  <c r="T223" i="18"/>
  <c r="T206" i="18"/>
  <c r="T256" i="18"/>
  <c r="T239" i="18"/>
  <c r="T221" i="18"/>
  <c r="U332" i="18"/>
  <c r="U288" i="18"/>
  <c r="U215" i="18"/>
  <c r="U261" i="18"/>
  <c r="U229" i="18"/>
  <c r="V323" i="18"/>
  <c r="V308" i="18"/>
  <c r="V293" i="18"/>
  <c r="V278" i="18"/>
  <c r="V203" i="18"/>
  <c r="V247" i="18"/>
  <c r="V227" i="18"/>
  <c r="W334" i="18"/>
  <c r="W315" i="18"/>
  <c r="W295" i="18"/>
  <c r="W238" i="18"/>
  <c r="X250" i="18"/>
  <c r="X275" i="18"/>
  <c r="X253" i="18"/>
  <c r="X230" i="18"/>
  <c r="Y333" i="18"/>
  <c r="Y311" i="18"/>
  <c r="Y284" i="18"/>
  <c r="Y266" i="18"/>
  <c r="Y240" i="18"/>
  <c r="Z316" i="18"/>
  <c r="Z263" i="18"/>
  <c r="AA324" i="18"/>
  <c r="AA293" i="18"/>
  <c r="AA260" i="18"/>
  <c r="AB298" i="18"/>
  <c r="AC239" i="18"/>
  <c r="AD263" i="18"/>
  <c r="AE277" i="18"/>
  <c r="AF223" i="18"/>
  <c r="AL259" i="18"/>
  <c r="AK259" i="18"/>
  <c r="AH259" i="18"/>
  <c r="AE259" i="18"/>
  <c r="AJ259" i="18"/>
  <c r="AG259" i="18"/>
  <c r="AD259" i="18"/>
  <c r="AC259" i="18"/>
  <c r="AB259" i="18"/>
  <c r="AL286" i="18"/>
  <c r="AI286" i="18"/>
  <c r="AK286" i="18"/>
  <c r="AH286" i="18"/>
  <c r="AJ286" i="18"/>
  <c r="AM286" i="18"/>
  <c r="AC286" i="18"/>
  <c r="Z286" i="18"/>
  <c r="AB286" i="18"/>
  <c r="AF286" i="18"/>
  <c r="AD286" i="18"/>
  <c r="AA286" i="18"/>
  <c r="X286" i="18"/>
  <c r="AG286" i="18"/>
  <c r="AJ306" i="18"/>
  <c r="AM306" i="18"/>
  <c r="AF306" i="18"/>
  <c r="AL306" i="18"/>
  <c r="AI306" i="18"/>
  <c r="AK306" i="18"/>
  <c r="AD306" i="18"/>
  <c r="AG306" i="18"/>
  <c r="AE306" i="18"/>
  <c r="AA306" i="18"/>
  <c r="AC306" i="18"/>
  <c r="Z306" i="18"/>
  <c r="W306" i="18"/>
  <c r="AH306" i="18"/>
  <c r="AJ232" i="18"/>
  <c r="AM232" i="18"/>
  <c r="AF232" i="18"/>
  <c r="AL232" i="18"/>
  <c r="AI232" i="18"/>
  <c r="AG232" i="18"/>
  <c r="AA232" i="18"/>
  <c r="AH232" i="18"/>
  <c r="AC232" i="18"/>
  <c r="Z232" i="18"/>
  <c r="W232" i="18"/>
  <c r="AK232" i="18"/>
  <c r="AD232" i="18"/>
  <c r="AJ290" i="18"/>
  <c r="AM290" i="18"/>
  <c r="AL290" i="18"/>
  <c r="AI290" i="18"/>
  <c r="AK290" i="18"/>
  <c r="AH290" i="18"/>
  <c r="AE290" i="18"/>
  <c r="AF290" i="18"/>
  <c r="AD290" i="18"/>
  <c r="AC290" i="18"/>
  <c r="AG290" i="18"/>
  <c r="AB290" i="18"/>
  <c r="Y290" i="18"/>
  <c r="AJ264" i="18"/>
  <c r="AM264" i="18"/>
  <c r="AL264" i="18"/>
  <c r="AI264" i="18"/>
  <c r="AK264" i="18"/>
  <c r="AH264" i="18"/>
  <c r="AE264" i="18"/>
  <c r="AF264" i="18"/>
  <c r="AC264" i="18"/>
  <c r="AG264" i="18"/>
  <c r="AB264" i="18"/>
  <c r="Y264" i="18"/>
  <c r="AJ274" i="18"/>
  <c r="AM274" i="18"/>
  <c r="AF274" i="18"/>
  <c r="AL274" i="18"/>
  <c r="AI274" i="18"/>
  <c r="AK274" i="18"/>
  <c r="AH274" i="18"/>
  <c r="AG274" i="18"/>
  <c r="AA274" i="18"/>
  <c r="X274" i="18"/>
  <c r="AC274" i="18"/>
  <c r="AD274" i="18"/>
  <c r="AE274" i="18"/>
  <c r="AB274" i="18"/>
  <c r="Y274" i="18"/>
  <c r="AJ231" i="18"/>
  <c r="AM231" i="18"/>
  <c r="AF231" i="18"/>
  <c r="AL231" i="18"/>
  <c r="AI231" i="18"/>
  <c r="AK231" i="18"/>
  <c r="AG231" i="18"/>
  <c r="AA231" i="18"/>
  <c r="X231" i="18"/>
  <c r="AH231" i="18"/>
  <c r="AC231" i="18"/>
  <c r="AD231" i="18"/>
  <c r="AB231" i="18"/>
  <c r="Y231" i="18"/>
  <c r="AE231" i="18"/>
  <c r="S320" i="18"/>
  <c r="S305" i="18"/>
  <c r="S290" i="18"/>
  <c r="S275" i="18"/>
  <c r="S264" i="18"/>
  <c r="T325" i="18"/>
  <c r="T311" i="18"/>
  <c r="T295" i="18"/>
  <c r="T281" i="18"/>
  <c r="T269" i="18"/>
  <c r="T254" i="18"/>
  <c r="T238" i="18"/>
  <c r="T220" i="18"/>
  <c r="U331" i="18"/>
  <c r="U316" i="18"/>
  <c r="U287" i="18"/>
  <c r="U211" i="18"/>
  <c r="U260" i="18"/>
  <c r="U228" i="18"/>
  <c r="V322" i="18"/>
  <c r="V307" i="18"/>
  <c r="V292" i="18"/>
  <c r="V277" i="18"/>
  <c r="V266" i="18"/>
  <c r="V246" i="18"/>
  <c r="V226" i="18"/>
  <c r="W314" i="18"/>
  <c r="W294" i="18"/>
  <c r="W273" i="18"/>
  <c r="W258" i="18"/>
  <c r="W236" i="18"/>
  <c r="X294" i="18"/>
  <c r="X252" i="18"/>
  <c r="X228" i="18"/>
  <c r="Y330" i="18"/>
  <c r="Y309" i="18"/>
  <c r="Y283" i="18"/>
  <c r="Y265" i="18"/>
  <c r="Y239" i="18"/>
  <c r="Z315" i="18"/>
  <c r="AA323" i="18"/>
  <c r="AA292" i="18"/>
  <c r="AA259" i="18"/>
  <c r="AB295" i="18"/>
  <c r="AC238" i="18"/>
  <c r="AD241" i="18"/>
  <c r="AE261" i="18"/>
  <c r="AF259" i="18"/>
  <c r="S243" i="18"/>
  <c r="AJ291" i="18"/>
  <c r="AM291" i="18"/>
  <c r="AF291" i="18"/>
  <c r="AL291" i="18"/>
  <c r="AI291" i="18"/>
  <c r="AA291" i="18"/>
  <c r="AD291" i="18"/>
  <c r="AH291" i="18"/>
  <c r="AE291" i="18"/>
  <c r="AC291" i="18"/>
  <c r="Z291" i="18"/>
  <c r="W291" i="18"/>
  <c r="AG291" i="18"/>
  <c r="AK291" i="18"/>
  <c r="AJ214" i="18"/>
  <c r="AG214" i="18"/>
  <c r="AM214" i="18"/>
  <c r="AL214" i="18"/>
  <c r="AI214" i="18"/>
  <c r="AK214" i="18"/>
  <c r="AH214" i="18"/>
  <c r="AE214" i="18"/>
  <c r="AF214" i="18"/>
  <c r="AC214" i="18"/>
  <c r="AB214" i="18"/>
  <c r="Y214" i="18"/>
  <c r="AJ289" i="18"/>
  <c r="AM289" i="18"/>
  <c r="AF289" i="18"/>
  <c r="AL289" i="18"/>
  <c r="AI289" i="18"/>
  <c r="AK289" i="18"/>
  <c r="AA289" i="18"/>
  <c r="X289" i="18"/>
  <c r="AD289" i="18"/>
  <c r="AH289" i="18"/>
  <c r="AE289" i="18"/>
  <c r="AC289" i="18"/>
  <c r="AG289" i="18"/>
  <c r="AB289" i="18"/>
  <c r="Y289" i="18"/>
  <c r="AJ333" i="18"/>
  <c r="AG333" i="18"/>
  <c r="AD333" i="18"/>
  <c r="AM333" i="18"/>
  <c r="AF333" i="18"/>
  <c r="AL333" i="18"/>
  <c r="AI333" i="18"/>
  <c r="AK333" i="18"/>
  <c r="AH333" i="18"/>
  <c r="AA333" i="18"/>
  <c r="AC333" i="18"/>
  <c r="AE333" i="18"/>
  <c r="AB333" i="18"/>
  <c r="AJ318" i="18"/>
  <c r="AG318" i="18"/>
  <c r="AD318" i="18"/>
  <c r="AM318" i="18"/>
  <c r="AF318" i="18"/>
  <c r="AL318" i="18"/>
  <c r="AI318" i="18"/>
  <c r="AK318" i="18"/>
  <c r="AH318" i="18"/>
  <c r="AA318" i="18"/>
  <c r="AC318" i="18"/>
  <c r="AB318" i="18"/>
  <c r="AE318" i="18"/>
  <c r="AJ234" i="18"/>
  <c r="AG234" i="18"/>
  <c r="AD234" i="18"/>
  <c r="AM234" i="18"/>
  <c r="AF234" i="18"/>
  <c r="AL234" i="18"/>
  <c r="AI234" i="18"/>
  <c r="AK234" i="18"/>
  <c r="AH234" i="18"/>
  <c r="AA234" i="18"/>
  <c r="AE234" i="18"/>
  <c r="AC234" i="18"/>
  <c r="AB234" i="18"/>
  <c r="AJ273" i="18"/>
  <c r="AG273" i="18"/>
  <c r="AD273" i="18"/>
  <c r="AM273" i="18"/>
  <c r="AF273" i="18"/>
  <c r="AL273" i="18"/>
  <c r="AI273" i="18"/>
  <c r="AK273" i="18"/>
  <c r="AH273" i="18"/>
  <c r="AA273" i="18"/>
  <c r="AC273" i="18"/>
  <c r="AE273" i="18"/>
  <c r="AB273" i="18"/>
  <c r="AJ262" i="18"/>
  <c r="AG262" i="18"/>
  <c r="AD262" i="18"/>
  <c r="AM262" i="18"/>
  <c r="AF262" i="18"/>
  <c r="AL262" i="18"/>
  <c r="AI262" i="18"/>
  <c r="AK262" i="18"/>
  <c r="AH262" i="18"/>
  <c r="AE262" i="18"/>
  <c r="AA262" i="18"/>
  <c r="AC262" i="18"/>
  <c r="AB262" i="18"/>
  <c r="AJ245" i="18"/>
  <c r="AG245" i="18"/>
  <c r="AD245" i="18"/>
  <c r="AM245" i="18"/>
  <c r="AF245" i="18"/>
  <c r="AL245" i="18"/>
  <c r="AI245" i="18"/>
  <c r="AK245" i="18"/>
  <c r="AH245" i="18"/>
  <c r="AA245" i="18"/>
  <c r="AE245" i="18"/>
  <c r="AC245" i="18"/>
  <c r="AB245" i="18"/>
  <c r="AJ230" i="18"/>
  <c r="AG230" i="18"/>
  <c r="AD230" i="18"/>
  <c r="AM230" i="18"/>
  <c r="AF230" i="18"/>
  <c r="AL230" i="18"/>
  <c r="AI230" i="18"/>
  <c r="AK230" i="18"/>
  <c r="AH230" i="18"/>
  <c r="AA230" i="18"/>
  <c r="AC230" i="18"/>
  <c r="AB230" i="18"/>
  <c r="AE230" i="18"/>
  <c r="S289" i="18"/>
  <c r="S274" i="18"/>
  <c r="S231" i="18"/>
  <c r="T310" i="18"/>
  <c r="T250" i="18"/>
  <c r="T280" i="18"/>
  <c r="T268" i="18"/>
  <c r="T253" i="18"/>
  <c r="T237" i="18"/>
  <c r="T219" i="18"/>
  <c r="U330" i="18"/>
  <c r="U315" i="18"/>
  <c r="U298" i="18"/>
  <c r="U285" i="18"/>
  <c r="U272" i="18"/>
  <c r="U259" i="18"/>
  <c r="U243" i="18"/>
  <c r="U227" i="18"/>
  <c r="V321" i="18"/>
  <c r="V306" i="18"/>
  <c r="V291" i="18"/>
  <c r="V276" i="18"/>
  <c r="V265" i="18"/>
  <c r="V245" i="18"/>
  <c r="V225" i="18"/>
  <c r="W313" i="18"/>
  <c r="W293" i="18"/>
  <c r="W257" i="18"/>
  <c r="W235" i="18"/>
  <c r="X315" i="18"/>
  <c r="X293" i="18"/>
  <c r="X211" i="18"/>
  <c r="X251" i="18"/>
  <c r="X227" i="18"/>
  <c r="Y329" i="18"/>
  <c r="Y307" i="18"/>
  <c r="Y282" i="18"/>
  <c r="Y262" i="18"/>
  <c r="Y238" i="18"/>
  <c r="Z312" i="18"/>
  <c r="Z287" i="18"/>
  <c r="AA322" i="18"/>
  <c r="AA290" i="18"/>
  <c r="AA253" i="18"/>
  <c r="AB292" i="18"/>
  <c r="AC219" i="18"/>
  <c r="AD240" i="18"/>
  <c r="AE258" i="18"/>
  <c r="AF258" i="18"/>
  <c r="S285" i="18"/>
  <c r="V259" i="18"/>
  <c r="AJ216" i="18"/>
  <c r="AM216" i="18"/>
  <c r="AF216" i="18"/>
  <c r="AC216" i="18"/>
  <c r="AL216" i="18"/>
  <c r="AI216" i="18"/>
  <c r="AA216" i="18"/>
  <c r="AH216" i="18"/>
  <c r="AE216" i="18"/>
  <c r="AK216" i="18"/>
  <c r="Z216" i="18"/>
  <c r="W216" i="18"/>
  <c r="AG216" i="18"/>
  <c r="AJ193" i="18"/>
  <c r="AG193" i="18"/>
  <c r="AM193" i="18"/>
  <c r="AL193" i="18"/>
  <c r="AI193" i="18"/>
  <c r="AK193" i="18"/>
  <c r="AH193" i="18"/>
  <c r="AE193" i="18"/>
  <c r="AC193" i="18"/>
  <c r="AD193" i="18"/>
  <c r="AB193" i="18"/>
  <c r="Y193" i="18"/>
  <c r="AJ334" i="18"/>
  <c r="AM334" i="18"/>
  <c r="AF334" i="18"/>
  <c r="AL334" i="18"/>
  <c r="AI334" i="18"/>
  <c r="AK334" i="18"/>
  <c r="AG334" i="18"/>
  <c r="AA334" i="18"/>
  <c r="X334" i="18"/>
  <c r="AD334" i="18"/>
  <c r="AH334" i="18"/>
  <c r="AC334" i="18"/>
  <c r="AE334" i="18"/>
  <c r="AB334" i="18"/>
  <c r="Y334" i="18"/>
  <c r="AJ304" i="18"/>
  <c r="AM304" i="18"/>
  <c r="AF304" i="18"/>
  <c r="AL304" i="18"/>
  <c r="AI304" i="18"/>
  <c r="AK304" i="18"/>
  <c r="AD304" i="18"/>
  <c r="AG304" i="18"/>
  <c r="AE304" i="18"/>
  <c r="AA304" i="18"/>
  <c r="X304" i="18"/>
  <c r="AC304" i="18"/>
  <c r="AB304" i="18"/>
  <c r="Y304" i="18"/>
  <c r="AH304" i="18"/>
  <c r="AJ246" i="18"/>
  <c r="AM246" i="18"/>
  <c r="AF246" i="18"/>
  <c r="AL246" i="18"/>
  <c r="AI246" i="18"/>
  <c r="AK246" i="18"/>
  <c r="AA246" i="18"/>
  <c r="X246" i="18"/>
  <c r="AD246" i="18"/>
  <c r="AG246" i="18"/>
  <c r="AE246" i="18"/>
  <c r="AC246" i="18"/>
  <c r="AH246" i="18"/>
  <c r="AB246" i="18"/>
  <c r="Y246" i="18"/>
  <c r="AJ317" i="18"/>
  <c r="AG317" i="18"/>
  <c r="AM317" i="18"/>
  <c r="AF317" i="18"/>
  <c r="AL317" i="18"/>
  <c r="AI317" i="18"/>
  <c r="AK317" i="18"/>
  <c r="AA317" i="18"/>
  <c r="X317" i="18"/>
  <c r="AH317" i="18"/>
  <c r="AC317" i="18"/>
  <c r="AD317" i="18"/>
  <c r="AB317" i="18"/>
  <c r="Y317" i="18"/>
  <c r="AE317" i="18"/>
  <c r="AJ215" i="18"/>
  <c r="AG215" i="18"/>
  <c r="AM215" i="18"/>
  <c r="AF215" i="18"/>
  <c r="AL215" i="18"/>
  <c r="AI215" i="18"/>
  <c r="AK215" i="18"/>
  <c r="AA215" i="18"/>
  <c r="X215" i="18"/>
  <c r="AH215" i="18"/>
  <c r="AC215" i="18"/>
  <c r="AD215" i="18"/>
  <c r="AE215" i="18"/>
  <c r="AB215" i="18"/>
  <c r="Y215" i="18"/>
  <c r="S333" i="18"/>
  <c r="S318" i="18"/>
  <c r="S234" i="18"/>
  <c r="S273" i="18"/>
  <c r="S262" i="18"/>
  <c r="S245" i="18"/>
  <c r="S230" i="18"/>
  <c r="T324" i="18"/>
  <c r="T309" i="18"/>
  <c r="T294" i="18"/>
  <c r="T279" i="18"/>
  <c r="T267" i="18"/>
  <c r="T252" i="18"/>
  <c r="T236" i="18"/>
  <c r="T218" i="18"/>
  <c r="U329" i="18"/>
  <c r="U314" i="18"/>
  <c r="U286" i="18"/>
  <c r="U284" i="18"/>
  <c r="U271" i="18"/>
  <c r="U258" i="18"/>
  <c r="U242" i="18"/>
  <c r="U226" i="18"/>
  <c r="V320" i="18"/>
  <c r="V290" i="18"/>
  <c r="V275" i="18"/>
  <c r="V264" i="18"/>
  <c r="V243" i="18"/>
  <c r="V222" i="18"/>
  <c r="W312" i="18"/>
  <c r="W290" i="18"/>
  <c r="W256" i="18"/>
  <c r="W193" i="18"/>
  <c r="X313" i="18"/>
  <c r="X292" i="18"/>
  <c r="X272" i="18"/>
  <c r="X249" i="18"/>
  <c r="X222" i="18"/>
  <c r="Y328" i="18"/>
  <c r="Y306" i="18"/>
  <c r="Y223" i="18"/>
  <c r="Y259" i="18"/>
  <c r="Y236" i="18"/>
  <c r="Z311" i="18"/>
  <c r="Z285" i="18"/>
  <c r="AA320" i="18"/>
  <c r="AA249" i="18"/>
  <c r="AB291" i="18"/>
  <c r="AC326" i="18"/>
  <c r="AC218" i="18"/>
  <c r="AD216" i="18"/>
  <c r="AE233" i="18"/>
  <c r="AF193" i="18"/>
  <c r="AL281" i="18"/>
  <c r="AJ248" i="18"/>
  <c r="AM248" i="18"/>
  <c r="AF248" i="18"/>
  <c r="AL248" i="18"/>
  <c r="AI248" i="18"/>
  <c r="AA248" i="18"/>
  <c r="AD248" i="18"/>
  <c r="AG248" i="18"/>
  <c r="AE248" i="18"/>
  <c r="AC248" i="18"/>
  <c r="Z248" i="18"/>
  <c r="W248" i="18"/>
  <c r="AK248" i="18"/>
  <c r="AH248" i="18"/>
  <c r="AJ305" i="18"/>
  <c r="AM305" i="18"/>
  <c r="AL305" i="18"/>
  <c r="AI305" i="18"/>
  <c r="AK305" i="18"/>
  <c r="AH305" i="18"/>
  <c r="AE305" i="18"/>
  <c r="AD305" i="18"/>
  <c r="AG305" i="18"/>
  <c r="AC305" i="18"/>
  <c r="AF305" i="18"/>
  <c r="AB305" i="18"/>
  <c r="Y305" i="18"/>
  <c r="AJ247" i="18"/>
  <c r="AM247" i="18"/>
  <c r="AL247" i="18"/>
  <c r="AI247" i="18"/>
  <c r="AK247" i="18"/>
  <c r="AH247" i="18"/>
  <c r="AE247" i="18"/>
  <c r="AD247" i="18"/>
  <c r="AG247" i="18"/>
  <c r="AF247" i="18"/>
  <c r="AC247" i="18"/>
  <c r="AB247" i="18"/>
  <c r="Y247" i="18"/>
  <c r="AJ319" i="18"/>
  <c r="AM319" i="18"/>
  <c r="AF319" i="18"/>
  <c r="AL319" i="18"/>
  <c r="AI319" i="18"/>
  <c r="AK319" i="18"/>
  <c r="AH319" i="18"/>
  <c r="AA319" i="18"/>
  <c r="X319" i="18"/>
  <c r="AC319" i="18"/>
  <c r="AG319" i="18"/>
  <c r="AD319" i="18"/>
  <c r="AB319" i="18"/>
  <c r="Y319" i="18"/>
  <c r="AE319" i="18"/>
  <c r="AJ263" i="18"/>
  <c r="AM263" i="18"/>
  <c r="AF263" i="18"/>
  <c r="AL263" i="18"/>
  <c r="AI263" i="18"/>
  <c r="AK263" i="18"/>
  <c r="AE263" i="18"/>
  <c r="AA263" i="18"/>
  <c r="X263" i="18"/>
  <c r="AC263" i="18"/>
  <c r="AG263" i="18"/>
  <c r="AB263" i="18"/>
  <c r="Y263" i="18"/>
  <c r="AH263" i="18"/>
  <c r="AJ332" i="18"/>
  <c r="AG332" i="18"/>
  <c r="AM332" i="18"/>
  <c r="AF332" i="18"/>
  <c r="AL332" i="18"/>
  <c r="AI332" i="18"/>
  <c r="AK332" i="18"/>
  <c r="AA332" i="18"/>
  <c r="X332" i="18"/>
  <c r="AD332" i="18"/>
  <c r="AC332" i="18"/>
  <c r="AH332" i="18"/>
  <c r="AE332" i="18"/>
  <c r="AB332" i="18"/>
  <c r="Y332" i="18"/>
  <c r="AJ300" i="18"/>
  <c r="AG300" i="18"/>
  <c r="AM300" i="18"/>
  <c r="AF300" i="18"/>
  <c r="AL300" i="18"/>
  <c r="AI300" i="18"/>
  <c r="AK300" i="18"/>
  <c r="AE300" i="18"/>
  <c r="AA300" i="18"/>
  <c r="X300" i="18"/>
  <c r="AC300" i="18"/>
  <c r="AB300" i="18"/>
  <c r="Y300" i="18"/>
  <c r="AH300" i="18"/>
  <c r="AJ288" i="18"/>
  <c r="AG288" i="18"/>
  <c r="AM288" i="18"/>
  <c r="AF288" i="18"/>
  <c r="AL288" i="18"/>
  <c r="AI288" i="18"/>
  <c r="AK288" i="18"/>
  <c r="AA288" i="18"/>
  <c r="X288" i="18"/>
  <c r="AD288" i="18"/>
  <c r="AE288" i="18"/>
  <c r="AC288" i="18"/>
  <c r="AH288" i="18"/>
  <c r="AB288" i="18"/>
  <c r="Y288" i="18"/>
  <c r="AJ261" i="18"/>
  <c r="AG261" i="18"/>
  <c r="AM261" i="18"/>
  <c r="AF261" i="18"/>
  <c r="AL261" i="18"/>
  <c r="AI261" i="18"/>
  <c r="AK261" i="18"/>
  <c r="AH261" i="18"/>
  <c r="AA261" i="18"/>
  <c r="X261" i="18"/>
  <c r="AC261" i="18"/>
  <c r="AB261" i="18"/>
  <c r="Y261" i="18"/>
  <c r="V261" i="18"/>
  <c r="AD261" i="18"/>
  <c r="AJ229" i="18"/>
  <c r="AG229" i="18"/>
  <c r="AM229" i="18"/>
  <c r="AF229" i="18"/>
  <c r="AL229" i="18"/>
  <c r="AI229" i="18"/>
  <c r="AK229" i="18"/>
  <c r="AH229" i="18"/>
  <c r="AA229" i="18"/>
  <c r="X229" i="18"/>
  <c r="AC229" i="18"/>
  <c r="AD229" i="18"/>
  <c r="AB229" i="18"/>
  <c r="Y229" i="18"/>
  <c r="V229" i="18"/>
  <c r="AE229" i="18"/>
  <c r="AM331" i="18"/>
  <c r="AL331" i="18"/>
  <c r="AI331" i="18"/>
  <c r="AK331" i="18"/>
  <c r="AH331" i="18"/>
  <c r="AE331" i="18"/>
  <c r="AJ331" i="18"/>
  <c r="AD331" i="18"/>
  <c r="AC331" i="18"/>
  <c r="AB331" i="18"/>
  <c r="Y331" i="18"/>
  <c r="AM316" i="18"/>
  <c r="AL316" i="18"/>
  <c r="AI316" i="18"/>
  <c r="AK316" i="18"/>
  <c r="AH316" i="18"/>
  <c r="AE316" i="18"/>
  <c r="AC316" i="18"/>
  <c r="AF316" i="18"/>
  <c r="AG316" i="18"/>
  <c r="AD316" i="18"/>
  <c r="AB316" i="18"/>
  <c r="Y316" i="18"/>
  <c r="AJ316" i="18"/>
  <c r="AM299" i="18"/>
  <c r="AL299" i="18"/>
  <c r="AI299" i="18"/>
  <c r="AK299" i="18"/>
  <c r="AH299" i="18"/>
  <c r="AE299" i="18"/>
  <c r="AC299" i="18"/>
  <c r="AB299" i="18"/>
  <c r="Y299" i="18"/>
  <c r="AF299" i="18"/>
  <c r="AJ299" i="18"/>
  <c r="AD299" i="18"/>
  <c r="AM287" i="18"/>
  <c r="AL287" i="18"/>
  <c r="AI287" i="18"/>
  <c r="AK287" i="18"/>
  <c r="AH287" i="18"/>
  <c r="AE287" i="18"/>
  <c r="AF287" i="18"/>
  <c r="AD287" i="18"/>
  <c r="AC287" i="18"/>
  <c r="AG287" i="18"/>
  <c r="AB287" i="18"/>
  <c r="Y287" i="18"/>
  <c r="AJ287" i="18"/>
  <c r="AM211" i="18"/>
  <c r="AL211" i="18"/>
  <c r="AI211" i="18"/>
  <c r="AK211" i="18"/>
  <c r="AH211" i="18"/>
  <c r="AE211" i="18"/>
  <c r="AG211" i="18"/>
  <c r="AC211" i="18"/>
  <c r="AD211" i="18"/>
  <c r="AF211" i="18"/>
  <c r="AB211" i="18"/>
  <c r="Y211" i="18"/>
  <c r="AJ211" i="18"/>
  <c r="AM260" i="18"/>
  <c r="AL260" i="18"/>
  <c r="AI260" i="18"/>
  <c r="AK260" i="18"/>
  <c r="AH260" i="18"/>
  <c r="AE260" i="18"/>
  <c r="AF260" i="18"/>
  <c r="AC260" i="18"/>
  <c r="AJ260" i="18"/>
  <c r="AB260" i="18"/>
  <c r="Y260" i="18"/>
  <c r="V260" i="18"/>
  <c r="AG260" i="18"/>
  <c r="AD260" i="18"/>
  <c r="AM244" i="18"/>
  <c r="AL244" i="18"/>
  <c r="AI244" i="18"/>
  <c r="AK244" i="18"/>
  <c r="AH244" i="18"/>
  <c r="AE244" i="18"/>
  <c r="AD244" i="18"/>
  <c r="AC244" i="18"/>
  <c r="AG244" i="18"/>
  <c r="AF244" i="18"/>
  <c r="AJ244" i="18"/>
  <c r="AB244" i="18"/>
  <c r="Y244" i="18"/>
  <c r="V244" i="18"/>
  <c r="AM228" i="18"/>
  <c r="AL228" i="18"/>
  <c r="AI228" i="18"/>
  <c r="AK228" i="18"/>
  <c r="AH228" i="18"/>
  <c r="AE228" i="18"/>
  <c r="AG228" i="18"/>
  <c r="AC228" i="18"/>
  <c r="AD228" i="18"/>
  <c r="AJ228" i="18"/>
  <c r="AB228" i="18"/>
  <c r="Y228" i="18"/>
  <c r="V228" i="18"/>
  <c r="X209" i="18"/>
  <c r="U191" i="18"/>
  <c r="AB165" i="18"/>
  <c r="S154" i="18"/>
  <c r="S134" i="18"/>
  <c r="S106" i="18"/>
  <c r="AA70" i="18"/>
  <c r="Y39" i="18"/>
  <c r="S20" i="18"/>
  <c r="S332" i="18"/>
  <c r="S317" i="18"/>
  <c r="S300" i="18"/>
  <c r="S288" i="18"/>
  <c r="S215" i="18"/>
  <c r="S261" i="18"/>
  <c r="S229" i="18"/>
  <c r="T323" i="18"/>
  <c r="T308" i="18"/>
  <c r="T293" i="18"/>
  <c r="T278" i="18"/>
  <c r="T203" i="18"/>
  <c r="T251" i="18"/>
  <c r="T235" i="18"/>
  <c r="T186" i="18"/>
  <c r="U328" i="18"/>
  <c r="U313" i="18"/>
  <c r="U255" i="18"/>
  <c r="U283" i="18"/>
  <c r="U257" i="18"/>
  <c r="U241" i="18"/>
  <c r="U225" i="18"/>
  <c r="V334" i="18"/>
  <c r="V319" i="18"/>
  <c r="V304" i="18"/>
  <c r="V289" i="18"/>
  <c r="V274" i="18"/>
  <c r="V263" i="18"/>
  <c r="V242" i="18"/>
  <c r="V221" i="18"/>
  <c r="W330" i="18"/>
  <c r="W311" i="18"/>
  <c r="W289" i="18"/>
  <c r="W272" i="18"/>
  <c r="W254" i="18"/>
  <c r="W231" i="18"/>
  <c r="X710" i="18"/>
  <c r="X291" i="18"/>
  <c r="X248" i="18"/>
  <c r="X219" i="18"/>
  <c r="Y327" i="18"/>
  <c r="Y281" i="18"/>
  <c r="Y258" i="18"/>
  <c r="Y233" i="18"/>
  <c r="Z334" i="18"/>
  <c r="Z308" i="18"/>
  <c r="Z223" i="18"/>
  <c r="Z259" i="18"/>
  <c r="Z227" i="18"/>
  <c r="AA316" i="18"/>
  <c r="AA285" i="18"/>
  <c r="AA247" i="18"/>
  <c r="AB277" i="18"/>
  <c r="AC325" i="18"/>
  <c r="AD214" i="18"/>
  <c r="AE232" i="18"/>
  <c r="AF228" i="18"/>
  <c r="AH309" i="18"/>
  <c r="W200" i="18"/>
  <c r="Y182" i="18"/>
  <c r="W167" i="18"/>
  <c r="T141" i="18"/>
  <c r="S127" i="18"/>
  <c r="S96" i="18"/>
  <c r="S80" i="18"/>
  <c r="S62" i="18"/>
  <c r="S47" i="18"/>
  <c r="S28" i="18"/>
  <c r="S15" i="18"/>
  <c r="AK183" i="18"/>
  <c r="W194" i="18"/>
  <c r="AH137" i="18"/>
  <c r="Z194" i="18"/>
  <c r="AC155" i="18"/>
  <c r="AE205" i="18"/>
  <c r="W188" i="18"/>
  <c r="AD172" i="18"/>
  <c r="V150" i="18"/>
  <c r="W117" i="18"/>
  <c r="AC85" i="18"/>
  <c r="V35" i="18"/>
  <c r="X19" i="18"/>
  <c r="S199" i="18"/>
  <c r="S181" i="18"/>
  <c r="S166" i="18"/>
  <c r="X140" i="18"/>
  <c r="T187" i="18"/>
  <c r="U197" i="18"/>
  <c r="V204" i="18"/>
  <c r="W165" i="18"/>
  <c r="X141" i="18"/>
  <c r="AB187" i="18"/>
  <c r="T185" i="18"/>
  <c r="U195" i="18"/>
  <c r="V202" i="18"/>
  <c r="W173" i="18"/>
  <c r="AB185" i="18"/>
  <c r="W161" i="18"/>
  <c r="AF157" i="18"/>
  <c r="T172" i="18"/>
  <c r="AD195" i="18"/>
  <c r="T171" i="18"/>
  <c r="U165" i="18"/>
  <c r="V157" i="18"/>
  <c r="W148" i="18"/>
  <c r="Y201" i="18"/>
  <c r="AB150" i="18"/>
  <c r="T170" i="18"/>
  <c r="U161" i="18"/>
  <c r="V155" i="18"/>
  <c r="Y200" i="18"/>
  <c r="AB149" i="18"/>
  <c r="V154" i="18"/>
  <c r="AA205" i="18"/>
  <c r="AL151" i="18"/>
  <c r="T150" i="18"/>
  <c r="S50" i="18"/>
  <c r="T149" i="18"/>
  <c r="Y165" i="18"/>
  <c r="AG157" i="18"/>
  <c r="S43" i="18"/>
  <c r="T148" i="18"/>
  <c r="U141" i="18"/>
  <c r="V67" i="18"/>
  <c r="X191" i="18"/>
  <c r="AA172" i="18"/>
  <c r="AC197" i="18"/>
  <c r="X190" i="18"/>
  <c r="AC194" i="18"/>
  <c r="T107" i="18"/>
  <c r="T205" i="18"/>
  <c r="U50" i="18"/>
  <c r="X171" i="18"/>
  <c r="AA120" i="18"/>
  <c r="AE201" i="18"/>
  <c r="AA183" i="18"/>
  <c r="AC168" i="18"/>
  <c r="U128" i="18"/>
  <c r="T97" i="18"/>
  <c r="T81" i="18"/>
  <c r="AB48" i="18"/>
  <c r="U16" i="18"/>
  <c r="T204" i="18"/>
  <c r="W195" i="18"/>
  <c r="X169" i="18"/>
  <c r="AC157" i="18"/>
  <c r="V180" i="18"/>
  <c r="S198" i="18"/>
  <c r="AG162" i="18"/>
  <c r="U162" i="18"/>
  <c r="AC162" i="18"/>
  <c r="Y162" i="18"/>
  <c r="AM162" i="18"/>
  <c r="AL162" i="18"/>
  <c r="AF162" i="18"/>
  <c r="AK162" i="18"/>
  <c r="Z162" i="18"/>
  <c r="W162" i="18"/>
  <c r="AJ162" i="18"/>
  <c r="AE162" i="18"/>
  <c r="X162" i="18"/>
  <c r="AD162" i="18"/>
  <c r="AE45" i="18"/>
  <c r="S138" i="18"/>
  <c r="V176" i="18"/>
  <c r="W192" i="18"/>
  <c r="X212" i="18"/>
  <c r="X189" i="18"/>
  <c r="X168" i="18"/>
  <c r="X138" i="18"/>
  <c r="Y198" i="18"/>
  <c r="Y105" i="18"/>
  <c r="Z191" i="18"/>
  <c r="AA204" i="18"/>
  <c r="AA171" i="18"/>
  <c r="AB184" i="18"/>
  <c r="AB148" i="18"/>
  <c r="AC192" i="18"/>
  <c r="AC154" i="18"/>
  <c r="AD188" i="18"/>
  <c r="AD138" i="18"/>
  <c r="AG154" i="18"/>
  <c r="AJ199" i="18"/>
  <c r="AK170" i="18"/>
  <c r="AL149" i="18"/>
  <c r="AG196" i="18"/>
  <c r="U196" i="18"/>
  <c r="AC196" i="18"/>
  <c r="AM196" i="18"/>
  <c r="AL196" i="18"/>
  <c r="AF196" i="18"/>
  <c r="AK196" i="18"/>
  <c r="Z196" i="18"/>
  <c r="W196" i="18"/>
  <c r="AJ196" i="18"/>
  <c r="AE196" i="18"/>
  <c r="X196" i="18"/>
  <c r="AG213" i="18"/>
  <c r="AC213" i="18"/>
  <c r="Y213" i="18"/>
  <c r="AM213" i="18"/>
  <c r="AL213" i="18"/>
  <c r="AF213" i="18"/>
  <c r="AK213" i="18"/>
  <c r="AJ213" i="18"/>
  <c r="AE213" i="18"/>
  <c r="X213" i="18"/>
  <c r="AI213" i="18"/>
  <c r="AH213" i="18"/>
  <c r="AG195" i="18"/>
  <c r="AC195" i="18"/>
  <c r="Y195" i="18"/>
  <c r="AM195" i="18"/>
  <c r="AL195" i="18"/>
  <c r="AF195" i="18"/>
  <c r="AK195" i="18"/>
  <c r="AJ195" i="18"/>
  <c r="AE195" i="18"/>
  <c r="X195" i="18"/>
  <c r="AI195" i="18"/>
  <c r="AH195" i="18"/>
  <c r="AG175" i="18"/>
  <c r="AC175" i="18"/>
  <c r="Y175" i="18"/>
  <c r="AM175" i="18"/>
  <c r="AL175" i="18"/>
  <c r="AF175" i="18"/>
  <c r="AK175" i="18"/>
  <c r="AJ175" i="18"/>
  <c r="AE175" i="18"/>
  <c r="X175" i="18"/>
  <c r="AI175" i="18"/>
  <c r="AH175" i="18"/>
  <c r="S196" i="18"/>
  <c r="S176" i="18"/>
  <c r="S162" i="18"/>
  <c r="S137" i="18"/>
  <c r="S37" i="18"/>
  <c r="T184" i="18"/>
  <c r="T169" i="18"/>
  <c r="U170" i="18"/>
  <c r="U140" i="18"/>
  <c r="V201" i="18"/>
  <c r="V175" i="18"/>
  <c r="W191" i="18"/>
  <c r="W172" i="18"/>
  <c r="W141" i="18"/>
  <c r="X210" i="18"/>
  <c r="X188" i="18"/>
  <c r="X167" i="18"/>
  <c r="X107" i="18"/>
  <c r="Y197" i="18"/>
  <c r="Y169" i="18"/>
  <c r="Y100" i="18"/>
  <c r="Z190" i="18"/>
  <c r="Z154" i="18"/>
  <c r="AA169" i="18"/>
  <c r="AC191" i="18"/>
  <c r="AC152" i="18"/>
  <c r="AD184" i="18"/>
  <c r="AF150" i="18"/>
  <c r="AI198" i="18"/>
  <c r="AJ183" i="18"/>
  <c r="AK168" i="18"/>
  <c r="AH180" i="18"/>
  <c r="AG180" i="18"/>
  <c r="AM180" i="18"/>
  <c r="AL180" i="18"/>
  <c r="AF180" i="18"/>
  <c r="AB180" i="18"/>
  <c r="AK180" i="18"/>
  <c r="Z180" i="18"/>
  <c r="AJ180" i="18"/>
  <c r="AE180" i="18"/>
  <c r="X180" i="18"/>
  <c r="Y13" i="18"/>
  <c r="T13" i="18"/>
  <c r="AE181" i="18"/>
  <c r="AM212" i="18"/>
  <c r="AL212" i="18"/>
  <c r="AB212" i="18"/>
  <c r="AK212" i="18"/>
  <c r="AJ212" i="18"/>
  <c r="AE212" i="18"/>
  <c r="AI212" i="18"/>
  <c r="AD212" i="18"/>
  <c r="AA212" i="18"/>
  <c r="AM194" i="18"/>
  <c r="AL194" i="18"/>
  <c r="AB194" i="18"/>
  <c r="AK194" i="18"/>
  <c r="AJ194" i="18"/>
  <c r="AE194" i="18"/>
  <c r="AI194" i="18"/>
  <c r="AD194" i="18"/>
  <c r="AA194" i="18"/>
  <c r="AM174" i="18"/>
  <c r="AL174" i="18"/>
  <c r="AB174" i="18"/>
  <c r="AK174" i="18"/>
  <c r="AJ174" i="18"/>
  <c r="AE174" i="18"/>
  <c r="AI174" i="18"/>
  <c r="AD174" i="18"/>
  <c r="AA174" i="18"/>
  <c r="AM157" i="18"/>
  <c r="AL157" i="18"/>
  <c r="AB157" i="18"/>
  <c r="AK157" i="18"/>
  <c r="AJ157" i="18"/>
  <c r="AE157" i="18"/>
  <c r="AI157" i="18"/>
  <c r="AD157" i="18"/>
  <c r="AA157" i="18"/>
  <c r="S111" i="18"/>
  <c r="Y122" i="18"/>
  <c r="Y109" i="18"/>
  <c r="S92" i="18"/>
  <c r="X58" i="18"/>
  <c r="X43" i="18"/>
  <c r="S213" i="18"/>
  <c r="S195" i="18"/>
  <c r="S175" i="18"/>
  <c r="S103" i="18"/>
  <c r="S33" i="18"/>
  <c r="T201" i="18"/>
  <c r="T183" i="18"/>
  <c r="T168" i="18"/>
  <c r="T94" i="18"/>
  <c r="U169" i="18"/>
  <c r="U139" i="18"/>
  <c r="V198" i="18"/>
  <c r="V174" i="18"/>
  <c r="W213" i="18"/>
  <c r="W190" i="18"/>
  <c r="W170" i="18"/>
  <c r="W139" i="18"/>
  <c r="X187" i="18"/>
  <c r="X166" i="18"/>
  <c r="X99" i="18"/>
  <c r="Y196" i="18"/>
  <c r="Y168" i="18"/>
  <c r="Y84" i="18"/>
  <c r="Z187" i="18"/>
  <c r="AA201" i="18"/>
  <c r="AA168" i="18"/>
  <c r="AB213" i="18"/>
  <c r="AC190" i="18"/>
  <c r="AD183" i="18"/>
  <c r="AE161" i="18"/>
  <c r="AF148" i="18"/>
  <c r="AI196" i="18"/>
  <c r="AJ181" i="18"/>
  <c r="AK76" i="18"/>
  <c r="Y76" i="18"/>
  <c r="S140" i="18"/>
  <c r="X124" i="18"/>
  <c r="AM210" i="18"/>
  <c r="AL210" i="18"/>
  <c r="AK210" i="18"/>
  <c r="Z210" i="18"/>
  <c r="AJ210" i="18"/>
  <c r="AI210" i="18"/>
  <c r="AD210" i="18"/>
  <c r="AA210" i="18"/>
  <c r="AH210" i="18"/>
  <c r="AG210" i="18"/>
  <c r="AM192" i="18"/>
  <c r="AL192" i="18"/>
  <c r="AK192" i="18"/>
  <c r="Z192" i="18"/>
  <c r="AJ192" i="18"/>
  <c r="AI192" i="18"/>
  <c r="AD192" i="18"/>
  <c r="AA192" i="18"/>
  <c r="AH192" i="18"/>
  <c r="AG192" i="18"/>
  <c r="AM155" i="18"/>
  <c r="AL155" i="18"/>
  <c r="AK155" i="18"/>
  <c r="Z155" i="18"/>
  <c r="AJ155" i="18"/>
  <c r="AI155" i="18"/>
  <c r="AD155" i="18"/>
  <c r="AA155" i="18"/>
  <c r="AH155" i="18"/>
  <c r="AG155" i="18"/>
  <c r="AA90" i="18"/>
  <c r="Z90" i="18"/>
  <c r="AC71" i="18"/>
  <c r="T71" i="18"/>
  <c r="AE40" i="18"/>
  <c r="T40" i="18"/>
  <c r="AD40" i="18"/>
  <c r="AD21" i="18"/>
  <c r="U21" i="18"/>
  <c r="S212" i="18"/>
  <c r="S194" i="18"/>
  <c r="S174" i="18"/>
  <c r="S157" i="18"/>
  <c r="S129" i="18"/>
  <c r="T200" i="18"/>
  <c r="T182" i="18"/>
  <c r="T167" i="18"/>
  <c r="T90" i="18"/>
  <c r="T16" i="18"/>
  <c r="U168" i="18"/>
  <c r="U138" i="18"/>
  <c r="V197" i="18"/>
  <c r="V149" i="18"/>
  <c r="W212" i="18"/>
  <c r="W189" i="18"/>
  <c r="W169" i="18"/>
  <c r="W131" i="18"/>
  <c r="X184" i="18"/>
  <c r="X163" i="18"/>
  <c r="Y194" i="18"/>
  <c r="Y167" i="18"/>
  <c r="Y81" i="18"/>
  <c r="Z185" i="18"/>
  <c r="Z149" i="18"/>
  <c r="AA198" i="18"/>
  <c r="AA164" i="18"/>
  <c r="AB210" i="18"/>
  <c r="AB175" i="18"/>
  <c r="AC183" i="18"/>
  <c r="AC139" i="18"/>
  <c r="AD180" i="18"/>
  <c r="AE172" i="18"/>
  <c r="AF205" i="18"/>
  <c r="AI180" i="18"/>
  <c r="AK148" i="18"/>
  <c r="AF112" i="18"/>
  <c r="U112" i="18"/>
  <c r="U198" i="18"/>
  <c r="S139" i="18"/>
  <c r="U60" i="18"/>
  <c r="S75" i="18"/>
  <c r="S197" i="18"/>
  <c r="AL209" i="18"/>
  <c r="AF209" i="18"/>
  <c r="AK209" i="18"/>
  <c r="AJ209" i="18"/>
  <c r="AE209" i="18"/>
  <c r="AI209" i="18"/>
  <c r="AD209" i="18"/>
  <c r="AA209" i="18"/>
  <c r="AH209" i="18"/>
  <c r="AL191" i="18"/>
  <c r="AF191" i="18"/>
  <c r="AK191" i="18"/>
  <c r="AJ191" i="18"/>
  <c r="AE191" i="18"/>
  <c r="AI191" i="18"/>
  <c r="AD191" i="18"/>
  <c r="AA191" i="18"/>
  <c r="AH191" i="18"/>
  <c r="U135" i="18"/>
  <c r="U120" i="18"/>
  <c r="U107" i="18"/>
  <c r="U90" i="18"/>
  <c r="U71" i="18"/>
  <c r="U56" i="18"/>
  <c r="U40" i="18"/>
  <c r="S210" i="18"/>
  <c r="S192" i="18"/>
  <c r="S155" i="18"/>
  <c r="S122" i="18"/>
  <c r="T199" i="18"/>
  <c r="T181" i="18"/>
  <c r="T166" i="18"/>
  <c r="T140" i="18"/>
  <c r="U213" i="18"/>
  <c r="U167" i="18"/>
  <c r="V196" i="18"/>
  <c r="V165" i="18"/>
  <c r="V148" i="18"/>
  <c r="W210" i="18"/>
  <c r="W168" i="18"/>
  <c r="X207" i="18"/>
  <c r="X183" i="18"/>
  <c r="Y192" i="18"/>
  <c r="Y164" i="18"/>
  <c r="Z184" i="18"/>
  <c r="AA197" i="18"/>
  <c r="AA163" i="18"/>
  <c r="AB209" i="18"/>
  <c r="AB116" i="18"/>
  <c r="AC180" i="18"/>
  <c r="AC138" i="18"/>
  <c r="AE210" i="18"/>
  <c r="AE169" i="18"/>
  <c r="AF202" i="18"/>
  <c r="AF120" i="18"/>
  <c r="AH212" i="18"/>
  <c r="AJ168" i="18"/>
  <c r="AM209" i="18"/>
  <c r="AF46" i="18"/>
  <c r="Z46" i="18"/>
  <c r="S164" i="18"/>
  <c r="Y138" i="18"/>
  <c r="AG176" i="18"/>
  <c r="U176" i="18"/>
  <c r="AC176" i="18"/>
  <c r="Y176" i="18"/>
  <c r="AM176" i="18"/>
  <c r="AL176" i="18"/>
  <c r="AF176" i="18"/>
  <c r="AK176" i="18"/>
  <c r="Z176" i="18"/>
  <c r="W176" i="18"/>
  <c r="AJ176" i="18"/>
  <c r="AE176" i="18"/>
  <c r="X176" i="18"/>
  <c r="AD176" i="18"/>
  <c r="S25" i="18"/>
  <c r="AL173" i="18"/>
  <c r="AF173" i="18"/>
  <c r="V173" i="18"/>
  <c r="AB173" i="18"/>
  <c r="AK173" i="18"/>
  <c r="AJ173" i="18"/>
  <c r="AE173" i="18"/>
  <c r="AI173" i="18"/>
  <c r="AD173" i="18"/>
  <c r="AA173" i="18"/>
  <c r="AH173" i="18"/>
  <c r="AG173" i="18"/>
  <c r="U173" i="18"/>
  <c r="AM173" i="18"/>
  <c r="AL152" i="18"/>
  <c r="AF152" i="18"/>
  <c r="V152" i="18"/>
  <c r="AB152" i="18"/>
  <c r="AK152" i="18"/>
  <c r="AJ152" i="18"/>
  <c r="AE152" i="18"/>
  <c r="AI152" i="18"/>
  <c r="AD152" i="18"/>
  <c r="AA152" i="18"/>
  <c r="AH152" i="18"/>
  <c r="AG152" i="18"/>
  <c r="U152" i="18"/>
  <c r="AM152" i="18"/>
  <c r="S209" i="18"/>
  <c r="S191" i="18"/>
  <c r="S165" i="18"/>
  <c r="S115" i="18"/>
  <c r="T180" i="18"/>
  <c r="T164" i="18"/>
  <c r="U212" i="18"/>
  <c r="U185" i="18"/>
  <c r="U166" i="18"/>
  <c r="U26" i="18"/>
  <c r="V195" i="18"/>
  <c r="W209" i="18"/>
  <c r="W185" i="18"/>
  <c r="W116" i="18"/>
  <c r="X205" i="18"/>
  <c r="X182" i="18"/>
  <c r="X157" i="18"/>
  <c r="Y191" i="18"/>
  <c r="Y163" i="18"/>
  <c r="Z183" i="18"/>
  <c r="AA196" i="18"/>
  <c r="AA162" i="18"/>
  <c r="AB205" i="18"/>
  <c r="AD175" i="18"/>
  <c r="AE207" i="18"/>
  <c r="AE168" i="18"/>
  <c r="AF194" i="18"/>
  <c r="AH196" i="18"/>
  <c r="AI176" i="18"/>
  <c r="AJ166" i="18"/>
  <c r="AH139" i="18"/>
  <c r="AG139" i="18"/>
  <c r="AM139" i="18"/>
  <c r="AL139" i="18"/>
  <c r="AF139" i="18"/>
  <c r="AB139" i="18"/>
  <c r="AK139" i="18"/>
  <c r="Z139" i="18"/>
  <c r="AJ139" i="18"/>
  <c r="AE139" i="18"/>
  <c r="X139" i="18"/>
  <c r="AG137" i="18"/>
  <c r="U137" i="18"/>
  <c r="AC137" i="18"/>
  <c r="Y137" i="18"/>
  <c r="AM137" i="18"/>
  <c r="AL137" i="18"/>
  <c r="AF137" i="18"/>
  <c r="AK137" i="18"/>
  <c r="Z137" i="18"/>
  <c r="W137" i="18"/>
  <c r="AJ137" i="18"/>
  <c r="AE137" i="18"/>
  <c r="X137" i="18"/>
  <c r="AD137" i="18"/>
  <c r="S12" i="18"/>
  <c r="S163" i="18"/>
  <c r="AL154" i="18"/>
  <c r="AF154" i="18"/>
  <c r="AK154" i="18"/>
  <c r="AJ154" i="18"/>
  <c r="AE154" i="18"/>
  <c r="AI154" i="18"/>
  <c r="AD154" i="18"/>
  <c r="AA154" i="18"/>
  <c r="AH154" i="18"/>
  <c r="AL208" i="18"/>
  <c r="AF208" i="18"/>
  <c r="V208" i="18"/>
  <c r="AB208" i="18"/>
  <c r="AK208" i="18"/>
  <c r="AJ208" i="18"/>
  <c r="AE208" i="18"/>
  <c r="AI208" i="18"/>
  <c r="AD208" i="18"/>
  <c r="AA208" i="18"/>
  <c r="AH208" i="18"/>
  <c r="AG208" i="18"/>
  <c r="U208" i="18"/>
  <c r="AM208" i="18"/>
  <c r="AF189" i="18"/>
  <c r="AB189" i="18"/>
  <c r="AK189" i="18"/>
  <c r="Z189" i="18"/>
  <c r="AJ189" i="18"/>
  <c r="AI189" i="18"/>
  <c r="AD189" i="18"/>
  <c r="AA189" i="18"/>
  <c r="AH189" i="18"/>
  <c r="AG189" i="18"/>
  <c r="AC189" i="18"/>
  <c r="Y189" i="18"/>
  <c r="S208" i="18"/>
  <c r="S190" i="18"/>
  <c r="S173" i="18"/>
  <c r="S152" i="18"/>
  <c r="S110" i="18"/>
  <c r="T163" i="18"/>
  <c r="T138" i="18"/>
  <c r="U210" i="18"/>
  <c r="U184" i="18"/>
  <c r="U164" i="18"/>
  <c r="U125" i="18"/>
  <c r="V194" i="18"/>
  <c r="V172" i="18"/>
  <c r="V139" i="18"/>
  <c r="W208" i="18"/>
  <c r="W184" i="18"/>
  <c r="W164" i="18"/>
  <c r="X204" i="18"/>
  <c r="X181" i="18"/>
  <c r="X155" i="18"/>
  <c r="Z213" i="18"/>
  <c r="AA195" i="18"/>
  <c r="AB172" i="18"/>
  <c r="AC174" i="18"/>
  <c r="AF192" i="18"/>
  <c r="AH194" i="18"/>
  <c r="AM191" i="18"/>
  <c r="AH164" i="18"/>
  <c r="AG164" i="18"/>
  <c r="AM164" i="18"/>
  <c r="AL164" i="18"/>
  <c r="AF164" i="18"/>
  <c r="AB164" i="18"/>
  <c r="AK164" i="18"/>
  <c r="Z164" i="18"/>
  <c r="AJ164" i="18"/>
  <c r="AE164" i="18"/>
  <c r="X164" i="18"/>
  <c r="AD139" i="18"/>
  <c r="AL165" i="18"/>
  <c r="AF165" i="18"/>
  <c r="AK165" i="18"/>
  <c r="AJ165" i="18"/>
  <c r="AE165" i="18"/>
  <c r="AI165" i="18"/>
  <c r="AD165" i="18"/>
  <c r="AA165" i="18"/>
  <c r="AH165" i="18"/>
  <c r="AL190" i="18"/>
  <c r="AF190" i="18"/>
  <c r="V190" i="18"/>
  <c r="AB190" i="18"/>
  <c r="AK190" i="18"/>
  <c r="AJ190" i="18"/>
  <c r="AE190" i="18"/>
  <c r="AI190" i="18"/>
  <c r="AD190" i="18"/>
  <c r="AA190" i="18"/>
  <c r="AH190" i="18"/>
  <c r="AG190" i="18"/>
  <c r="U190" i="18"/>
  <c r="AM190" i="18"/>
  <c r="AF207" i="18"/>
  <c r="AB207" i="18"/>
  <c r="AK207" i="18"/>
  <c r="Z207" i="18"/>
  <c r="AJ207" i="18"/>
  <c r="AI207" i="18"/>
  <c r="AD207" i="18"/>
  <c r="AA207" i="18"/>
  <c r="AH207" i="18"/>
  <c r="AG207" i="18"/>
  <c r="AC207" i="18"/>
  <c r="Y207" i="18"/>
  <c r="AF161" i="18"/>
  <c r="AB161" i="18"/>
  <c r="AK161" i="18"/>
  <c r="Z161" i="18"/>
  <c r="AJ161" i="18"/>
  <c r="AI161" i="18"/>
  <c r="AD161" i="18"/>
  <c r="AA161" i="18"/>
  <c r="AH161" i="18"/>
  <c r="AG161" i="18"/>
  <c r="AC161" i="18"/>
  <c r="Y161" i="18"/>
  <c r="AF151" i="18"/>
  <c r="AB151" i="18"/>
  <c r="AK151" i="18"/>
  <c r="Z151" i="18"/>
  <c r="AJ151" i="18"/>
  <c r="AI151" i="18"/>
  <c r="AD151" i="18"/>
  <c r="AA151" i="18"/>
  <c r="AH151" i="18"/>
  <c r="AG151" i="18"/>
  <c r="AC151" i="18"/>
  <c r="Y151" i="18"/>
  <c r="AK205" i="18"/>
  <c r="Z205" i="18"/>
  <c r="AJ205" i="18"/>
  <c r="AI205" i="18"/>
  <c r="AH205" i="18"/>
  <c r="AG205" i="18"/>
  <c r="U205" i="18"/>
  <c r="AC205" i="18"/>
  <c r="AM205" i="18"/>
  <c r="AL205" i="18"/>
  <c r="AK188" i="18"/>
  <c r="Z188" i="18"/>
  <c r="AJ188" i="18"/>
  <c r="AI188" i="18"/>
  <c r="AH188" i="18"/>
  <c r="AG188" i="18"/>
  <c r="U188" i="18"/>
  <c r="AC188" i="18"/>
  <c r="AM188" i="18"/>
  <c r="AL188" i="18"/>
  <c r="AK172" i="18"/>
  <c r="Z172" i="18"/>
  <c r="AJ172" i="18"/>
  <c r="AI172" i="18"/>
  <c r="AH172" i="18"/>
  <c r="AG172" i="18"/>
  <c r="U172" i="18"/>
  <c r="AC172" i="18"/>
  <c r="Y172" i="18"/>
  <c r="AM172" i="18"/>
  <c r="AL172" i="18"/>
  <c r="AK150" i="18"/>
  <c r="Z150" i="18"/>
  <c r="AJ150" i="18"/>
  <c r="AI150" i="18"/>
  <c r="AH150" i="18"/>
  <c r="AG150" i="18"/>
  <c r="U150" i="18"/>
  <c r="AC150" i="18"/>
  <c r="Y150" i="18"/>
  <c r="AM150" i="18"/>
  <c r="AL150" i="18"/>
  <c r="V132" i="18"/>
  <c r="AC117" i="18"/>
  <c r="AA117" i="18"/>
  <c r="W101" i="18"/>
  <c r="W85" i="18"/>
  <c r="V68" i="18"/>
  <c r="AB52" i="18"/>
  <c r="V19" i="18"/>
  <c r="AD103" i="18"/>
  <c r="AE118" i="18"/>
  <c r="S102" i="18"/>
  <c r="AA86" i="18"/>
  <c r="AA55" i="18"/>
  <c r="S53" i="18"/>
  <c r="Y37" i="18"/>
  <c r="S207" i="18"/>
  <c r="S189" i="18"/>
  <c r="S161" i="18"/>
  <c r="S151" i="18"/>
  <c r="T196" i="18"/>
  <c r="T176" i="18"/>
  <c r="T162" i="18"/>
  <c r="T137" i="18"/>
  <c r="T76" i="18"/>
  <c r="U209" i="18"/>
  <c r="U183" i="18"/>
  <c r="U116" i="18"/>
  <c r="U13" i="18"/>
  <c r="V192" i="18"/>
  <c r="V171" i="18"/>
  <c r="W207" i="18"/>
  <c r="W183" i="18"/>
  <c r="W100" i="18"/>
  <c r="X154" i="18"/>
  <c r="Y188" i="18"/>
  <c r="Y157" i="18"/>
  <c r="Z212" i="18"/>
  <c r="Z175" i="18"/>
  <c r="Z116" i="18"/>
  <c r="AA188" i="18"/>
  <c r="AA150" i="18"/>
  <c r="AD169" i="18"/>
  <c r="AF188" i="18"/>
  <c r="AG212" i="18"/>
  <c r="AI162" i="18"/>
  <c r="AL207" i="18"/>
  <c r="AM189" i="18"/>
  <c r="S41" i="18"/>
  <c r="AK204" i="18"/>
  <c r="W204" i="18"/>
  <c r="AJ204" i="18"/>
  <c r="AE204" i="18"/>
  <c r="AI204" i="18"/>
  <c r="AD204" i="18"/>
  <c r="AH204" i="18"/>
  <c r="AG204" i="18"/>
  <c r="U204" i="18"/>
  <c r="AC204" i="18"/>
  <c r="Y204" i="18"/>
  <c r="AM204" i="18"/>
  <c r="AF204" i="18"/>
  <c r="AG84" i="18"/>
  <c r="V84" i="18"/>
  <c r="AB84" i="18"/>
  <c r="AA51" i="18"/>
  <c r="U51" i="18"/>
  <c r="Y18" i="18"/>
  <c r="U18" i="18"/>
  <c r="V18" i="18"/>
  <c r="S205" i="18"/>
  <c r="S188" i="18"/>
  <c r="S172" i="18"/>
  <c r="S150" i="18"/>
  <c r="S98" i="18"/>
  <c r="T213" i="18"/>
  <c r="T195" i="18"/>
  <c r="T175" i="18"/>
  <c r="T135" i="18"/>
  <c r="U207" i="18"/>
  <c r="U182" i="18"/>
  <c r="V191" i="18"/>
  <c r="V170" i="18"/>
  <c r="V137" i="18"/>
  <c r="W205" i="18"/>
  <c r="W182" i="18"/>
  <c r="W157" i="18"/>
  <c r="W84" i="18"/>
  <c r="X201" i="18"/>
  <c r="X174" i="18"/>
  <c r="X152" i="18"/>
  <c r="Y212" i="18"/>
  <c r="Y184" i="18"/>
  <c r="Y155" i="18"/>
  <c r="Z209" i="18"/>
  <c r="Z174" i="18"/>
  <c r="AC212" i="18"/>
  <c r="AC165" i="18"/>
  <c r="AD213" i="18"/>
  <c r="AD168" i="18"/>
  <c r="AE155" i="18"/>
  <c r="AG209" i="18"/>
  <c r="AH176" i="18"/>
  <c r="AL204" i="18"/>
  <c r="AH163" i="18"/>
  <c r="AG163" i="18"/>
  <c r="AM163" i="18"/>
  <c r="AL163" i="18"/>
  <c r="AF163" i="18"/>
  <c r="AB163" i="18"/>
  <c r="AK163" i="18"/>
  <c r="Z163" i="18"/>
  <c r="W163" i="18"/>
  <c r="AJ163" i="18"/>
  <c r="AE163" i="18"/>
  <c r="AI163" i="18"/>
  <c r="AK187" i="18"/>
  <c r="W187" i="18"/>
  <c r="AJ187" i="18"/>
  <c r="AE187" i="18"/>
  <c r="AI187" i="18"/>
  <c r="AD187" i="18"/>
  <c r="AH187" i="18"/>
  <c r="AG187" i="18"/>
  <c r="U187" i="18"/>
  <c r="AC187" i="18"/>
  <c r="Y187" i="18"/>
  <c r="AM187" i="18"/>
  <c r="AF187" i="18"/>
  <c r="AK171" i="18"/>
  <c r="W171" i="18"/>
  <c r="AJ171" i="18"/>
  <c r="AE171" i="18"/>
  <c r="AI171" i="18"/>
  <c r="AD171" i="18"/>
  <c r="AH171" i="18"/>
  <c r="AG171" i="18"/>
  <c r="U171" i="18"/>
  <c r="AC171" i="18"/>
  <c r="Y171" i="18"/>
  <c r="AM171" i="18"/>
  <c r="AF171" i="18"/>
  <c r="AK149" i="18"/>
  <c r="W149" i="18"/>
  <c r="AJ149" i="18"/>
  <c r="AE149" i="18"/>
  <c r="AI149" i="18"/>
  <c r="AD149" i="18"/>
  <c r="AH149" i="18"/>
  <c r="AG149" i="18"/>
  <c r="U149" i="18"/>
  <c r="AC149" i="18"/>
  <c r="Y149" i="18"/>
  <c r="AM149" i="18"/>
  <c r="AF149" i="18"/>
  <c r="AH131" i="18"/>
  <c r="Y131" i="18"/>
  <c r="AF131" i="18"/>
  <c r="AA100" i="18"/>
  <c r="T100" i="18"/>
  <c r="Y67" i="18"/>
  <c r="AA67" i="18"/>
  <c r="AB34" i="18"/>
  <c r="Y34" i="18"/>
  <c r="T34" i="18"/>
  <c r="W34" i="18"/>
  <c r="V34" i="18"/>
  <c r="AJ202" i="18"/>
  <c r="AE202" i="18"/>
  <c r="X202" i="18"/>
  <c r="AI202" i="18"/>
  <c r="AD202" i="18"/>
  <c r="AA202" i="18"/>
  <c r="AH202" i="18"/>
  <c r="AG202" i="18"/>
  <c r="AC202" i="18"/>
  <c r="Y202" i="18"/>
  <c r="AM202" i="18"/>
  <c r="AL202" i="18"/>
  <c r="AJ185" i="18"/>
  <c r="AE185" i="18"/>
  <c r="X185" i="18"/>
  <c r="AI185" i="18"/>
  <c r="AD185" i="18"/>
  <c r="AA185" i="18"/>
  <c r="AH185" i="18"/>
  <c r="AG185" i="18"/>
  <c r="AC185" i="18"/>
  <c r="Y185" i="18"/>
  <c r="AM185" i="18"/>
  <c r="AL185" i="18"/>
  <c r="AJ170" i="18"/>
  <c r="AE170" i="18"/>
  <c r="X170" i="18"/>
  <c r="AI170" i="18"/>
  <c r="AD170" i="18"/>
  <c r="AA170" i="18"/>
  <c r="AH170" i="18"/>
  <c r="AG170" i="18"/>
  <c r="AC170" i="18"/>
  <c r="Y170" i="18"/>
  <c r="AM170" i="18"/>
  <c r="AL170" i="18"/>
  <c r="AJ148" i="18"/>
  <c r="AE148" i="18"/>
  <c r="X148" i="18"/>
  <c r="AI148" i="18"/>
  <c r="AD148" i="18"/>
  <c r="AA148" i="18"/>
  <c r="AH148" i="18"/>
  <c r="AG148" i="18"/>
  <c r="AC148" i="18"/>
  <c r="Y148" i="18"/>
  <c r="AM148" i="18"/>
  <c r="AL148" i="18"/>
  <c r="Y66" i="18"/>
  <c r="AE66" i="18"/>
  <c r="S204" i="18"/>
  <c r="S187" i="18"/>
  <c r="S171" i="18"/>
  <c r="S149" i="18"/>
  <c r="T212" i="18"/>
  <c r="T194" i="18"/>
  <c r="T174" i="18"/>
  <c r="T157" i="18"/>
  <c r="T131" i="18"/>
  <c r="T60" i="18"/>
  <c r="U202" i="18"/>
  <c r="U157" i="18"/>
  <c r="U84" i="18"/>
  <c r="V213" i="18"/>
  <c r="V189" i="18"/>
  <c r="V168" i="18"/>
  <c r="V131" i="18"/>
  <c r="W202" i="18"/>
  <c r="W180" i="18"/>
  <c r="W155" i="18"/>
  <c r="W82" i="18"/>
  <c r="X200" i="18"/>
  <c r="X151" i="18"/>
  <c r="Y210" i="18"/>
  <c r="Y183" i="18"/>
  <c r="Y154" i="18"/>
  <c r="Z208" i="18"/>
  <c r="Z165" i="18"/>
  <c r="AB196" i="18"/>
  <c r="AC210" i="18"/>
  <c r="AC173" i="18"/>
  <c r="AD205" i="18"/>
  <c r="AD164" i="18"/>
  <c r="AE199" i="18"/>
  <c r="AE151" i="18"/>
  <c r="AG194" i="18"/>
  <c r="AH174" i="18"/>
  <c r="AL189" i="18"/>
  <c r="AM165" i="18"/>
  <c r="AA94" i="18"/>
  <c r="U94" i="18"/>
  <c r="Y139" i="18"/>
  <c r="AH197" i="18"/>
  <c r="AG197" i="18"/>
  <c r="AM197" i="18"/>
  <c r="AL197" i="18"/>
  <c r="AF197" i="18"/>
  <c r="AB197" i="18"/>
  <c r="AK197" i="18"/>
  <c r="Z197" i="18"/>
  <c r="W197" i="18"/>
  <c r="AJ197" i="18"/>
  <c r="AE197" i="18"/>
  <c r="AI197" i="18"/>
  <c r="AJ184" i="18"/>
  <c r="AI184" i="18"/>
  <c r="AH184" i="18"/>
  <c r="AG184" i="18"/>
  <c r="AC184" i="18"/>
  <c r="AM184" i="18"/>
  <c r="AL184" i="18"/>
  <c r="AF184" i="18"/>
  <c r="V184" i="18"/>
  <c r="AK184" i="18"/>
  <c r="AJ169" i="18"/>
  <c r="AI169" i="18"/>
  <c r="AH169" i="18"/>
  <c r="AG169" i="18"/>
  <c r="AC169" i="18"/>
  <c r="AM169" i="18"/>
  <c r="AL169" i="18"/>
  <c r="AF169" i="18"/>
  <c r="V169" i="18"/>
  <c r="AK169" i="18"/>
  <c r="W17" i="18"/>
  <c r="V17" i="18"/>
  <c r="S130" i="18"/>
  <c r="U115" i="18"/>
  <c r="T99" i="18"/>
  <c r="S83" i="18"/>
  <c r="T66" i="18"/>
  <c r="T50" i="18"/>
  <c r="U33" i="18"/>
  <c r="S202" i="18"/>
  <c r="S185" i="18"/>
  <c r="S170" i="18"/>
  <c r="S148" i="18"/>
  <c r="S86" i="18"/>
  <c r="T210" i="18"/>
  <c r="T192" i="18"/>
  <c r="T155" i="18"/>
  <c r="T130" i="18"/>
  <c r="T56" i="18"/>
  <c r="U180" i="18"/>
  <c r="U155" i="18"/>
  <c r="U83" i="18"/>
  <c r="V212" i="18"/>
  <c r="V188" i="18"/>
  <c r="V164" i="18"/>
  <c r="V116" i="18"/>
  <c r="W154" i="18"/>
  <c r="X165" i="18"/>
  <c r="X150" i="18"/>
  <c r="Y209" i="18"/>
  <c r="Y152" i="18"/>
  <c r="Z204" i="18"/>
  <c r="Z173" i="18"/>
  <c r="Z60" i="18"/>
  <c r="AB195" i="18"/>
  <c r="AB162" i="18"/>
  <c r="AC209" i="18"/>
  <c r="AD163" i="18"/>
  <c r="AE192" i="18"/>
  <c r="AE150" i="18"/>
  <c r="AF174" i="18"/>
  <c r="AG191" i="18"/>
  <c r="AH162" i="18"/>
  <c r="AI139" i="18"/>
  <c r="AL187" i="18"/>
  <c r="AM161" i="18"/>
  <c r="AH138" i="18"/>
  <c r="AG138" i="18"/>
  <c r="AM138" i="18"/>
  <c r="AL138" i="18"/>
  <c r="AF138" i="18"/>
  <c r="AB138" i="18"/>
  <c r="AK138" i="18"/>
  <c r="Z138" i="18"/>
  <c r="W138" i="18"/>
  <c r="AJ138" i="18"/>
  <c r="AE138" i="18"/>
  <c r="AI138" i="18"/>
  <c r="AI201" i="18"/>
  <c r="AH201" i="18"/>
  <c r="AG201" i="18"/>
  <c r="AM201" i="18"/>
  <c r="AL201" i="18"/>
  <c r="AF201" i="18"/>
  <c r="AB201" i="18"/>
  <c r="AI183" i="18"/>
  <c r="AH183" i="18"/>
  <c r="AG183" i="18"/>
  <c r="AM183" i="18"/>
  <c r="AL183" i="18"/>
  <c r="AF183" i="18"/>
  <c r="AB183" i="18"/>
  <c r="AI168" i="18"/>
  <c r="AH168" i="18"/>
  <c r="AG168" i="18"/>
  <c r="AM168" i="18"/>
  <c r="AL168" i="18"/>
  <c r="AF168" i="18"/>
  <c r="AB168" i="18"/>
  <c r="T128" i="18"/>
  <c r="AA97" i="18"/>
  <c r="U97" i="18"/>
  <c r="U81" i="18"/>
  <c r="U48" i="18"/>
  <c r="T48" i="18"/>
  <c r="AB16" i="18"/>
  <c r="AA16" i="18"/>
  <c r="S184" i="18"/>
  <c r="S169" i="18"/>
  <c r="T209" i="18"/>
  <c r="T191" i="18"/>
  <c r="T165" i="18"/>
  <c r="T154" i="18"/>
  <c r="T51" i="18"/>
  <c r="U201" i="18"/>
  <c r="U154" i="18"/>
  <c r="V210" i="18"/>
  <c r="V187" i="18"/>
  <c r="V163" i="18"/>
  <c r="V101" i="18"/>
  <c r="W201" i="18"/>
  <c r="W175" i="18"/>
  <c r="W152" i="18"/>
  <c r="W67" i="18"/>
  <c r="X197" i="18"/>
  <c r="X173" i="18"/>
  <c r="X149" i="18"/>
  <c r="Y208" i="18"/>
  <c r="Y180" i="18"/>
  <c r="Z202" i="18"/>
  <c r="Z171" i="18"/>
  <c r="Z34" i="18"/>
  <c r="AA180" i="18"/>
  <c r="AA139" i="18"/>
  <c r="AB192" i="18"/>
  <c r="AC208" i="18"/>
  <c r="AC164" i="18"/>
  <c r="AD201" i="18"/>
  <c r="AE189" i="18"/>
  <c r="AI137" i="18"/>
  <c r="AK202" i="18"/>
  <c r="AH198" i="18"/>
  <c r="AG198" i="18"/>
  <c r="AM198" i="18"/>
  <c r="AL198" i="18"/>
  <c r="AF198" i="18"/>
  <c r="AB198" i="18"/>
  <c r="AK198" i="18"/>
  <c r="Z198" i="18"/>
  <c r="AJ198" i="18"/>
  <c r="AE198" i="18"/>
  <c r="X198" i="18"/>
  <c r="S201" i="18"/>
  <c r="S183" i="18"/>
  <c r="S168" i="18"/>
  <c r="T208" i="18"/>
  <c r="T190" i="18"/>
  <c r="T173" i="18"/>
  <c r="T152" i="18"/>
  <c r="T120" i="18"/>
  <c r="T46" i="18"/>
  <c r="U200" i="18"/>
  <c r="U175" i="18"/>
  <c r="U151" i="18"/>
  <c r="U76" i="18"/>
  <c r="V209" i="18"/>
  <c r="V185" i="18"/>
  <c r="V162" i="18"/>
  <c r="V100" i="18"/>
  <c r="W174" i="18"/>
  <c r="W151" i="18"/>
  <c r="W52" i="18"/>
  <c r="X194" i="18"/>
  <c r="X161" i="18"/>
  <c r="Y205" i="18"/>
  <c r="Z170" i="18"/>
  <c r="AA138" i="18"/>
  <c r="AB191" i="18"/>
  <c r="AB155" i="18"/>
  <c r="AC201" i="18"/>
  <c r="AC163" i="18"/>
  <c r="AD198" i="18"/>
  <c r="AD150" i="18"/>
  <c r="AE188" i="18"/>
  <c r="AF172" i="18"/>
  <c r="AG174" i="18"/>
  <c r="AH157" i="18"/>
  <c r="AK201" i="18"/>
  <c r="AL161" i="18"/>
  <c r="AM154" i="18"/>
  <c r="S45" i="18"/>
  <c r="AI200" i="18"/>
  <c r="AD200" i="18"/>
  <c r="AA200" i="18"/>
  <c r="AH200" i="18"/>
  <c r="AG200" i="18"/>
  <c r="AC200" i="18"/>
  <c r="AM200" i="18"/>
  <c r="AL200" i="18"/>
  <c r="AF200" i="18"/>
  <c r="V200" i="18"/>
  <c r="AB200" i="18"/>
  <c r="AK200" i="18"/>
  <c r="Z200" i="18"/>
  <c r="AJ200" i="18"/>
  <c r="AE200" i="18"/>
  <c r="AI182" i="18"/>
  <c r="AD182" i="18"/>
  <c r="AA182" i="18"/>
  <c r="AH182" i="18"/>
  <c r="AG182" i="18"/>
  <c r="AC182" i="18"/>
  <c r="AM182" i="18"/>
  <c r="AL182" i="18"/>
  <c r="AF182" i="18"/>
  <c r="V182" i="18"/>
  <c r="AB182" i="18"/>
  <c r="AK182" i="18"/>
  <c r="Z182" i="18"/>
  <c r="AJ182" i="18"/>
  <c r="AE182" i="18"/>
  <c r="AI167" i="18"/>
  <c r="AD167" i="18"/>
  <c r="AA167" i="18"/>
  <c r="AH167" i="18"/>
  <c r="AG167" i="18"/>
  <c r="AC167" i="18"/>
  <c r="AM167" i="18"/>
  <c r="AL167" i="18"/>
  <c r="AF167" i="18"/>
  <c r="V167" i="18"/>
  <c r="AB167" i="18"/>
  <c r="AK167" i="18"/>
  <c r="Z167" i="18"/>
  <c r="AJ167" i="18"/>
  <c r="AE167" i="18"/>
  <c r="AI141" i="18"/>
  <c r="AD141" i="18"/>
  <c r="AA141" i="18"/>
  <c r="AH141" i="18"/>
  <c r="AG141" i="18"/>
  <c r="AC141" i="18"/>
  <c r="AM141" i="18"/>
  <c r="AL141" i="18"/>
  <c r="AF141" i="18"/>
  <c r="V141" i="18"/>
  <c r="AB141" i="18"/>
  <c r="AK141" i="18"/>
  <c r="Z141" i="18"/>
  <c r="AJ141" i="18"/>
  <c r="AE141" i="18"/>
  <c r="AI199" i="18"/>
  <c r="AD199" i="18"/>
  <c r="AA199" i="18"/>
  <c r="AH199" i="18"/>
  <c r="AG199" i="18"/>
  <c r="AC199" i="18"/>
  <c r="Y199" i="18"/>
  <c r="AM199" i="18"/>
  <c r="AL199" i="18"/>
  <c r="AF199" i="18"/>
  <c r="V199" i="18"/>
  <c r="AB199" i="18"/>
  <c r="AK199" i="18"/>
  <c r="Z199" i="18"/>
  <c r="W199" i="18"/>
  <c r="AI181" i="18"/>
  <c r="AD181" i="18"/>
  <c r="AA181" i="18"/>
  <c r="AH181" i="18"/>
  <c r="AG181" i="18"/>
  <c r="AC181" i="18"/>
  <c r="Y181" i="18"/>
  <c r="AM181" i="18"/>
  <c r="AL181" i="18"/>
  <c r="AF181" i="18"/>
  <c r="V181" i="18"/>
  <c r="AB181" i="18"/>
  <c r="AK181" i="18"/>
  <c r="Z181" i="18"/>
  <c r="W181" i="18"/>
  <c r="AI166" i="18"/>
  <c r="AD166" i="18"/>
  <c r="AA166" i="18"/>
  <c r="AH166" i="18"/>
  <c r="AG166" i="18"/>
  <c r="AC166" i="18"/>
  <c r="Y166" i="18"/>
  <c r="AM166" i="18"/>
  <c r="AL166" i="18"/>
  <c r="AF166" i="18"/>
  <c r="V166" i="18"/>
  <c r="AB166" i="18"/>
  <c r="AK166" i="18"/>
  <c r="Z166" i="18"/>
  <c r="W166" i="18"/>
  <c r="AI140" i="18"/>
  <c r="AD140" i="18"/>
  <c r="AA140" i="18"/>
  <c r="AH140" i="18"/>
  <c r="AG140" i="18"/>
  <c r="AC140" i="18"/>
  <c r="Y140" i="18"/>
  <c r="AM140" i="18"/>
  <c r="AL140" i="18"/>
  <c r="AF140" i="18"/>
  <c r="V140" i="18"/>
  <c r="AB140" i="18"/>
  <c r="AK140" i="18"/>
  <c r="Z140" i="18"/>
  <c r="W140" i="18"/>
  <c r="W126" i="18"/>
  <c r="W95" i="18"/>
  <c r="W61" i="18"/>
  <c r="V27" i="18"/>
  <c r="V14" i="18"/>
  <c r="S200" i="18"/>
  <c r="S182" i="18"/>
  <c r="S167" i="18"/>
  <c r="S141" i="18"/>
  <c r="T207" i="18"/>
  <c r="T189" i="18"/>
  <c r="T161" i="18"/>
  <c r="T151" i="18"/>
  <c r="T116" i="18"/>
  <c r="T33" i="18"/>
  <c r="U199" i="18"/>
  <c r="U174" i="18"/>
  <c r="U148" i="18"/>
  <c r="U67" i="18"/>
  <c r="V207" i="18"/>
  <c r="V183" i="18"/>
  <c r="W198" i="18"/>
  <c r="W150" i="18"/>
  <c r="W51" i="18"/>
  <c r="X192" i="18"/>
  <c r="X172" i="18"/>
  <c r="Y174" i="18"/>
  <c r="Y141" i="18"/>
  <c r="Z201" i="18"/>
  <c r="Z169" i="18"/>
  <c r="Z18" i="18"/>
  <c r="AA176" i="18"/>
  <c r="AA137" i="18"/>
  <c r="AB188" i="18"/>
  <c r="AB154" i="18"/>
  <c r="AC198" i="18"/>
  <c r="AD197" i="18"/>
  <c r="AE184" i="18"/>
  <c r="AE140" i="18"/>
  <c r="AF170" i="18"/>
  <c r="AG165" i="18"/>
  <c r="AK185" i="18"/>
  <c r="AL171" i="18"/>
  <c r="AM151" i="18"/>
  <c r="Y62" i="18"/>
  <c r="X87" i="18"/>
  <c r="X17" i="18"/>
  <c r="AE58" i="18"/>
  <c r="AM123" i="18"/>
  <c r="AL123" i="18"/>
  <c r="AK123" i="18"/>
  <c r="AJ123" i="18"/>
  <c r="AH123" i="18"/>
  <c r="AF123" i="18"/>
  <c r="AA123" i="18"/>
  <c r="Z123" i="18"/>
  <c r="AI123" i="18"/>
  <c r="AE123" i="18"/>
  <c r="AC123" i="18"/>
  <c r="AB123" i="18"/>
  <c r="W123" i="18"/>
  <c r="V123" i="18"/>
  <c r="AG123" i="18"/>
  <c r="U123" i="18"/>
  <c r="S123" i="18"/>
  <c r="AD123" i="18"/>
  <c r="Y123" i="18"/>
  <c r="AM105" i="18"/>
  <c r="AL105" i="18"/>
  <c r="AK105" i="18"/>
  <c r="AJ105" i="18"/>
  <c r="AI105" i="18"/>
  <c r="AA105" i="18"/>
  <c r="Z105" i="18"/>
  <c r="AG105" i="18"/>
  <c r="AE105" i="18"/>
  <c r="AF105" i="18"/>
  <c r="AH105" i="18"/>
  <c r="X105" i="18"/>
  <c r="AD105" i="18"/>
  <c r="W105" i="18"/>
  <c r="V105" i="18"/>
  <c r="U105" i="18"/>
  <c r="S105" i="18"/>
  <c r="AC105" i="18"/>
  <c r="AM59" i="18"/>
  <c r="AL59" i="18"/>
  <c r="AK59" i="18"/>
  <c r="AJ59" i="18"/>
  <c r="AF59" i="18"/>
  <c r="AA59" i="18"/>
  <c r="Z59" i="18"/>
  <c r="AH59" i="18"/>
  <c r="AE59" i="18"/>
  <c r="AB59" i="18"/>
  <c r="AD59" i="18"/>
  <c r="AC59" i="18"/>
  <c r="W59" i="18"/>
  <c r="V59" i="18"/>
  <c r="T59" i="18"/>
  <c r="U59" i="18"/>
  <c r="S59" i="18"/>
  <c r="X59" i="18"/>
  <c r="AG59" i="18"/>
  <c r="Y59" i="18"/>
  <c r="AM11" i="18"/>
  <c r="AL11" i="18"/>
  <c r="AK11" i="18"/>
  <c r="AJ11" i="18"/>
  <c r="AA11" i="18"/>
  <c r="Z11" i="18"/>
  <c r="AF11" i="18"/>
  <c r="X11" i="18"/>
  <c r="AI11" i="18"/>
  <c r="AG11" i="18"/>
  <c r="AD11" i="18"/>
  <c r="AE11" i="18"/>
  <c r="V11" i="18"/>
  <c r="AH11" i="18"/>
  <c r="U11" i="18"/>
  <c r="T11" i="18"/>
  <c r="S11" i="18"/>
  <c r="AB11" i="18"/>
  <c r="W11" i="18"/>
  <c r="S55" i="18"/>
  <c r="S32" i="18"/>
  <c r="V98" i="18"/>
  <c r="V32" i="18"/>
  <c r="W33" i="18"/>
  <c r="X85" i="18"/>
  <c r="Y58" i="18"/>
  <c r="Z55" i="18"/>
  <c r="AA96" i="18"/>
  <c r="AB85" i="18"/>
  <c r="AC52" i="18"/>
  <c r="AM44" i="18"/>
  <c r="AL44" i="18"/>
  <c r="AK44" i="18"/>
  <c r="AJ44" i="18"/>
  <c r="AH44" i="18"/>
  <c r="AA44" i="18"/>
  <c r="Z44" i="18"/>
  <c r="AI44" i="18"/>
  <c r="AF44" i="18"/>
  <c r="AG44" i="18"/>
  <c r="AD44" i="18"/>
  <c r="Y44" i="18"/>
  <c r="W44" i="18"/>
  <c r="V44" i="18"/>
  <c r="U44" i="18"/>
  <c r="T44" i="18"/>
  <c r="S44" i="18"/>
  <c r="AE44" i="18"/>
  <c r="AB44" i="18"/>
  <c r="AC44" i="18"/>
  <c r="X44" i="18"/>
  <c r="AM136" i="18"/>
  <c r="AL136" i="18"/>
  <c r="AK136" i="18"/>
  <c r="AJ136" i="18"/>
  <c r="AI136" i="18"/>
  <c r="AA136" i="18"/>
  <c r="Z136" i="18"/>
  <c r="Y136" i="18"/>
  <c r="AG136" i="18"/>
  <c r="AE136" i="18"/>
  <c r="AH136" i="18"/>
  <c r="AF136" i="18"/>
  <c r="W136" i="18"/>
  <c r="V136" i="18"/>
  <c r="U136" i="18"/>
  <c r="T136" i="18"/>
  <c r="S136" i="18"/>
  <c r="AC136" i="18"/>
  <c r="AB136" i="18"/>
  <c r="AM121" i="18"/>
  <c r="AL121" i="18"/>
  <c r="AK121" i="18"/>
  <c r="AJ121" i="18"/>
  <c r="AE121" i="18"/>
  <c r="AF121" i="18"/>
  <c r="AA121" i="18"/>
  <c r="Z121" i="18"/>
  <c r="Y121" i="18"/>
  <c r="AH121" i="18"/>
  <c r="AD121" i="18"/>
  <c r="AI121" i="18"/>
  <c r="AC121" i="18"/>
  <c r="AB121" i="18"/>
  <c r="W121" i="18"/>
  <c r="V121" i="18"/>
  <c r="U121" i="18"/>
  <c r="T121" i="18"/>
  <c r="AG121" i="18"/>
  <c r="S121" i="18"/>
  <c r="AM108" i="18"/>
  <c r="AL108" i="18"/>
  <c r="AK108" i="18"/>
  <c r="AJ108" i="18"/>
  <c r="AI108" i="18"/>
  <c r="AA108" i="18"/>
  <c r="Z108" i="18"/>
  <c r="Y108" i="18"/>
  <c r="AE108" i="18"/>
  <c r="AG108" i="18"/>
  <c r="AF108" i="18"/>
  <c r="AD108" i="18"/>
  <c r="W108" i="18"/>
  <c r="V108" i="18"/>
  <c r="U108" i="18"/>
  <c r="T108" i="18"/>
  <c r="S108" i="18"/>
  <c r="AC108" i="18"/>
  <c r="AB108" i="18"/>
  <c r="AM91" i="18"/>
  <c r="AL91" i="18"/>
  <c r="AK91" i="18"/>
  <c r="AJ91" i="18"/>
  <c r="AG91" i="18"/>
  <c r="AF91" i="18"/>
  <c r="AA91" i="18"/>
  <c r="Z91" i="18"/>
  <c r="Y91" i="18"/>
  <c r="AH91" i="18"/>
  <c r="AI91" i="18"/>
  <c r="AE91" i="18"/>
  <c r="AC91" i="18"/>
  <c r="X91" i="18"/>
  <c r="AB91" i="18"/>
  <c r="W91" i="18"/>
  <c r="V91" i="18"/>
  <c r="U91" i="18"/>
  <c r="T91" i="18"/>
  <c r="S91" i="18"/>
  <c r="AM72" i="18"/>
  <c r="AL72" i="18"/>
  <c r="AK72" i="18"/>
  <c r="AJ72" i="18"/>
  <c r="AA72" i="18"/>
  <c r="Z72" i="18"/>
  <c r="Y72" i="18"/>
  <c r="AI72" i="18"/>
  <c r="AD72" i="18"/>
  <c r="AF72" i="18"/>
  <c r="AG72" i="18"/>
  <c r="AE72" i="18"/>
  <c r="W72" i="18"/>
  <c r="V72" i="18"/>
  <c r="X72" i="18"/>
  <c r="U72" i="18"/>
  <c r="T72" i="18"/>
  <c r="S72" i="18"/>
  <c r="AC72" i="18"/>
  <c r="AB72" i="18"/>
  <c r="AH72" i="18"/>
  <c r="AM57" i="18"/>
  <c r="AL57" i="18"/>
  <c r="AK57" i="18"/>
  <c r="AJ57" i="18"/>
  <c r="AG57" i="18"/>
  <c r="AA57" i="18"/>
  <c r="Z57" i="18"/>
  <c r="Y57" i="18"/>
  <c r="AH57" i="18"/>
  <c r="AE57" i="18"/>
  <c r="AD57" i="18"/>
  <c r="AF57" i="18"/>
  <c r="AB57" i="18"/>
  <c r="AC57" i="18"/>
  <c r="W57" i="18"/>
  <c r="V57" i="18"/>
  <c r="U57" i="18"/>
  <c r="T57" i="18"/>
  <c r="S57" i="18"/>
  <c r="X57" i="18"/>
  <c r="AM42" i="18"/>
  <c r="AL42" i="18"/>
  <c r="AK42" i="18"/>
  <c r="AJ42" i="18"/>
  <c r="AH42" i="18"/>
  <c r="AD42" i="18"/>
  <c r="AA42" i="18"/>
  <c r="Z42" i="18"/>
  <c r="Y42" i="18"/>
  <c r="AI42" i="18"/>
  <c r="AF42" i="18"/>
  <c r="AG42" i="18"/>
  <c r="W42" i="18"/>
  <c r="V42" i="18"/>
  <c r="U42" i="18"/>
  <c r="T42" i="18"/>
  <c r="S42" i="18"/>
  <c r="AE42" i="18"/>
  <c r="AB42" i="18"/>
  <c r="X42" i="18"/>
  <c r="AC42" i="18"/>
  <c r="AM22" i="18"/>
  <c r="AL22" i="18"/>
  <c r="AK22" i="18"/>
  <c r="AJ22" i="18"/>
  <c r="AA22" i="18"/>
  <c r="Z22" i="18"/>
  <c r="Y22" i="18"/>
  <c r="AD22" i="18"/>
  <c r="AE22" i="18"/>
  <c r="AH22" i="18"/>
  <c r="AB22" i="18"/>
  <c r="V22" i="18"/>
  <c r="AC22" i="18"/>
  <c r="U22" i="18"/>
  <c r="T22" i="18"/>
  <c r="W22" i="18"/>
  <c r="S22" i="18"/>
  <c r="AG22" i="18"/>
  <c r="AF22" i="18"/>
  <c r="AI22" i="18"/>
  <c r="S66" i="18"/>
  <c r="V95" i="18"/>
  <c r="X83" i="18"/>
  <c r="Y53" i="18"/>
  <c r="Z68" i="18"/>
  <c r="AA92" i="18"/>
  <c r="AC48" i="18"/>
  <c r="AM74" i="18"/>
  <c r="AL74" i="18"/>
  <c r="AK74" i="18"/>
  <c r="AJ74" i="18"/>
  <c r="AH74" i="18"/>
  <c r="AE74" i="18"/>
  <c r="AI74" i="18"/>
  <c r="AA74" i="18"/>
  <c r="Z74" i="18"/>
  <c r="AD74" i="18"/>
  <c r="AF74" i="18"/>
  <c r="W74" i="18"/>
  <c r="V74" i="18"/>
  <c r="X74" i="18"/>
  <c r="U74" i="18"/>
  <c r="Y74" i="18"/>
  <c r="S74" i="18"/>
  <c r="AC74" i="18"/>
  <c r="AB74" i="18"/>
  <c r="AM24" i="18"/>
  <c r="AL24" i="18"/>
  <c r="AK24" i="18"/>
  <c r="AJ24" i="18"/>
  <c r="AI24" i="18"/>
  <c r="AG24" i="18"/>
  <c r="AA24" i="18"/>
  <c r="Z24" i="18"/>
  <c r="X24" i="18"/>
  <c r="AD24" i="18"/>
  <c r="AE24" i="18"/>
  <c r="AH24" i="18"/>
  <c r="AB24" i="18"/>
  <c r="AC24" i="18"/>
  <c r="V24" i="18"/>
  <c r="Y24" i="18"/>
  <c r="U24" i="18"/>
  <c r="T24" i="18"/>
  <c r="W24" i="18"/>
  <c r="S24" i="18"/>
  <c r="AF24" i="18"/>
  <c r="S70" i="18"/>
  <c r="S99" i="18"/>
  <c r="S64" i="18"/>
  <c r="T123" i="18"/>
  <c r="U130" i="18"/>
  <c r="V85" i="18"/>
  <c r="W25" i="18"/>
  <c r="Y130" i="18"/>
  <c r="Z66" i="18"/>
  <c r="AM88" i="18"/>
  <c r="AL88" i="18"/>
  <c r="AK88" i="18"/>
  <c r="AJ88" i="18"/>
  <c r="AI88" i="18"/>
  <c r="AH88" i="18"/>
  <c r="AG88" i="18"/>
  <c r="AF88" i="18"/>
  <c r="AC88" i="18"/>
  <c r="AB88" i="18"/>
  <c r="AE88" i="18"/>
  <c r="X88" i="18"/>
  <c r="Y88" i="18"/>
  <c r="W88" i="18"/>
  <c r="V88" i="18"/>
  <c r="U88" i="18"/>
  <c r="T88" i="18"/>
  <c r="AA88" i="18"/>
  <c r="Z88" i="18"/>
  <c r="X66" i="18"/>
  <c r="Y127" i="18"/>
  <c r="AB53" i="18"/>
  <c r="AC11" i="18"/>
  <c r="AM134" i="18"/>
  <c r="AL134" i="18"/>
  <c r="AK134" i="18"/>
  <c r="AJ134" i="18"/>
  <c r="AI134" i="18"/>
  <c r="AH134" i="18"/>
  <c r="AG134" i="18"/>
  <c r="AF134" i="18"/>
  <c r="AD134" i="18"/>
  <c r="AC134" i="18"/>
  <c r="AB134" i="18"/>
  <c r="AE134" i="18"/>
  <c r="Y134" i="18"/>
  <c r="W134" i="18"/>
  <c r="V134" i="18"/>
  <c r="U134" i="18"/>
  <c r="T134" i="18"/>
  <c r="X134" i="18"/>
  <c r="AA134" i="18"/>
  <c r="Z134" i="18"/>
  <c r="AM119" i="18"/>
  <c r="AL119" i="18"/>
  <c r="AK119" i="18"/>
  <c r="AJ119" i="18"/>
  <c r="AI119" i="18"/>
  <c r="AH119" i="18"/>
  <c r="AG119" i="18"/>
  <c r="AF119" i="18"/>
  <c r="AC119" i="18"/>
  <c r="AB119" i="18"/>
  <c r="AD119" i="18"/>
  <c r="W119" i="18"/>
  <c r="V119" i="18"/>
  <c r="U119" i="18"/>
  <c r="T119" i="18"/>
  <c r="Y119" i="18"/>
  <c r="X119" i="18"/>
  <c r="AM106" i="18"/>
  <c r="AL106" i="18"/>
  <c r="AK106" i="18"/>
  <c r="AJ106" i="18"/>
  <c r="AI106" i="18"/>
  <c r="AH106" i="18"/>
  <c r="AG106" i="18"/>
  <c r="AF106" i="18"/>
  <c r="AC106" i="18"/>
  <c r="AB106" i="18"/>
  <c r="AD106" i="18"/>
  <c r="W106" i="18"/>
  <c r="V106" i="18"/>
  <c r="U106" i="18"/>
  <c r="T106" i="18"/>
  <c r="AA106" i="18"/>
  <c r="Z106" i="18"/>
  <c r="AE106" i="18"/>
  <c r="X106" i="18"/>
  <c r="AM70" i="18"/>
  <c r="AL70" i="18"/>
  <c r="AK70" i="18"/>
  <c r="AJ70" i="18"/>
  <c r="AI70" i="18"/>
  <c r="AH70" i="18"/>
  <c r="AG70" i="18"/>
  <c r="AF70" i="18"/>
  <c r="AC70" i="18"/>
  <c r="AB70" i="18"/>
  <c r="Z70" i="18"/>
  <c r="AE70" i="18"/>
  <c r="W70" i="18"/>
  <c r="V70" i="18"/>
  <c r="X70" i="18"/>
  <c r="U70" i="18"/>
  <c r="T70" i="18"/>
  <c r="Y70" i="18"/>
  <c r="AD70" i="18"/>
  <c r="AM36" i="18"/>
  <c r="AL36" i="18"/>
  <c r="AK36" i="18"/>
  <c r="AJ36" i="18"/>
  <c r="AI36" i="18"/>
  <c r="AH36" i="18"/>
  <c r="AG36" i="18"/>
  <c r="AF36" i="18"/>
  <c r="AC36" i="18"/>
  <c r="AB36" i="18"/>
  <c r="AE36" i="18"/>
  <c r="W36" i="18"/>
  <c r="V36" i="18"/>
  <c r="AD36" i="18"/>
  <c r="U36" i="18"/>
  <c r="T36" i="18"/>
  <c r="AA36" i="18"/>
  <c r="Z36" i="18"/>
  <c r="X36" i="18"/>
  <c r="Y36" i="18"/>
  <c r="AM39" i="18"/>
  <c r="AL39" i="18"/>
  <c r="AK39" i="18"/>
  <c r="AJ39" i="18"/>
  <c r="AI39" i="18"/>
  <c r="AH39" i="18"/>
  <c r="AG39" i="18"/>
  <c r="AF39" i="18"/>
  <c r="AC39" i="18"/>
  <c r="AB39" i="18"/>
  <c r="W39" i="18"/>
  <c r="V39" i="18"/>
  <c r="U39" i="18"/>
  <c r="T39" i="18"/>
  <c r="AE39" i="18"/>
  <c r="X39" i="18"/>
  <c r="AM20" i="18"/>
  <c r="AL20" i="18"/>
  <c r="AK20" i="18"/>
  <c r="AJ20" i="18"/>
  <c r="AI20" i="18"/>
  <c r="AH20" i="18"/>
  <c r="AG20" i="18"/>
  <c r="AF20" i="18"/>
  <c r="AC20" i="18"/>
  <c r="AB20" i="18"/>
  <c r="AD20" i="18"/>
  <c r="Z20" i="18"/>
  <c r="V20" i="18"/>
  <c r="AA20" i="18"/>
  <c r="U20" i="18"/>
  <c r="T20" i="18"/>
  <c r="Y20" i="18"/>
  <c r="W20" i="18"/>
  <c r="AE20" i="18"/>
  <c r="AM133" i="18"/>
  <c r="AL133" i="18"/>
  <c r="AK133" i="18"/>
  <c r="AJ133" i="18"/>
  <c r="AE133" i="18"/>
  <c r="AD133" i="18"/>
  <c r="AI133" i="18"/>
  <c r="AA133" i="18"/>
  <c r="Z133" i="18"/>
  <c r="Y133" i="18"/>
  <c r="AG133" i="18"/>
  <c r="AH133" i="18"/>
  <c r="AF133" i="18"/>
  <c r="W133" i="18"/>
  <c r="V133" i="18"/>
  <c r="U133" i="18"/>
  <c r="S133" i="18"/>
  <c r="X133" i="18"/>
  <c r="AC133" i="18"/>
  <c r="AB133" i="18"/>
  <c r="AM89" i="18"/>
  <c r="AL89" i="18"/>
  <c r="AK89" i="18"/>
  <c r="AJ89" i="18"/>
  <c r="AE89" i="18"/>
  <c r="AD89" i="18"/>
  <c r="AA89" i="18"/>
  <c r="Z89" i="18"/>
  <c r="Y89" i="18"/>
  <c r="AF89" i="18"/>
  <c r="AH89" i="18"/>
  <c r="AI89" i="18"/>
  <c r="AC89" i="18"/>
  <c r="AB89" i="18"/>
  <c r="W89" i="18"/>
  <c r="V89" i="18"/>
  <c r="U89" i="18"/>
  <c r="S89" i="18"/>
  <c r="AG89" i="18"/>
  <c r="AM104" i="18"/>
  <c r="AL104" i="18"/>
  <c r="AK104" i="18"/>
  <c r="AJ104" i="18"/>
  <c r="AE104" i="18"/>
  <c r="AD104" i="18"/>
  <c r="AA104" i="18"/>
  <c r="Z104" i="18"/>
  <c r="Y104" i="18"/>
  <c r="AG104" i="18"/>
  <c r="AF104" i="18"/>
  <c r="AH104" i="18"/>
  <c r="W104" i="18"/>
  <c r="V104" i="18"/>
  <c r="U104" i="18"/>
  <c r="S104" i="18"/>
  <c r="AI104" i="18"/>
  <c r="AC104" i="18"/>
  <c r="AB104" i="18"/>
  <c r="AM87" i="18"/>
  <c r="AL87" i="18"/>
  <c r="AK87" i="18"/>
  <c r="AJ87" i="18"/>
  <c r="AE87" i="18"/>
  <c r="AD87" i="18"/>
  <c r="AA87" i="18"/>
  <c r="Z87" i="18"/>
  <c r="Y87" i="18"/>
  <c r="AH87" i="18"/>
  <c r="AI87" i="18"/>
  <c r="AC87" i="18"/>
  <c r="AB87" i="18"/>
  <c r="W87" i="18"/>
  <c r="V87" i="18"/>
  <c r="AG87" i="18"/>
  <c r="S87" i="18"/>
  <c r="AF87" i="18"/>
  <c r="AM69" i="18"/>
  <c r="AL69" i="18"/>
  <c r="AK69" i="18"/>
  <c r="AJ69" i="18"/>
  <c r="AE69" i="18"/>
  <c r="AD69" i="18"/>
  <c r="AA69" i="18"/>
  <c r="Z69" i="18"/>
  <c r="Y69" i="18"/>
  <c r="AI69" i="18"/>
  <c r="AF69" i="18"/>
  <c r="AG69" i="18"/>
  <c r="W69" i="18"/>
  <c r="V69" i="18"/>
  <c r="X69" i="18"/>
  <c r="U69" i="18"/>
  <c r="S69" i="18"/>
  <c r="AC69" i="18"/>
  <c r="AB69" i="18"/>
  <c r="AH69" i="18"/>
  <c r="AM54" i="18"/>
  <c r="AL54" i="18"/>
  <c r="AK54" i="18"/>
  <c r="AJ54" i="18"/>
  <c r="AE54" i="18"/>
  <c r="AD54" i="18"/>
  <c r="AG54" i="18"/>
  <c r="AA54" i="18"/>
  <c r="Z54" i="18"/>
  <c r="Y54" i="18"/>
  <c r="AH54" i="18"/>
  <c r="AI54" i="18"/>
  <c r="AF54" i="18"/>
  <c r="AB54" i="18"/>
  <c r="AC54" i="18"/>
  <c r="W54" i="18"/>
  <c r="V54" i="18"/>
  <c r="U54" i="18"/>
  <c r="S54" i="18"/>
  <c r="X54" i="18"/>
  <c r="AM38" i="18"/>
  <c r="AL38" i="18"/>
  <c r="AK38" i="18"/>
  <c r="AJ38" i="18"/>
  <c r="AE38" i="18"/>
  <c r="AD38" i="18"/>
  <c r="AH38" i="18"/>
  <c r="AA38" i="18"/>
  <c r="Z38" i="18"/>
  <c r="Y38" i="18"/>
  <c r="AF38" i="18"/>
  <c r="AI38" i="18"/>
  <c r="W38" i="18"/>
  <c r="V38" i="18"/>
  <c r="S38" i="18"/>
  <c r="AB38" i="18"/>
  <c r="AG38" i="18"/>
  <c r="AC38" i="18"/>
  <c r="T89" i="18"/>
  <c r="T83" i="18"/>
  <c r="U66" i="18"/>
  <c r="W15" i="18"/>
  <c r="X64" i="18"/>
  <c r="AD136" i="18"/>
  <c r="S36" i="18"/>
  <c r="T115" i="18"/>
  <c r="T38" i="18"/>
  <c r="X136" i="18"/>
  <c r="Y16" i="18"/>
  <c r="Z39" i="18"/>
  <c r="AA47" i="18"/>
  <c r="AD88" i="18"/>
  <c r="AM132" i="18"/>
  <c r="AL132" i="18"/>
  <c r="AI132" i="18"/>
  <c r="AH132" i="18"/>
  <c r="AG132" i="18"/>
  <c r="AF132" i="18"/>
  <c r="AJ132" i="18"/>
  <c r="AE132" i="18"/>
  <c r="AK132" i="18"/>
  <c r="Y132" i="18"/>
  <c r="U132" i="18"/>
  <c r="T132" i="18"/>
  <c r="S132" i="18"/>
  <c r="X132" i="18"/>
  <c r="AC132" i="18"/>
  <c r="AA132" i="18"/>
  <c r="AB132" i="18"/>
  <c r="Z132" i="18"/>
  <c r="AD132" i="18"/>
  <c r="AM117" i="18"/>
  <c r="AL117" i="18"/>
  <c r="AI117" i="18"/>
  <c r="AH117" i="18"/>
  <c r="AG117" i="18"/>
  <c r="AF117" i="18"/>
  <c r="AJ117" i="18"/>
  <c r="AD117" i="18"/>
  <c r="AK117" i="18"/>
  <c r="AE117" i="18"/>
  <c r="U117" i="18"/>
  <c r="T117" i="18"/>
  <c r="S117" i="18"/>
  <c r="Y117" i="18"/>
  <c r="X117" i="18"/>
  <c r="Z117" i="18"/>
  <c r="AM101" i="18"/>
  <c r="AL101" i="18"/>
  <c r="AI101" i="18"/>
  <c r="AH101" i="18"/>
  <c r="AG101" i="18"/>
  <c r="AF101" i="18"/>
  <c r="AK101" i="18"/>
  <c r="AD101" i="18"/>
  <c r="AJ101" i="18"/>
  <c r="U101" i="18"/>
  <c r="T101" i="18"/>
  <c r="S101" i="18"/>
  <c r="AA101" i="18"/>
  <c r="Z101" i="18"/>
  <c r="AC101" i="18"/>
  <c r="AB101" i="18"/>
  <c r="Y101" i="18"/>
  <c r="AE101" i="18"/>
  <c r="X101" i="18"/>
  <c r="AM85" i="18"/>
  <c r="AL85" i="18"/>
  <c r="AK85" i="18"/>
  <c r="AI85" i="18"/>
  <c r="AH85" i="18"/>
  <c r="AG85" i="18"/>
  <c r="AF85" i="18"/>
  <c r="AJ85" i="18"/>
  <c r="AE85" i="18"/>
  <c r="U85" i="18"/>
  <c r="T85" i="18"/>
  <c r="S85" i="18"/>
  <c r="AA85" i="18"/>
  <c r="Z85" i="18"/>
  <c r="AD85" i="18"/>
  <c r="AM68" i="18"/>
  <c r="AL68" i="18"/>
  <c r="AK68" i="18"/>
  <c r="AI68" i="18"/>
  <c r="AH68" i="18"/>
  <c r="AG68" i="18"/>
  <c r="AF68" i="18"/>
  <c r="AE68" i="18"/>
  <c r="U68" i="18"/>
  <c r="T68" i="18"/>
  <c r="X68" i="18"/>
  <c r="S68" i="18"/>
  <c r="Y68" i="18"/>
  <c r="AJ68" i="18"/>
  <c r="AC68" i="18"/>
  <c r="AB68" i="18"/>
  <c r="AD68" i="18"/>
  <c r="AA68" i="18"/>
  <c r="AM52" i="18"/>
  <c r="AL52" i="18"/>
  <c r="AK52" i="18"/>
  <c r="AI52" i="18"/>
  <c r="AH52" i="18"/>
  <c r="AG52" i="18"/>
  <c r="AF52" i="18"/>
  <c r="AE52" i="18"/>
  <c r="AD52" i="18"/>
  <c r="U52" i="18"/>
  <c r="T52" i="18"/>
  <c r="S52" i="18"/>
  <c r="AJ52" i="18"/>
  <c r="AA52" i="18"/>
  <c r="Z52" i="18"/>
  <c r="X52" i="18"/>
  <c r="Y52" i="18"/>
  <c r="AM35" i="18"/>
  <c r="AL35" i="18"/>
  <c r="AK35" i="18"/>
  <c r="AI35" i="18"/>
  <c r="AH35" i="18"/>
  <c r="AG35" i="18"/>
  <c r="AF35" i="18"/>
  <c r="AE35" i="18"/>
  <c r="AJ35" i="18"/>
  <c r="AD35" i="18"/>
  <c r="W35" i="18"/>
  <c r="U35" i="18"/>
  <c r="T35" i="18"/>
  <c r="S35" i="18"/>
  <c r="AB35" i="18"/>
  <c r="AC35" i="18"/>
  <c r="X35" i="18"/>
  <c r="AA35" i="18"/>
  <c r="Z35" i="18"/>
  <c r="Y35" i="18"/>
  <c r="AM19" i="18"/>
  <c r="AL19" i="18"/>
  <c r="AK19" i="18"/>
  <c r="AI19" i="18"/>
  <c r="AH19" i="18"/>
  <c r="AG19" i="18"/>
  <c r="AF19" i="18"/>
  <c r="AE19" i="18"/>
  <c r="AJ19" i="18"/>
  <c r="Z19" i="18"/>
  <c r="U19" i="18"/>
  <c r="T19" i="18"/>
  <c r="AC19" i="18"/>
  <c r="AA19" i="18"/>
  <c r="S19" i="18"/>
  <c r="Y19" i="18"/>
  <c r="W19" i="18"/>
  <c r="AD19" i="18"/>
  <c r="S124" i="18"/>
  <c r="S88" i="18"/>
  <c r="W132" i="18"/>
  <c r="W68" i="18"/>
  <c r="Y106" i="18"/>
  <c r="Y15" i="18"/>
  <c r="AA43" i="18"/>
  <c r="T74" i="18"/>
  <c r="V129" i="18"/>
  <c r="V64" i="18"/>
  <c r="X123" i="18"/>
  <c r="X45" i="18"/>
  <c r="Y11" i="18"/>
  <c r="AA39" i="18"/>
  <c r="AB19" i="18"/>
  <c r="S119" i="18"/>
  <c r="T105" i="18"/>
  <c r="V126" i="18"/>
  <c r="V61" i="18"/>
  <c r="X121" i="18"/>
  <c r="Y85" i="18"/>
  <c r="Z119" i="18"/>
  <c r="AD39" i="18"/>
  <c r="AG74" i="18"/>
  <c r="AM129" i="18"/>
  <c r="AL129" i="18"/>
  <c r="AK129" i="18"/>
  <c r="AJ129" i="18"/>
  <c r="AE129" i="18"/>
  <c r="AD129" i="18"/>
  <c r="AH129" i="18"/>
  <c r="AF129" i="18"/>
  <c r="AC129" i="18"/>
  <c r="AB129" i="18"/>
  <c r="AA129" i="18"/>
  <c r="Z129" i="18"/>
  <c r="Y129" i="18"/>
  <c r="X129" i="18"/>
  <c r="AI129" i="18"/>
  <c r="AG129" i="18"/>
  <c r="U129" i="18"/>
  <c r="T129" i="18"/>
  <c r="AM98" i="18"/>
  <c r="AL98" i="18"/>
  <c r="AK98" i="18"/>
  <c r="AJ98" i="18"/>
  <c r="AE98" i="18"/>
  <c r="AD98" i="18"/>
  <c r="AI98" i="18"/>
  <c r="AG98" i="18"/>
  <c r="AF98" i="18"/>
  <c r="AH98" i="18"/>
  <c r="AC98" i="18"/>
  <c r="AB98" i="18"/>
  <c r="AA98" i="18"/>
  <c r="Z98" i="18"/>
  <c r="Y98" i="18"/>
  <c r="X98" i="18"/>
  <c r="U98" i="18"/>
  <c r="T98" i="18"/>
  <c r="AM82" i="18"/>
  <c r="AL82" i="18"/>
  <c r="AK82" i="18"/>
  <c r="AJ82" i="18"/>
  <c r="AE82" i="18"/>
  <c r="AD82" i="18"/>
  <c r="AH82" i="18"/>
  <c r="AI82" i="18"/>
  <c r="AC82" i="18"/>
  <c r="AB82" i="18"/>
  <c r="AA82" i="18"/>
  <c r="Z82" i="18"/>
  <c r="Y82" i="18"/>
  <c r="AG82" i="18"/>
  <c r="AF82" i="18"/>
  <c r="X82" i="18"/>
  <c r="U82" i="18"/>
  <c r="T82" i="18"/>
  <c r="AM64" i="18"/>
  <c r="AL64" i="18"/>
  <c r="AK64" i="18"/>
  <c r="AJ64" i="18"/>
  <c r="AE64" i="18"/>
  <c r="AD64" i="18"/>
  <c r="AI64" i="18"/>
  <c r="AF64" i="18"/>
  <c r="AG64" i="18"/>
  <c r="AC64" i="18"/>
  <c r="AB64" i="18"/>
  <c r="AH64" i="18"/>
  <c r="AA64" i="18"/>
  <c r="Z64" i="18"/>
  <c r="Y64" i="18"/>
  <c r="U64" i="18"/>
  <c r="T64" i="18"/>
  <c r="AM49" i="18"/>
  <c r="AL49" i="18"/>
  <c r="AK49" i="18"/>
  <c r="AJ49" i="18"/>
  <c r="AE49" i="18"/>
  <c r="AD49" i="18"/>
  <c r="AH49" i="18"/>
  <c r="AI49" i="18"/>
  <c r="AF49" i="18"/>
  <c r="AC49" i="18"/>
  <c r="AB49" i="18"/>
  <c r="AA49" i="18"/>
  <c r="Z49" i="18"/>
  <c r="Y49" i="18"/>
  <c r="X49" i="18"/>
  <c r="AG49" i="18"/>
  <c r="U49" i="18"/>
  <c r="T49" i="18"/>
  <c r="AM32" i="18"/>
  <c r="AL32" i="18"/>
  <c r="AK32" i="18"/>
  <c r="AJ32" i="18"/>
  <c r="AE32" i="18"/>
  <c r="AD32" i="18"/>
  <c r="AI32" i="18"/>
  <c r="AG32" i="18"/>
  <c r="AC32" i="18"/>
  <c r="AB32" i="18"/>
  <c r="AA32" i="18"/>
  <c r="Z32" i="18"/>
  <c r="Y32" i="18"/>
  <c r="X32" i="18"/>
  <c r="AH32" i="18"/>
  <c r="W32" i="18"/>
  <c r="U32" i="18"/>
  <c r="T32" i="18"/>
  <c r="AM17" i="18"/>
  <c r="AL17" i="18"/>
  <c r="AK17" i="18"/>
  <c r="AJ17" i="18"/>
  <c r="AE17" i="18"/>
  <c r="AD17" i="18"/>
  <c r="AH17" i="18"/>
  <c r="AC17" i="18"/>
  <c r="AB17" i="18"/>
  <c r="AI17" i="18"/>
  <c r="AA17" i="18"/>
  <c r="Z17" i="18"/>
  <c r="Y17" i="18"/>
  <c r="AG17" i="18"/>
  <c r="AF17" i="18"/>
  <c r="U17" i="18"/>
  <c r="T17" i="18"/>
  <c r="AM128" i="18"/>
  <c r="AL128" i="18"/>
  <c r="AK128" i="18"/>
  <c r="AJ128" i="18"/>
  <c r="AI128" i="18"/>
  <c r="AH128" i="18"/>
  <c r="AG128" i="18"/>
  <c r="AF128" i="18"/>
  <c r="X128" i="18"/>
  <c r="AD128" i="18"/>
  <c r="AE128" i="18"/>
  <c r="AA128" i="18"/>
  <c r="AC128" i="18"/>
  <c r="Z128" i="18"/>
  <c r="AB128" i="18"/>
  <c r="W128" i="18"/>
  <c r="V128" i="18"/>
  <c r="Y128" i="18"/>
  <c r="S128" i="18"/>
  <c r="AM97" i="18"/>
  <c r="AL97" i="18"/>
  <c r="AK97" i="18"/>
  <c r="AJ97" i="18"/>
  <c r="AI97" i="18"/>
  <c r="AH97" i="18"/>
  <c r="AG97" i="18"/>
  <c r="AF97" i="18"/>
  <c r="AE97" i="18"/>
  <c r="AD97" i="18"/>
  <c r="X97" i="18"/>
  <c r="Z97" i="18"/>
  <c r="AC97" i="18"/>
  <c r="AB97" i="18"/>
  <c r="Y97" i="18"/>
  <c r="W97" i="18"/>
  <c r="V97" i="18"/>
  <c r="S97" i="18"/>
  <c r="AM81" i="18"/>
  <c r="AL81" i="18"/>
  <c r="AK81" i="18"/>
  <c r="AJ81" i="18"/>
  <c r="AI81" i="18"/>
  <c r="AH81" i="18"/>
  <c r="AG81" i="18"/>
  <c r="AF81" i="18"/>
  <c r="AE81" i="18"/>
  <c r="AD81" i="18"/>
  <c r="X81" i="18"/>
  <c r="AA81" i="18"/>
  <c r="Z81" i="18"/>
  <c r="W81" i="18"/>
  <c r="V81" i="18"/>
  <c r="AC81" i="18"/>
  <c r="AB81" i="18"/>
  <c r="S81" i="18"/>
  <c r="AM63" i="18"/>
  <c r="AL63" i="18"/>
  <c r="AK63" i="18"/>
  <c r="AJ63" i="18"/>
  <c r="AI63" i="18"/>
  <c r="AH63" i="18"/>
  <c r="AG63" i="18"/>
  <c r="AF63" i="18"/>
  <c r="AD63" i="18"/>
  <c r="X63" i="18"/>
  <c r="AE63" i="18"/>
  <c r="Y63" i="18"/>
  <c r="AB63" i="18"/>
  <c r="AC63" i="18"/>
  <c r="AA63" i="18"/>
  <c r="Z63" i="18"/>
  <c r="W63" i="18"/>
  <c r="V63" i="18"/>
  <c r="S63" i="18"/>
  <c r="AM48" i="18"/>
  <c r="AL48" i="18"/>
  <c r="AK48" i="18"/>
  <c r="AJ48" i="18"/>
  <c r="AI48" i="18"/>
  <c r="AH48" i="18"/>
  <c r="AG48" i="18"/>
  <c r="AF48" i="18"/>
  <c r="AE48" i="18"/>
  <c r="AD48" i="18"/>
  <c r="X48" i="18"/>
  <c r="AA48" i="18"/>
  <c r="Z48" i="18"/>
  <c r="Y48" i="18"/>
  <c r="W48" i="18"/>
  <c r="V48" i="18"/>
  <c r="S48" i="18"/>
  <c r="AM16" i="18"/>
  <c r="AL16" i="18"/>
  <c r="AK16" i="18"/>
  <c r="AJ16" i="18"/>
  <c r="AI16" i="18"/>
  <c r="AH16" i="18"/>
  <c r="AG16" i="18"/>
  <c r="AF16" i="18"/>
  <c r="X16" i="18"/>
  <c r="W16" i="18"/>
  <c r="AC16" i="18"/>
  <c r="AE16" i="18"/>
  <c r="AD16" i="18"/>
  <c r="V16" i="18"/>
  <c r="Z16" i="18"/>
  <c r="S16" i="18"/>
  <c r="S118" i="18"/>
  <c r="S82" i="18"/>
  <c r="T69" i="18"/>
  <c r="U99" i="18"/>
  <c r="V117" i="18"/>
  <c r="V52" i="18"/>
  <c r="X89" i="18"/>
  <c r="X38" i="18"/>
  <c r="Z118" i="18"/>
  <c r="AC118" i="18"/>
  <c r="AE119" i="18"/>
  <c r="AH108" i="18"/>
  <c r="AM127" i="18"/>
  <c r="AL127" i="18"/>
  <c r="AK127" i="18"/>
  <c r="AJ127" i="18"/>
  <c r="AI127" i="18"/>
  <c r="AH127" i="18"/>
  <c r="AG127" i="18"/>
  <c r="AF127" i="18"/>
  <c r="AE127" i="18"/>
  <c r="AD127" i="18"/>
  <c r="AC127" i="18"/>
  <c r="AB127" i="18"/>
  <c r="X127" i="18"/>
  <c r="AA127" i="18"/>
  <c r="Z127" i="18"/>
  <c r="W127" i="18"/>
  <c r="V127" i="18"/>
  <c r="U127" i="18"/>
  <c r="T127" i="18"/>
  <c r="AM114" i="18"/>
  <c r="AL114" i="18"/>
  <c r="AK114" i="18"/>
  <c r="AJ114" i="18"/>
  <c r="AI114" i="18"/>
  <c r="AH114" i="18"/>
  <c r="AG114" i="18"/>
  <c r="AF114" i="18"/>
  <c r="AE114" i="18"/>
  <c r="AD114" i="18"/>
  <c r="AC114" i="18"/>
  <c r="AB114" i="18"/>
  <c r="Y114" i="18"/>
  <c r="X114" i="18"/>
  <c r="AA114" i="18"/>
  <c r="Z114" i="18"/>
  <c r="W114" i="18"/>
  <c r="V114" i="18"/>
  <c r="U114" i="18"/>
  <c r="T114" i="18"/>
  <c r="AM96" i="18"/>
  <c r="AL96" i="18"/>
  <c r="AK96" i="18"/>
  <c r="AJ96" i="18"/>
  <c r="AI96" i="18"/>
  <c r="AH96" i="18"/>
  <c r="AG96" i="18"/>
  <c r="AF96" i="18"/>
  <c r="AE96" i="18"/>
  <c r="AD96" i="18"/>
  <c r="AC96" i="18"/>
  <c r="AB96" i="18"/>
  <c r="Y96" i="18"/>
  <c r="X96" i="18"/>
  <c r="W96" i="18"/>
  <c r="V96" i="18"/>
  <c r="U96" i="18"/>
  <c r="T96" i="18"/>
  <c r="AM80" i="18"/>
  <c r="AL80" i="18"/>
  <c r="AK80" i="18"/>
  <c r="AJ80" i="18"/>
  <c r="AI80" i="18"/>
  <c r="AH80" i="18"/>
  <c r="AG80" i="18"/>
  <c r="AF80" i="18"/>
  <c r="AE80" i="18"/>
  <c r="AD80" i="18"/>
  <c r="AC80" i="18"/>
  <c r="AB80" i="18"/>
  <c r="AA80" i="18"/>
  <c r="Z80" i="18"/>
  <c r="X80" i="18"/>
  <c r="W80" i="18"/>
  <c r="V80" i="18"/>
  <c r="Y80" i="18"/>
  <c r="U80" i="18"/>
  <c r="T80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W62" i="18"/>
  <c r="V62" i="18"/>
  <c r="U62" i="18"/>
  <c r="T62" i="18"/>
  <c r="X62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Z47" i="18"/>
  <c r="X47" i="18"/>
  <c r="Y47" i="18"/>
  <c r="W47" i="18"/>
  <c r="V47" i="18"/>
  <c r="U47" i="18"/>
  <c r="T47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X15" i="18"/>
  <c r="V15" i="18"/>
  <c r="U15" i="18"/>
  <c r="T15" i="18"/>
  <c r="AA15" i="18"/>
  <c r="Z15" i="18"/>
  <c r="AI126" i="18"/>
  <c r="AH126" i="18"/>
  <c r="AG126" i="18"/>
  <c r="AF126" i="18"/>
  <c r="AE126" i="18"/>
  <c r="AJ126" i="18"/>
  <c r="AM126" i="18"/>
  <c r="AC126" i="18"/>
  <c r="AB126" i="18"/>
  <c r="AA126" i="18"/>
  <c r="Z126" i="18"/>
  <c r="Y126" i="18"/>
  <c r="AK126" i="18"/>
  <c r="AD126" i="18"/>
  <c r="X126" i="18"/>
  <c r="U126" i="18"/>
  <c r="T126" i="18"/>
  <c r="S126" i="18"/>
  <c r="AL126" i="18"/>
  <c r="AI113" i="18"/>
  <c r="AH113" i="18"/>
  <c r="AG113" i="18"/>
  <c r="AF113" i="18"/>
  <c r="AE113" i="18"/>
  <c r="AJ113" i="18"/>
  <c r="AD113" i="18"/>
  <c r="AM113" i="18"/>
  <c r="AK113" i="18"/>
  <c r="AC113" i="18"/>
  <c r="AB113" i="18"/>
  <c r="AA113" i="18"/>
  <c r="Z113" i="18"/>
  <c r="Y113" i="18"/>
  <c r="AL113" i="18"/>
  <c r="X113" i="18"/>
  <c r="U113" i="18"/>
  <c r="T113" i="18"/>
  <c r="S113" i="18"/>
  <c r="AI95" i="18"/>
  <c r="AH95" i="18"/>
  <c r="AG95" i="18"/>
  <c r="AF95" i="18"/>
  <c r="AE95" i="18"/>
  <c r="AM95" i="18"/>
  <c r="AK95" i="18"/>
  <c r="AD95" i="18"/>
  <c r="AC95" i="18"/>
  <c r="AB95" i="18"/>
  <c r="AL95" i="18"/>
  <c r="AA95" i="18"/>
  <c r="Z95" i="18"/>
  <c r="Y95" i="18"/>
  <c r="AJ95" i="18"/>
  <c r="X95" i="18"/>
  <c r="U95" i="18"/>
  <c r="T95" i="18"/>
  <c r="S95" i="18"/>
  <c r="AI61" i="18"/>
  <c r="AH61" i="18"/>
  <c r="AG61" i="18"/>
  <c r="AF61" i="18"/>
  <c r="AE61" i="18"/>
  <c r="AJ61" i="18"/>
  <c r="AL61" i="18"/>
  <c r="AC61" i="18"/>
  <c r="AB61" i="18"/>
  <c r="AA61" i="18"/>
  <c r="Z61" i="18"/>
  <c r="Y61" i="18"/>
  <c r="AM61" i="18"/>
  <c r="AK61" i="18"/>
  <c r="AD61" i="18"/>
  <c r="U61" i="18"/>
  <c r="T61" i="18"/>
  <c r="S61" i="18"/>
  <c r="AI14" i="18"/>
  <c r="AH14" i="18"/>
  <c r="AG14" i="18"/>
  <c r="AF14" i="18"/>
  <c r="AE14" i="18"/>
  <c r="AM14" i="18"/>
  <c r="AJ14" i="18"/>
  <c r="AK14" i="18"/>
  <c r="AC14" i="18"/>
  <c r="AB14" i="18"/>
  <c r="AL14" i="18"/>
  <c r="AA14" i="18"/>
  <c r="Z14" i="18"/>
  <c r="Y14" i="18"/>
  <c r="AD14" i="18"/>
  <c r="X14" i="18"/>
  <c r="U14" i="18"/>
  <c r="T14" i="18"/>
  <c r="S14" i="18"/>
  <c r="W14" i="18"/>
  <c r="V49" i="18"/>
  <c r="X22" i="18"/>
  <c r="Z96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X28" i="18"/>
  <c r="AA28" i="18"/>
  <c r="Z28" i="18"/>
  <c r="Y28" i="18"/>
  <c r="V28" i="18"/>
  <c r="W28" i="18"/>
  <c r="U28" i="18"/>
  <c r="T28" i="18"/>
  <c r="AI27" i="18"/>
  <c r="AH27" i="18"/>
  <c r="AG27" i="18"/>
  <c r="AF27" i="18"/>
  <c r="AE27" i="18"/>
  <c r="AM27" i="18"/>
  <c r="AK27" i="18"/>
  <c r="AJ27" i="18"/>
  <c r="AC27" i="18"/>
  <c r="AB27" i="18"/>
  <c r="AA27" i="18"/>
  <c r="Z27" i="18"/>
  <c r="Y27" i="18"/>
  <c r="AL27" i="18"/>
  <c r="X27" i="18"/>
  <c r="W27" i="18"/>
  <c r="U27" i="18"/>
  <c r="T27" i="18"/>
  <c r="AD27" i="18"/>
  <c r="S27" i="18"/>
  <c r="S114" i="18"/>
  <c r="S39" i="18"/>
  <c r="T133" i="18"/>
  <c r="T63" i="18"/>
  <c r="U87" i="18"/>
  <c r="V113" i="18"/>
  <c r="W49" i="18"/>
  <c r="X104" i="18"/>
  <c r="X20" i="18"/>
  <c r="AA119" i="18"/>
  <c r="AB117" i="18"/>
  <c r="AC86" i="18"/>
  <c r="V130" i="18"/>
  <c r="V115" i="18"/>
  <c r="V99" i="18"/>
  <c r="V83" i="18"/>
  <c r="V66" i="18"/>
  <c r="V50" i="18"/>
  <c r="V33" i="18"/>
  <c r="W130" i="18"/>
  <c r="W115" i="18"/>
  <c r="W99" i="18"/>
  <c r="W83" i="18"/>
  <c r="W66" i="18"/>
  <c r="W50" i="18"/>
  <c r="X84" i="18"/>
  <c r="Y107" i="18"/>
  <c r="Y83" i="18"/>
  <c r="Z92" i="18"/>
  <c r="Z67" i="18"/>
  <c r="Z40" i="18"/>
  <c r="AA118" i="18"/>
  <c r="AA40" i="18"/>
  <c r="AB51" i="18"/>
  <c r="AB18" i="18"/>
  <c r="AC116" i="18"/>
  <c r="AD135" i="18"/>
  <c r="AD86" i="18"/>
  <c r="AD37" i="18"/>
  <c r="AE110" i="18"/>
  <c r="AE50" i="18"/>
  <c r="AG51" i="18"/>
  <c r="AE125" i="18"/>
  <c r="AD125" i="18"/>
  <c r="AG125" i="18"/>
  <c r="AJ125" i="18"/>
  <c r="AM125" i="18"/>
  <c r="AC125" i="18"/>
  <c r="AB125" i="18"/>
  <c r="AH125" i="18"/>
  <c r="AF125" i="18"/>
  <c r="X125" i="18"/>
  <c r="AK125" i="18"/>
  <c r="AE112" i="18"/>
  <c r="AD112" i="18"/>
  <c r="AH112" i="18"/>
  <c r="AM112" i="18"/>
  <c r="AK112" i="18"/>
  <c r="AI112" i="18"/>
  <c r="AC112" i="18"/>
  <c r="AB112" i="18"/>
  <c r="X112" i="18"/>
  <c r="AL112" i="18"/>
  <c r="AG112" i="18"/>
  <c r="AE94" i="18"/>
  <c r="AD94" i="18"/>
  <c r="AI94" i="18"/>
  <c r="AK94" i="18"/>
  <c r="AG94" i="18"/>
  <c r="AF94" i="18"/>
  <c r="AC94" i="18"/>
  <c r="AB94" i="18"/>
  <c r="AL94" i="18"/>
  <c r="X94" i="18"/>
  <c r="AJ94" i="18"/>
  <c r="AH94" i="18"/>
  <c r="AE76" i="18"/>
  <c r="AD76" i="18"/>
  <c r="AH76" i="18"/>
  <c r="AL76" i="18"/>
  <c r="AJ76" i="18"/>
  <c r="AC76" i="18"/>
  <c r="AB76" i="18"/>
  <c r="AI76" i="18"/>
  <c r="X76" i="18"/>
  <c r="AM76" i="18"/>
  <c r="AG76" i="18"/>
  <c r="AF76" i="18"/>
  <c r="AE60" i="18"/>
  <c r="AD60" i="18"/>
  <c r="AJ60" i="18"/>
  <c r="AI60" i="18"/>
  <c r="AL60" i="18"/>
  <c r="AG60" i="18"/>
  <c r="AC60" i="18"/>
  <c r="AB60" i="18"/>
  <c r="AM60" i="18"/>
  <c r="X60" i="18"/>
  <c r="AK60" i="18"/>
  <c r="AH60" i="18"/>
  <c r="AE46" i="18"/>
  <c r="AD46" i="18"/>
  <c r="AH46" i="18"/>
  <c r="AM46" i="18"/>
  <c r="AC46" i="18"/>
  <c r="AB46" i="18"/>
  <c r="AK46" i="18"/>
  <c r="AA46" i="18"/>
  <c r="X46" i="18"/>
  <c r="AI46" i="18"/>
  <c r="AJ46" i="18"/>
  <c r="AE26" i="18"/>
  <c r="AD26" i="18"/>
  <c r="AF26" i="18"/>
  <c r="AM26" i="18"/>
  <c r="AI26" i="18"/>
  <c r="AK26" i="18"/>
  <c r="AJ26" i="18"/>
  <c r="AG26" i="18"/>
  <c r="AC26" i="18"/>
  <c r="AB26" i="18"/>
  <c r="AA26" i="18"/>
  <c r="X26" i="18"/>
  <c r="W26" i="18"/>
  <c r="AL26" i="18"/>
  <c r="AH26" i="18"/>
  <c r="AE13" i="18"/>
  <c r="AD13" i="18"/>
  <c r="AJ13" i="18"/>
  <c r="AK13" i="18"/>
  <c r="AH13" i="18"/>
  <c r="AC13" i="18"/>
  <c r="AB13" i="18"/>
  <c r="AL13" i="18"/>
  <c r="AA13" i="18"/>
  <c r="AF13" i="18"/>
  <c r="X13" i="18"/>
  <c r="W13" i="18"/>
  <c r="AI13" i="18"/>
  <c r="X120" i="18"/>
  <c r="X18" i="18"/>
  <c r="Y125" i="18"/>
  <c r="Y102" i="18"/>
  <c r="Y56" i="18"/>
  <c r="Y33" i="18"/>
  <c r="Z111" i="18"/>
  <c r="Z115" i="18"/>
  <c r="Z37" i="18"/>
  <c r="Z13" i="18"/>
  <c r="AA116" i="18"/>
  <c r="AA66" i="18"/>
  <c r="AA37" i="18"/>
  <c r="AC40" i="18"/>
  <c r="AL125" i="18"/>
  <c r="AG124" i="18"/>
  <c r="AM124" i="18"/>
  <c r="AE124" i="18"/>
  <c r="AC124" i="18"/>
  <c r="AB124" i="18"/>
  <c r="AH124" i="18"/>
  <c r="AF124" i="18"/>
  <c r="AA124" i="18"/>
  <c r="Z124" i="18"/>
  <c r="Y124" i="18"/>
  <c r="AK124" i="18"/>
  <c r="AD124" i="18"/>
  <c r="AL124" i="18"/>
  <c r="AI124" i="18"/>
  <c r="AM110" i="18"/>
  <c r="AK110" i="18"/>
  <c r="AI110" i="18"/>
  <c r="AC110" i="18"/>
  <c r="AB110" i="18"/>
  <c r="AA110" i="18"/>
  <c r="Z110" i="18"/>
  <c r="Y110" i="18"/>
  <c r="AL110" i="18"/>
  <c r="AK93" i="18"/>
  <c r="AF93" i="18"/>
  <c r="AC93" i="18"/>
  <c r="AB93" i="18"/>
  <c r="AL93" i="18"/>
  <c r="AA93" i="18"/>
  <c r="Z93" i="18"/>
  <c r="Y93" i="18"/>
  <c r="AJ93" i="18"/>
  <c r="AH93" i="18"/>
  <c r="AH75" i="18"/>
  <c r="AL75" i="18"/>
  <c r="AJ75" i="18"/>
  <c r="AC75" i="18"/>
  <c r="AB75" i="18"/>
  <c r="AI75" i="18"/>
  <c r="AA75" i="18"/>
  <c r="Z75" i="18"/>
  <c r="Y75" i="18"/>
  <c r="AM75" i="18"/>
  <c r="AG75" i="18"/>
  <c r="AF75" i="18"/>
  <c r="AK75" i="18"/>
  <c r="AI41" i="18"/>
  <c r="AL41" i="18"/>
  <c r="AF41" i="18"/>
  <c r="AG41" i="18"/>
  <c r="AC41" i="18"/>
  <c r="AB41" i="18"/>
  <c r="AA41" i="18"/>
  <c r="Z41" i="18"/>
  <c r="Y41" i="18"/>
  <c r="AM41" i="18"/>
  <c r="AK41" i="18"/>
  <c r="AH41" i="18"/>
  <c r="AE41" i="18"/>
  <c r="AD45" i="18"/>
  <c r="AM45" i="18"/>
  <c r="AC45" i="18"/>
  <c r="AB45" i="18"/>
  <c r="AK45" i="18"/>
  <c r="AA45" i="18"/>
  <c r="Z45" i="18"/>
  <c r="Y45" i="18"/>
  <c r="AI45" i="18"/>
  <c r="AF45" i="18"/>
  <c r="AJ45" i="18"/>
  <c r="AG45" i="18"/>
  <c r="AM25" i="18"/>
  <c r="AI25" i="18"/>
  <c r="AK25" i="18"/>
  <c r="AJ25" i="18"/>
  <c r="AG25" i="18"/>
  <c r="AC25" i="18"/>
  <c r="AB25" i="18"/>
  <c r="AA25" i="18"/>
  <c r="Z25" i="18"/>
  <c r="Y25" i="18"/>
  <c r="AD25" i="18"/>
  <c r="AL25" i="18"/>
  <c r="AH25" i="18"/>
  <c r="AK12" i="18"/>
  <c r="AE12" i="18"/>
  <c r="AH12" i="18"/>
  <c r="AC12" i="18"/>
  <c r="AB12" i="18"/>
  <c r="AL12" i="18"/>
  <c r="AA12" i="18"/>
  <c r="Z12" i="18"/>
  <c r="Y12" i="18"/>
  <c r="AF12" i="18"/>
  <c r="AI12" i="18"/>
  <c r="S125" i="18"/>
  <c r="S112" i="18"/>
  <c r="S94" i="18"/>
  <c r="S76" i="18"/>
  <c r="S60" i="18"/>
  <c r="S46" i="18"/>
  <c r="S26" i="18"/>
  <c r="S13" i="18"/>
  <c r="X111" i="18"/>
  <c r="X100" i="18"/>
  <c r="Z135" i="18"/>
  <c r="Z86" i="18"/>
  <c r="AA115" i="18"/>
  <c r="AB135" i="18"/>
  <c r="AB107" i="18"/>
  <c r="AD130" i="18"/>
  <c r="AD75" i="18"/>
  <c r="AE99" i="18"/>
  <c r="AF107" i="18"/>
  <c r="AG46" i="18"/>
  <c r="AH34" i="18"/>
  <c r="AA135" i="18"/>
  <c r="AA34" i="18"/>
  <c r="AB71" i="18"/>
  <c r="AB40" i="18"/>
  <c r="AC135" i="18"/>
  <c r="AC37" i="18"/>
  <c r="AE93" i="18"/>
  <c r="AJ124" i="18"/>
  <c r="AL46" i="18"/>
  <c r="AM111" i="18"/>
  <c r="AL111" i="18"/>
  <c r="AK111" i="18"/>
  <c r="AJ111" i="18"/>
  <c r="AI111" i="18"/>
  <c r="AH111" i="18"/>
  <c r="AG111" i="18"/>
  <c r="AD111" i="18"/>
  <c r="AC111" i="18"/>
  <c r="AB111" i="18"/>
  <c r="AE111" i="18"/>
  <c r="AM122" i="18"/>
  <c r="AL122" i="18"/>
  <c r="AK122" i="18"/>
  <c r="AJ122" i="18"/>
  <c r="AI122" i="18"/>
  <c r="AH122" i="18"/>
  <c r="AG122" i="18"/>
  <c r="AC122" i="18"/>
  <c r="AB122" i="18"/>
  <c r="AF122" i="18"/>
  <c r="AD122" i="18"/>
  <c r="AM109" i="18"/>
  <c r="AL109" i="18"/>
  <c r="AK109" i="18"/>
  <c r="AJ109" i="18"/>
  <c r="AI109" i="18"/>
  <c r="AH109" i="18"/>
  <c r="AG109" i="18"/>
  <c r="AC109" i="18"/>
  <c r="AB109" i="18"/>
  <c r="AE109" i="18"/>
  <c r="AF109" i="18"/>
  <c r="AM92" i="18"/>
  <c r="AL92" i="18"/>
  <c r="AK92" i="18"/>
  <c r="AJ92" i="18"/>
  <c r="AI92" i="18"/>
  <c r="AH92" i="18"/>
  <c r="AG92" i="18"/>
  <c r="AC92" i="18"/>
  <c r="AB92" i="18"/>
  <c r="AM73" i="18"/>
  <c r="AL73" i="18"/>
  <c r="AK73" i="18"/>
  <c r="AJ73" i="18"/>
  <c r="AI73" i="18"/>
  <c r="AH73" i="18"/>
  <c r="AG73" i="18"/>
  <c r="AC73" i="18"/>
  <c r="AB73" i="18"/>
  <c r="AD73" i="18"/>
  <c r="AF73" i="18"/>
  <c r="AM58" i="18"/>
  <c r="AL58" i="18"/>
  <c r="AK58" i="18"/>
  <c r="AJ58" i="18"/>
  <c r="AI58" i="18"/>
  <c r="AH58" i="18"/>
  <c r="AG58" i="18"/>
  <c r="AC58" i="18"/>
  <c r="AB58" i="18"/>
  <c r="AD58" i="18"/>
  <c r="AM43" i="18"/>
  <c r="AL43" i="18"/>
  <c r="AK43" i="18"/>
  <c r="AJ43" i="18"/>
  <c r="AI43" i="18"/>
  <c r="AH43" i="18"/>
  <c r="AG43" i="18"/>
  <c r="AF43" i="18"/>
  <c r="AE43" i="18"/>
  <c r="AC43" i="18"/>
  <c r="AB43" i="18"/>
  <c r="AM23" i="18"/>
  <c r="AL23" i="18"/>
  <c r="AK23" i="18"/>
  <c r="AJ23" i="18"/>
  <c r="AI23" i="18"/>
  <c r="AH23" i="18"/>
  <c r="AG23" i="18"/>
  <c r="AF23" i="18"/>
  <c r="AC23" i="18"/>
  <c r="AB23" i="18"/>
  <c r="AD23" i="18"/>
  <c r="AE23" i="18"/>
  <c r="T124" i="18"/>
  <c r="T110" i="18"/>
  <c r="T93" i="18"/>
  <c r="T75" i="18"/>
  <c r="T41" i="18"/>
  <c r="T45" i="18"/>
  <c r="T25" i="18"/>
  <c r="T12" i="18"/>
  <c r="U124" i="18"/>
  <c r="U110" i="18"/>
  <c r="U93" i="18"/>
  <c r="U75" i="18"/>
  <c r="U41" i="18"/>
  <c r="U45" i="18"/>
  <c r="U25" i="18"/>
  <c r="U12" i="18"/>
  <c r="V125" i="18"/>
  <c r="V112" i="18"/>
  <c r="V94" i="18"/>
  <c r="V76" i="18"/>
  <c r="V60" i="18"/>
  <c r="V46" i="18"/>
  <c r="V26" i="18"/>
  <c r="V13" i="18"/>
  <c r="W125" i="18"/>
  <c r="W112" i="18"/>
  <c r="W94" i="18"/>
  <c r="W76" i="18"/>
  <c r="W60" i="18"/>
  <c r="W46" i="18"/>
  <c r="X75" i="18"/>
  <c r="Y99" i="18"/>
  <c r="Y26" i="18"/>
  <c r="Z103" i="18"/>
  <c r="Z112" i="18"/>
  <c r="Z84" i="18"/>
  <c r="Z58" i="18"/>
  <c r="Z33" i="18"/>
  <c r="AA60" i="18"/>
  <c r="AA33" i="18"/>
  <c r="AB103" i="18"/>
  <c r="AB102" i="18"/>
  <c r="AD118" i="18"/>
  <c r="AJ112" i="18"/>
  <c r="AL45" i="18"/>
  <c r="V124" i="18"/>
  <c r="V110" i="18"/>
  <c r="V93" i="18"/>
  <c r="V75" i="18"/>
  <c r="V41" i="18"/>
  <c r="V45" i="18"/>
  <c r="V25" i="18"/>
  <c r="V12" i="18"/>
  <c r="W124" i="18"/>
  <c r="W110" i="18"/>
  <c r="W93" i="18"/>
  <c r="W75" i="18"/>
  <c r="W41" i="18"/>
  <c r="W45" i="18"/>
  <c r="W23" i="18"/>
  <c r="X116" i="18"/>
  <c r="X56" i="18"/>
  <c r="X34" i="18"/>
  <c r="Y73" i="18"/>
  <c r="Y51" i="18"/>
  <c r="Z109" i="18"/>
  <c r="Z83" i="18"/>
  <c r="AA103" i="18"/>
  <c r="AA112" i="18"/>
  <c r="AA84" i="18"/>
  <c r="AA58" i="18"/>
  <c r="AB55" i="18"/>
  <c r="AC102" i="18"/>
  <c r="AC55" i="18"/>
  <c r="AD115" i="18"/>
  <c r="AD66" i="18"/>
  <c r="AE92" i="18"/>
  <c r="AF84" i="18"/>
  <c r="AJ110" i="18"/>
  <c r="AM135" i="18"/>
  <c r="AL135" i="18"/>
  <c r="AK135" i="18"/>
  <c r="AJ135" i="18"/>
  <c r="AI135" i="18"/>
  <c r="AH135" i="18"/>
  <c r="AG135" i="18"/>
  <c r="AF135" i="18"/>
  <c r="AM120" i="18"/>
  <c r="AL120" i="18"/>
  <c r="AK120" i="18"/>
  <c r="AJ120" i="18"/>
  <c r="AI120" i="18"/>
  <c r="AH120" i="18"/>
  <c r="AG120" i="18"/>
  <c r="AD120" i="18"/>
  <c r="AM107" i="18"/>
  <c r="AL107" i="18"/>
  <c r="AK107" i="18"/>
  <c r="AJ107" i="18"/>
  <c r="AI107" i="18"/>
  <c r="AH107" i="18"/>
  <c r="AG107" i="18"/>
  <c r="AE107" i="18"/>
  <c r="AD107" i="18"/>
  <c r="AM90" i="18"/>
  <c r="AL90" i="18"/>
  <c r="AK90" i="18"/>
  <c r="AJ90" i="18"/>
  <c r="AI90" i="18"/>
  <c r="AH90" i="18"/>
  <c r="AG90" i="18"/>
  <c r="AF90" i="18"/>
  <c r="AD90" i="18"/>
  <c r="AE90" i="18"/>
  <c r="AM71" i="18"/>
  <c r="AL71" i="18"/>
  <c r="AK71" i="18"/>
  <c r="AJ71" i="18"/>
  <c r="AI71" i="18"/>
  <c r="AH71" i="18"/>
  <c r="AG71" i="18"/>
  <c r="AE71" i="18"/>
  <c r="AD71" i="18"/>
  <c r="AF71" i="18"/>
  <c r="AM56" i="18"/>
  <c r="AL56" i="18"/>
  <c r="AK56" i="18"/>
  <c r="AJ56" i="18"/>
  <c r="AI56" i="18"/>
  <c r="AH56" i="18"/>
  <c r="AG56" i="18"/>
  <c r="AE56" i="18"/>
  <c r="AD56" i="18"/>
  <c r="AM40" i="18"/>
  <c r="AL40" i="18"/>
  <c r="AK40" i="18"/>
  <c r="AJ40" i="18"/>
  <c r="AI40" i="18"/>
  <c r="AH40" i="18"/>
  <c r="AG40" i="18"/>
  <c r="X40" i="18"/>
  <c r="AF40" i="18"/>
  <c r="AM21" i="18"/>
  <c r="AL21" i="18"/>
  <c r="AK21" i="18"/>
  <c r="AJ21" i="18"/>
  <c r="AI21" i="18"/>
  <c r="AH21" i="18"/>
  <c r="AG21" i="18"/>
  <c r="X21" i="18"/>
  <c r="AE21" i="18"/>
  <c r="AF21" i="18"/>
  <c r="T111" i="18"/>
  <c r="T122" i="18"/>
  <c r="T109" i="18"/>
  <c r="T92" i="18"/>
  <c r="T73" i="18"/>
  <c r="T58" i="18"/>
  <c r="T43" i="18"/>
  <c r="T23" i="18"/>
  <c r="U111" i="18"/>
  <c r="U122" i="18"/>
  <c r="U109" i="18"/>
  <c r="U92" i="18"/>
  <c r="U73" i="18"/>
  <c r="U58" i="18"/>
  <c r="U43" i="18"/>
  <c r="U23" i="18"/>
  <c r="X115" i="18"/>
  <c r="X73" i="18"/>
  <c r="X12" i="18"/>
  <c r="Y71" i="18"/>
  <c r="Y50" i="18"/>
  <c r="Y23" i="18"/>
  <c r="Z131" i="18"/>
  <c r="Z107" i="18"/>
  <c r="AA109" i="18"/>
  <c r="AA56" i="18"/>
  <c r="AB131" i="18"/>
  <c r="AB100" i="18"/>
  <c r="AE25" i="18"/>
  <c r="AM94" i="18"/>
  <c r="S135" i="18"/>
  <c r="S120" i="18"/>
  <c r="S107" i="18"/>
  <c r="S90" i="18"/>
  <c r="S71" i="18"/>
  <c r="S56" i="18"/>
  <c r="S40" i="18"/>
  <c r="S21" i="18"/>
  <c r="V111" i="18"/>
  <c r="V122" i="18"/>
  <c r="V109" i="18"/>
  <c r="V92" i="18"/>
  <c r="V73" i="18"/>
  <c r="V58" i="18"/>
  <c r="V43" i="18"/>
  <c r="V23" i="18"/>
  <c r="W111" i="18"/>
  <c r="W122" i="18"/>
  <c r="W109" i="18"/>
  <c r="W92" i="18"/>
  <c r="W73" i="18"/>
  <c r="W58" i="18"/>
  <c r="W43" i="18"/>
  <c r="W21" i="18"/>
  <c r="X93" i="18"/>
  <c r="Y94" i="18"/>
  <c r="Y21" i="18"/>
  <c r="Z130" i="18"/>
  <c r="Z53" i="18"/>
  <c r="Z26" i="18"/>
  <c r="AA131" i="18"/>
  <c r="AA107" i="18"/>
  <c r="AA23" i="18"/>
  <c r="AB67" i="18"/>
  <c r="AC131" i="18"/>
  <c r="AC100" i="18"/>
  <c r="AD110" i="18"/>
  <c r="AD41" i="18"/>
  <c r="AD12" i="18"/>
  <c r="AG13" i="18"/>
  <c r="AI125" i="18"/>
  <c r="AM93" i="18"/>
  <c r="X131" i="18"/>
  <c r="X71" i="18"/>
  <c r="Y111" i="18"/>
  <c r="Y116" i="18"/>
  <c r="Z23" i="18"/>
  <c r="AA130" i="18"/>
  <c r="AA21" i="18"/>
  <c r="AC21" i="18"/>
  <c r="AE135" i="18"/>
  <c r="AE75" i="18"/>
  <c r="AG110" i="18"/>
  <c r="AG12" i="18"/>
  <c r="AJ41" i="18"/>
  <c r="AM103" i="18"/>
  <c r="AL103" i="18"/>
  <c r="AK103" i="18"/>
  <c r="AJ103" i="18"/>
  <c r="AI103" i="18"/>
  <c r="AH103" i="18"/>
  <c r="AG103" i="18"/>
  <c r="AF103" i="18"/>
  <c r="X103" i="18"/>
  <c r="AE103" i="18"/>
  <c r="AM118" i="18"/>
  <c r="AL118" i="18"/>
  <c r="AK118" i="18"/>
  <c r="AJ118" i="18"/>
  <c r="AI118" i="18"/>
  <c r="AH118" i="18"/>
  <c r="AG118" i="18"/>
  <c r="AF118" i="18"/>
  <c r="X118" i="18"/>
  <c r="AM102" i="18"/>
  <c r="AL102" i="18"/>
  <c r="AK102" i="18"/>
  <c r="AJ102" i="18"/>
  <c r="AI102" i="18"/>
  <c r="AH102" i="18"/>
  <c r="AG102" i="18"/>
  <c r="AF102" i="18"/>
  <c r="X102" i="18"/>
  <c r="AE102" i="18"/>
  <c r="AM86" i="18"/>
  <c r="AL86" i="18"/>
  <c r="AK86" i="18"/>
  <c r="AJ86" i="18"/>
  <c r="AI86" i="18"/>
  <c r="AH86" i="18"/>
  <c r="AG86" i="18"/>
  <c r="AF86" i="18"/>
  <c r="X86" i="18"/>
  <c r="AM55" i="18"/>
  <c r="AL55" i="18"/>
  <c r="AK55" i="18"/>
  <c r="AJ55" i="18"/>
  <c r="AI55" i="18"/>
  <c r="AH55" i="18"/>
  <c r="AG55" i="18"/>
  <c r="AF55" i="18"/>
  <c r="X55" i="18"/>
  <c r="AD55" i="18"/>
  <c r="AM53" i="18"/>
  <c r="AL53" i="18"/>
  <c r="AK53" i="18"/>
  <c r="AJ53" i="18"/>
  <c r="AI53" i="18"/>
  <c r="AH53" i="18"/>
  <c r="AG53" i="18"/>
  <c r="AF53" i="18"/>
  <c r="X53" i="18"/>
  <c r="AE53" i="18"/>
  <c r="AD53" i="18"/>
  <c r="AM37" i="18"/>
  <c r="AL37" i="18"/>
  <c r="AK37" i="18"/>
  <c r="AJ37" i="18"/>
  <c r="AI37" i="18"/>
  <c r="AH37" i="18"/>
  <c r="AG37" i="18"/>
  <c r="AF37" i="18"/>
  <c r="X37" i="18"/>
  <c r="W37" i="18"/>
  <c r="AE37" i="18"/>
  <c r="V135" i="18"/>
  <c r="V120" i="18"/>
  <c r="V107" i="18"/>
  <c r="V90" i="18"/>
  <c r="V71" i="18"/>
  <c r="V56" i="18"/>
  <c r="V40" i="18"/>
  <c r="V21" i="18"/>
  <c r="W135" i="18"/>
  <c r="W120" i="18"/>
  <c r="W107" i="18"/>
  <c r="W90" i="18"/>
  <c r="W71" i="18"/>
  <c r="W56" i="18"/>
  <c r="W40" i="18"/>
  <c r="X92" i="18"/>
  <c r="X51" i="18"/>
  <c r="Y135" i="18"/>
  <c r="Y92" i="18"/>
  <c r="Y46" i="18"/>
  <c r="Z76" i="18"/>
  <c r="Z51" i="18"/>
  <c r="Z21" i="18"/>
  <c r="AA102" i="18"/>
  <c r="AD109" i="18"/>
  <c r="AE73" i="18"/>
  <c r="AF60" i="18"/>
  <c r="AG93" i="18"/>
  <c r="AI93" i="18"/>
  <c r="X110" i="18"/>
  <c r="X50" i="18"/>
  <c r="Y90" i="18"/>
  <c r="Z125" i="18"/>
  <c r="Z100" i="18"/>
  <c r="Z73" i="18"/>
  <c r="Z50" i="18"/>
  <c r="AA76" i="18"/>
  <c r="AB120" i="18"/>
  <c r="AB90" i="18"/>
  <c r="AC56" i="18"/>
  <c r="AD102" i="18"/>
  <c r="AF58" i="18"/>
  <c r="AM13" i="18"/>
  <c r="AM116" i="18"/>
  <c r="AL116" i="18"/>
  <c r="AK116" i="18"/>
  <c r="AJ116" i="18"/>
  <c r="AE116" i="18"/>
  <c r="AD116" i="18"/>
  <c r="AF116" i="18"/>
  <c r="AI116" i="18"/>
  <c r="AG116" i="18"/>
  <c r="T103" i="18"/>
  <c r="T118" i="18"/>
  <c r="T102" i="18"/>
  <c r="T86" i="18"/>
  <c r="T55" i="18"/>
  <c r="T53" i="18"/>
  <c r="T37" i="18"/>
  <c r="U103" i="18"/>
  <c r="U118" i="18"/>
  <c r="U102" i="18"/>
  <c r="U86" i="18"/>
  <c r="U55" i="18"/>
  <c r="U53" i="18"/>
  <c r="U37" i="18"/>
  <c r="W18" i="18"/>
  <c r="X90" i="18"/>
  <c r="X25" i="18"/>
  <c r="Y103" i="18"/>
  <c r="Y43" i="18"/>
  <c r="Z122" i="18"/>
  <c r="Z71" i="18"/>
  <c r="AA125" i="18"/>
  <c r="AA73" i="18"/>
  <c r="AB56" i="18"/>
  <c r="AB21" i="18"/>
  <c r="AC120" i="18"/>
  <c r="AC90" i="18"/>
  <c r="AD93" i="18"/>
  <c r="AE122" i="18"/>
  <c r="AH110" i="18"/>
  <c r="AJ12" i="18"/>
  <c r="AM12" i="18"/>
  <c r="AM131" i="18"/>
  <c r="AL131" i="18"/>
  <c r="AK131" i="18"/>
  <c r="AJ131" i="18"/>
  <c r="AE131" i="18"/>
  <c r="AD131" i="18"/>
  <c r="AI131" i="18"/>
  <c r="AG131" i="18"/>
  <c r="AM100" i="18"/>
  <c r="AL100" i="18"/>
  <c r="AK100" i="18"/>
  <c r="AJ100" i="18"/>
  <c r="AE100" i="18"/>
  <c r="AD100" i="18"/>
  <c r="AI100" i="18"/>
  <c r="AG100" i="18"/>
  <c r="AF100" i="18"/>
  <c r="AH100" i="18"/>
  <c r="AM84" i="18"/>
  <c r="AL84" i="18"/>
  <c r="AK84" i="18"/>
  <c r="AJ84" i="18"/>
  <c r="AE84" i="18"/>
  <c r="AD84" i="18"/>
  <c r="AH84" i="18"/>
  <c r="AI84" i="18"/>
  <c r="AC84" i="18"/>
  <c r="AM67" i="18"/>
  <c r="AL67" i="18"/>
  <c r="AK67" i="18"/>
  <c r="AJ67" i="18"/>
  <c r="AE67" i="18"/>
  <c r="AD67" i="18"/>
  <c r="AF67" i="18"/>
  <c r="AG67" i="18"/>
  <c r="AH67" i="18"/>
  <c r="AC67" i="18"/>
  <c r="AM51" i="18"/>
  <c r="AL51" i="18"/>
  <c r="AK51" i="18"/>
  <c r="AJ51" i="18"/>
  <c r="AE51" i="18"/>
  <c r="AD51" i="18"/>
  <c r="AH51" i="18"/>
  <c r="AI51" i="18"/>
  <c r="AF51" i="18"/>
  <c r="AC51" i="18"/>
  <c r="AM34" i="18"/>
  <c r="AL34" i="18"/>
  <c r="AK34" i="18"/>
  <c r="AJ34" i="18"/>
  <c r="AE34" i="18"/>
  <c r="AD34" i="18"/>
  <c r="AF34" i="18"/>
  <c r="AI34" i="18"/>
  <c r="AG34" i="18"/>
  <c r="AC34" i="18"/>
  <c r="AM18" i="18"/>
  <c r="AL18" i="18"/>
  <c r="AK18" i="18"/>
  <c r="AJ18" i="18"/>
  <c r="AE18" i="18"/>
  <c r="AD18" i="18"/>
  <c r="AG18" i="18"/>
  <c r="AH18" i="18"/>
  <c r="AF18" i="18"/>
  <c r="AI18" i="18"/>
  <c r="AC18" i="18"/>
  <c r="AM130" i="18"/>
  <c r="AL130" i="18"/>
  <c r="AI130" i="18"/>
  <c r="AH130" i="18"/>
  <c r="AG130" i="18"/>
  <c r="AF130" i="18"/>
  <c r="AJ130" i="18"/>
  <c r="AE130" i="18"/>
  <c r="AC130" i="18"/>
  <c r="AB130" i="18"/>
  <c r="AK130" i="18"/>
  <c r="AM115" i="18"/>
  <c r="AL115" i="18"/>
  <c r="AI115" i="18"/>
  <c r="AH115" i="18"/>
  <c r="AG115" i="18"/>
  <c r="AF115" i="18"/>
  <c r="AJ115" i="18"/>
  <c r="AK115" i="18"/>
  <c r="AE115" i="18"/>
  <c r="AC115" i="18"/>
  <c r="AB115" i="18"/>
  <c r="AM99" i="18"/>
  <c r="AL99" i="18"/>
  <c r="AI99" i="18"/>
  <c r="AH99" i="18"/>
  <c r="AG99" i="18"/>
  <c r="AF99" i="18"/>
  <c r="AK99" i="18"/>
  <c r="AD99" i="18"/>
  <c r="AJ99" i="18"/>
  <c r="AC99" i="18"/>
  <c r="AB99" i="18"/>
  <c r="AM83" i="18"/>
  <c r="AL83" i="18"/>
  <c r="AK83" i="18"/>
  <c r="AI83" i="18"/>
  <c r="AH83" i="18"/>
  <c r="AG83" i="18"/>
  <c r="AF83" i="18"/>
  <c r="AJ83" i="18"/>
  <c r="AE83" i="18"/>
  <c r="AC83" i="18"/>
  <c r="AB83" i="18"/>
  <c r="AD83" i="18"/>
  <c r="AM66" i="18"/>
  <c r="AL66" i="18"/>
  <c r="AK66" i="18"/>
  <c r="AI66" i="18"/>
  <c r="AH66" i="18"/>
  <c r="AG66" i="18"/>
  <c r="AF66" i="18"/>
  <c r="AJ66" i="18"/>
  <c r="AC66" i="18"/>
  <c r="AB66" i="18"/>
  <c r="AM50" i="18"/>
  <c r="AL50" i="18"/>
  <c r="AK50" i="18"/>
  <c r="AI50" i="18"/>
  <c r="AH50" i="18"/>
  <c r="AG50" i="18"/>
  <c r="AF50" i="18"/>
  <c r="AD50" i="18"/>
  <c r="AC50" i="18"/>
  <c r="AB50" i="18"/>
  <c r="AJ50" i="18"/>
  <c r="AM33" i="18"/>
  <c r="AL33" i="18"/>
  <c r="AK33" i="18"/>
  <c r="AI33" i="18"/>
  <c r="AH33" i="18"/>
  <c r="AG33" i="18"/>
  <c r="AF33" i="18"/>
  <c r="AJ33" i="18"/>
  <c r="AE33" i="18"/>
  <c r="AD33" i="18"/>
  <c r="AC33" i="18"/>
  <c r="AB33" i="18"/>
  <c r="S131" i="18"/>
  <c r="S116" i="18"/>
  <c r="S100" i="18"/>
  <c r="S84" i="18"/>
  <c r="S67" i="18"/>
  <c r="S51" i="18"/>
  <c r="S34" i="18"/>
  <c r="S18" i="18"/>
  <c r="V103" i="18"/>
  <c r="V118" i="18"/>
  <c r="V102" i="18"/>
  <c r="V86" i="18"/>
  <c r="V55" i="18"/>
  <c r="V53" i="18"/>
  <c r="V37" i="18"/>
  <c r="W103" i="18"/>
  <c r="W118" i="18"/>
  <c r="W102" i="18"/>
  <c r="W86" i="18"/>
  <c r="W55" i="18"/>
  <c r="W53" i="18"/>
  <c r="X109" i="18"/>
  <c r="X67" i="18"/>
  <c r="X23" i="18"/>
  <c r="Y112" i="18"/>
  <c r="Y86" i="18"/>
  <c r="Y40" i="18"/>
  <c r="Z120" i="18"/>
  <c r="AA122" i="18"/>
  <c r="AA99" i="18"/>
  <c r="AA71" i="18"/>
  <c r="AA18" i="18"/>
  <c r="AB118" i="18"/>
  <c r="AB86" i="18"/>
  <c r="AC53" i="18"/>
  <c r="AD92" i="18"/>
  <c r="AD43" i="18"/>
  <c r="AE120" i="18"/>
  <c r="AE55" i="18"/>
  <c r="AF111" i="18"/>
  <c r="AF56" i="18"/>
  <c r="AI67" i="18"/>
  <c r="T729" i="18" l="1"/>
  <c r="Z535" i="18"/>
  <c r="AC535" i="18"/>
  <c r="U535" i="18"/>
  <c r="AJ535" i="18"/>
  <c r="AG535" i="18"/>
  <c r="AK535" i="18"/>
  <c r="AM535" i="18"/>
  <c r="V535" i="18"/>
  <c r="S535" i="18"/>
  <c r="AB535" i="18"/>
  <c r="Y535" i="18"/>
  <c r="AA535" i="18"/>
  <c r="W535" i="18"/>
  <c r="AE535" i="18"/>
  <c r="AI535" i="18"/>
  <c r="T535" i="18"/>
  <c r="AH535" i="18"/>
  <c r="X535" i="18"/>
  <c r="AL535" i="18"/>
  <c r="AD535" i="18"/>
  <c r="AF535" i="18"/>
  <c r="S522" i="18"/>
  <c r="AC158" i="18"/>
  <c r="AE729" i="18"/>
  <c r="AA729" i="18"/>
  <c r="AL729" i="18"/>
  <c r="AH729" i="18"/>
  <c r="AC729" i="18"/>
  <c r="AC730" i="18" s="1"/>
  <c r="X729" i="18"/>
  <c r="AK729" i="18"/>
  <c r="Y729" i="18"/>
  <c r="AI729" i="18"/>
  <c r="AF729" i="18"/>
  <c r="AD729" i="18"/>
  <c r="AB729" i="18"/>
  <c r="Z729" i="18"/>
  <c r="AJ729" i="18"/>
  <c r="AG729" i="18"/>
  <c r="U729" i="18"/>
  <c r="U730" i="18" s="1"/>
  <c r="AM729" i="18"/>
  <c r="V729" i="18"/>
  <c r="V730" i="18" s="1"/>
  <c r="W729" i="18"/>
  <c r="U158" i="18"/>
  <c r="AA158" i="18"/>
  <c r="S158" i="18"/>
  <c r="AL158" i="18"/>
  <c r="AG158" i="18"/>
  <c r="AI158" i="18"/>
  <c r="T177" i="18"/>
  <c r="AL177" i="18"/>
  <c r="X177" i="18"/>
  <c r="X178" i="18" s="1"/>
  <c r="AG177" i="18"/>
  <c r="AI177" i="18"/>
  <c r="AB177" i="18"/>
  <c r="AB178" i="18" s="1"/>
  <c r="V158" i="18"/>
  <c r="AH177" i="18"/>
  <c r="AJ177" i="18"/>
  <c r="AF177" i="18"/>
  <c r="AF178" i="18" s="1"/>
  <c r="V177" i="18"/>
  <c r="V178" i="18" s="1"/>
  <c r="AM177" i="18"/>
  <c r="AJ158" i="18"/>
  <c r="S177" i="18"/>
  <c r="Y177" i="18"/>
  <c r="AA177" i="18"/>
  <c r="Z177" i="18"/>
  <c r="AC177" i="18"/>
  <c r="AC178" i="18" s="1"/>
  <c r="AD177" i="18"/>
  <c r="AD178" i="18" s="1"/>
  <c r="AK177" i="18"/>
  <c r="AE177" i="18"/>
  <c r="AE178" i="18" s="1"/>
  <c r="U177" i="18"/>
  <c r="U178" i="18" s="1"/>
  <c r="W177" i="18"/>
  <c r="W178" i="18" s="1"/>
  <c r="AM158" i="18"/>
  <c r="AH158" i="18"/>
  <c r="X158" i="18"/>
  <c r="Y158" i="18"/>
  <c r="AE158" i="18"/>
  <c r="T158" i="18"/>
  <c r="Z158" i="18"/>
  <c r="AD158" i="18"/>
  <c r="AK158" i="18"/>
  <c r="AF158" i="18"/>
  <c r="AB158" i="18"/>
  <c r="AB159" i="18" s="1"/>
  <c r="W158" i="18"/>
  <c r="AC492" i="18"/>
  <c r="AG492" i="18"/>
  <c r="AI492" i="18"/>
  <c r="W492" i="18"/>
  <c r="W493" i="18" s="1"/>
  <c r="Y492" i="18"/>
  <c r="AA492" i="18"/>
  <c r="V492" i="18"/>
  <c r="V493" i="18" s="1"/>
  <c r="AM492" i="18"/>
  <c r="AK492" i="18"/>
  <c r="AF492" i="18"/>
  <c r="AJ492" i="18"/>
  <c r="AD492" i="18"/>
  <c r="AD493" i="18" s="1"/>
  <c r="U492" i="18"/>
  <c r="AL492" i="18"/>
  <c r="AE492" i="18"/>
  <c r="T492" i="18"/>
  <c r="T493" i="18" s="1"/>
  <c r="AB492" i="18"/>
  <c r="Z492" i="18"/>
  <c r="AH492" i="18"/>
  <c r="AH493" i="18" s="1"/>
  <c r="X492" i="18"/>
  <c r="X493" i="18" s="1"/>
  <c r="S492" i="18"/>
  <c r="S704" i="18"/>
  <c r="AE704" i="18"/>
  <c r="AE705" i="18" s="1"/>
  <c r="AM677" i="18"/>
  <c r="U570" i="18"/>
  <c r="U571" i="18" s="1"/>
  <c r="S677" i="18"/>
  <c r="AC704" i="18"/>
  <c r="AC705" i="18" s="1"/>
  <c r="W704" i="18"/>
  <c r="AD704" i="18"/>
  <c r="AD705" i="18" s="1"/>
  <c r="X704" i="18"/>
  <c r="X705" i="18" s="1"/>
  <c r="U704" i="18"/>
  <c r="U705" i="18" s="1"/>
  <c r="AM704" i="18"/>
  <c r="AL704" i="18"/>
  <c r="AK704" i="18"/>
  <c r="AB704" i="18"/>
  <c r="AB705" i="18" s="1"/>
  <c r="V704" i="18"/>
  <c r="V705" i="18" s="1"/>
  <c r="AJ704" i="18"/>
  <c r="Y704" i="18"/>
  <c r="Z704" i="18"/>
  <c r="AI704" i="18"/>
  <c r="AI705" i="18" s="1"/>
  <c r="AJ677" i="18"/>
  <c r="Y677" i="18"/>
  <c r="AH704" i="18"/>
  <c r="AH705" i="18" s="1"/>
  <c r="AA704" i="18"/>
  <c r="AI677" i="18"/>
  <c r="T704" i="18"/>
  <c r="T705" i="18" s="1"/>
  <c r="AF704" i="18"/>
  <c r="AF705" i="18" s="1"/>
  <c r="AG704" i="18"/>
  <c r="AG705" i="18" s="1"/>
  <c r="Z677" i="18"/>
  <c r="AH677" i="18"/>
  <c r="AH678" i="18" s="1"/>
  <c r="T677" i="18"/>
  <c r="AF677" i="18"/>
  <c r="AG677" i="18"/>
  <c r="AE677" i="18"/>
  <c r="AB570" i="18"/>
  <c r="AB571" i="18" s="1"/>
  <c r="AC677" i="18"/>
  <c r="AC678" i="18" s="1"/>
  <c r="AD677" i="18"/>
  <c r="AA677" i="18"/>
  <c r="U677" i="18"/>
  <c r="X677" i="18"/>
  <c r="X678" i="18" s="1"/>
  <c r="AB677" i="18"/>
  <c r="Y664" i="18"/>
  <c r="AL677" i="18"/>
  <c r="V677" i="18"/>
  <c r="AK677" i="18"/>
  <c r="W677" i="18"/>
  <c r="AG664" i="18"/>
  <c r="AG665" i="18" s="1"/>
  <c r="AI664" i="18"/>
  <c r="AI665" i="18" s="1"/>
  <c r="U664" i="18"/>
  <c r="V664" i="18"/>
  <c r="AB664" i="18"/>
  <c r="AB665" i="18" s="1"/>
  <c r="AC664" i="18"/>
  <c r="AC665" i="18" s="1"/>
  <c r="AM664" i="18"/>
  <c r="AL664" i="18"/>
  <c r="AA664" i="18"/>
  <c r="T664" i="18"/>
  <c r="T665" i="18" s="1"/>
  <c r="Y570" i="18"/>
  <c r="Z664" i="18"/>
  <c r="AF664" i="18"/>
  <c r="W664" i="18"/>
  <c r="AE664" i="18"/>
  <c r="AE665" i="18" s="1"/>
  <c r="AK664" i="18"/>
  <c r="X664" i="18"/>
  <c r="X665" i="18" s="1"/>
  <c r="AD664" i="18"/>
  <c r="S664" i="18"/>
  <c r="AJ664" i="18"/>
  <c r="W570" i="18"/>
  <c r="W571" i="18" s="1"/>
  <c r="AM499" i="18"/>
  <c r="T570" i="18"/>
  <c r="T571" i="18" s="1"/>
  <c r="AD570" i="18"/>
  <c r="AD571" i="18" s="1"/>
  <c r="AF570" i="18"/>
  <c r="AF571" i="18" s="1"/>
  <c r="V570" i="18"/>
  <c r="V571" i="18" s="1"/>
  <c r="AH536" i="18"/>
  <c r="AH499" i="18"/>
  <c r="AM570" i="18"/>
  <c r="AK570" i="18"/>
  <c r="AA570" i="18"/>
  <c r="AH570" i="18"/>
  <c r="AH571" i="18" s="1"/>
  <c r="X499" i="18"/>
  <c r="AC570" i="18"/>
  <c r="AC571" i="18" s="1"/>
  <c r="AJ570" i="18"/>
  <c r="S570" i="18"/>
  <c r="S571" i="18" s="1"/>
  <c r="AE570" i="18"/>
  <c r="AE571" i="18" s="1"/>
  <c r="AL570" i="18"/>
  <c r="Z570" i="18"/>
  <c r="AG570" i="18"/>
  <c r="AG571" i="18" s="1"/>
  <c r="X570" i="18"/>
  <c r="X571" i="18" s="1"/>
  <c r="AI570" i="18"/>
  <c r="AI571" i="18" s="1"/>
  <c r="AK522" i="18"/>
  <c r="V536" i="18"/>
  <c r="AC499" i="18"/>
  <c r="AC500" i="18" s="1"/>
  <c r="AG536" i="18"/>
  <c r="AB522" i="18"/>
  <c r="AI522" i="18"/>
  <c r="Y522" i="18"/>
  <c r="W522" i="18"/>
  <c r="T522" i="18"/>
  <c r="AF522" i="18"/>
  <c r="AF523" i="18" s="1"/>
  <c r="AM522" i="18"/>
  <c r="AD522" i="18"/>
  <c r="AD523" i="18" s="1"/>
  <c r="AA522" i="18"/>
  <c r="AF499" i="18"/>
  <c r="AH522" i="18"/>
  <c r="AH523" i="18" s="1"/>
  <c r="AC522" i="18"/>
  <c r="AA499" i="18"/>
  <c r="X522" i="18"/>
  <c r="X523" i="18" s="1"/>
  <c r="AJ522" i="18"/>
  <c r="V499" i="18"/>
  <c r="AE522" i="18"/>
  <c r="AL522" i="18"/>
  <c r="V522" i="18"/>
  <c r="V523" i="18" s="1"/>
  <c r="Z522" i="18"/>
  <c r="U522" i="18"/>
  <c r="AE499" i="18"/>
  <c r="AG522" i="18"/>
  <c r="AG523" i="18" s="1"/>
  <c r="AC493" i="18"/>
  <c r="AL499" i="18"/>
  <c r="AB499" i="18"/>
  <c r="AI499" i="18"/>
  <c r="Z499" i="18"/>
  <c r="W499" i="18"/>
  <c r="Y499" i="18"/>
  <c r="AD499" i="18"/>
  <c r="AG499" i="18"/>
  <c r="AK499" i="18"/>
  <c r="T499" i="18"/>
  <c r="U493" i="18"/>
  <c r="S499" i="18"/>
  <c r="AJ499" i="18"/>
  <c r="AG493" i="18"/>
  <c r="AF493" i="18"/>
  <c r="AF453" i="18"/>
  <c r="U500" i="18"/>
  <c r="AB453" i="18"/>
  <c r="U453" i="18"/>
  <c r="AH453" i="18"/>
  <c r="AA453" i="18"/>
  <c r="W453" i="18"/>
  <c r="AJ453" i="18"/>
  <c r="T453" i="18"/>
  <c r="Y453" i="18"/>
  <c r="X453" i="18"/>
  <c r="AL453" i="18"/>
  <c r="AK453" i="18"/>
  <c r="S453" i="18"/>
  <c r="AC453" i="18"/>
  <c r="AE453" i="18"/>
  <c r="AG453" i="18"/>
  <c r="Z453" i="18"/>
  <c r="AD453" i="18"/>
  <c r="AI453" i="18"/>
  <c r="V453" i="18"/>
  <c r="AM453" i="18"/>
  <c r="U425" i="18"/>
  <c r="AC425" i="18"/>
  <c r="AF341" i="18"/>
  <c r="AM341" i="18"/>
  <c r="AH341" i="18"/>
  <c r="Y341" i="18"/>
  <c r="V341" i="18"/>
  <c r="AB341" i="18"/>
  <c r="AC341" i="18"/>
  <c r="X341" i="18"/>
  <c r="AA341" i="18"/>
  <c r="AE341" i="18"/>
  <c r="AJ341" i="18"/>
  <c r="AG341" i="18"/>
  <c r="W341" i="18"/>
  <c r="T341" i="18"/>
  <c r="Z341" i="18"/>
  <c r="AD341" i="18"/>
  <c r="S341" i="18"/>
  <c r="AK341" i="18"/>
  <c r="U341" i="18"/>
  <c r="AI341" i="18"/>
  <c r="AI342" i="18" s="1"/>
  <c r="AL341" i="18"/>
  <c r="AJ301" i="18"/>
  <c r="Z301" i="18"/>
  <c r="AK301" i="18"/>
  <c r="V301" i="18"/>
  <c r="AB301" i="18"/>
  <c r="AB302" i="18" s="1"/>
  <c r="AF301" i="18"/>
  <c r="AF302" i="18" s="1"/>
  <c r="S301" i="18"/>
  <c r="AA301" i="18"/>
  <c r="AL301" i="18"/>
  <c r="AI301" i="18"/>
  <c r="AI302" i="18" s="1"/>
  <c r="AM301" i="18"/>
  <c r="AG301" i="18"/>
  <c r="AG302" i="18" s="1"/>
  <c r="U301" i="18"/>
  <c r="U302" i="18" s="1"/>
  <c r="AH301" i="18"/>
  <c r="AH302" i="18" s="1"/>
  <c r="Y301" i="18"/>
  <c r="AC301" i="18"/>
  <c r="W301" i="18"/>
  <c r="AD301" i="18"/>
  <c r="AD302" i="18" s="1"/>
  <c r="T301" i="18"/>
  <c r="X301" i="18"/>
  <c r="X302" i="18" s="1"/>
  <c r="AE301" i="18"/>
  <c r="AE302" i="18" s="1"/>
  <c r="T178" i="18"/>
  <c r="AI178" i="18"/>
  <c r="AG178" i="18"/>
  <c r="AH178" i="18"/>
  <c r="AI159" i="18"/>
  <c r="U159" i="18"/>
  <c r="S142" i="18"/>
  <c r="AB142" i="18"/>
  <c r="AB143" i="18" s="1"/>
  <c r="AA142" i="18"/>
  <c r="AC142" i="18"/>
  <c r="AC143" i="18" s="1"/>
  <c r="AD142" i="18"/>
  <c r="AD143" i="18" s="1"/>
  <c r="AE142" i="18"/>
  <c r="AE143" i="18" s="1"/>
  <c r="AF142" i="18"/>
  <c r="AF143" i="18" s="1"/>
  <c r="AG142" i="18"/>
  <c r="AH142" i="18"/>
  <c r="AI142" i="18"/>
  <c r="AI143" i="18" s="1"/>
  <c r="T142" i="18"/>
  <c r="T143" i="18" s="1"/>
  <c r="AJ142" i="18"/>
  <c r="U142" i="18"/>
  <c r="U143" i="18" s="1"/>
  <c r="AK142" i="18"/>
  <c r="AF77" i="18"/>
  <c r="AF78" i="18" s="1"/>
  <c r="AL142" i="18"/>
  <c r="V142" i="18"/>
  <c r="AM142" i="18"/>
  <c r="W142" i="18"/>
  <c r="W143" i="18" s="1"/>
  <c r="X142" i="18"/>
  <c r="Y142" i="18"/>
  <c r="Z142" i="18"/>
  <c r="AD77" i="18"/>
  <c r="AD78" i="18" s="1"/>
  <c r="V77" i="18"/>
  <c r="V78" i="18" s="1"/>
  <c r="AI77" i="18"/>
  <c r="AI78" i="18" s="1"/>
  <c r="AE77" i="18"/>
  <c r="AE78" i="18" s="1"/>
  <c r="AJ77" i="18"/>
  <c r="AK77" i="18"/>
  <c r="S77" i="18"/>
  <c r="T77" i="18"/>
  <c r="T78" i="18" s="1"/>
  <c r="AL77" i="18"/>
  <c r="U77" i="18"/>
  <c r="U78" i="18" s="1"/>
  <c r="AM77" i="18"/>
  <c r="AH77" i="18"/>
  <c r="AH78" i="18" s="1"/>
  <c r="W77" i="18"/>
  <c r="W78" i="18" s="1"/>
  <c r="X77" i="18"/>
  <c r="X78" i="18" s="1"/>
  <c r="Y77" i="18"/>
  <c r="Z77" i="18"/>
  <c r="AA77" i="18"/>
  <c r="AB77" i="18"/>
  <c r="AC77" i="18"/>
  <c r="AC78" i="18" s="1"/>
  <c r="AG77" i="18"/>
  <c r="AG78" i="18" s="1"/>
  <c r="Y29" i="18"/>
  <c r="U29" i="18"/>
  <c r="AH29" i="18"/>
  <c r="V29" i="18"/>
  <c r="AE29" i="18"/>
  <c r="AD29" i="18"/>
  <c r="AG29" i="18"/>
  <c r="AI29" i="18"/>
  <c r="X29" i="18"/>
  <c r="AF29" i="18"/>
  <c r="AC29" i="18"/>
  <c r="Z29" i="18"/>
  <c r="AA29" i="18"/>
  <c r="AJ29" i="18"/>
  <c r="W29" i="18"/>
  <c r="AK29" i="18"/>
  <c r="AB29" i="18"/>
  <c r="AL29" i="18"/>
  <c r="S29" i="18"/>
  <c r="AM29" i="18"/>
  <c r="T29" i="18"/>
  <c r="C729" i="18" l="1"/>
  <c r="AB7" i="18"/>
  <c r="AB8" i="18" s="1"/>
  <c r="Z7" i="18"/>
  <c r="AK7" i="18"/>
  <c r="AF7" i="18"/>
  <c r="AC7" i="18"/>
  <c r="AC8" i="18" s="1"/>
  <c r="S7" i="18"/>
  <c r="AI7" i="18"/>
  <c r="AI8" i="18" s="1"/>
  <c r="AM7" i="18"/>
  <c r="AH7" i="18"/>
  <c r="AH8" i="18" s="1"/>
  <c r="U7" i="18"/>
  <c r="AA7" i="18"/>
  <c r="W7" i="18"/>
  <c r="W8" i="18" s="1"/>
  <c r="AJ7" i="18"/>
  <c r="Y7" i="18"/>
  <c r="AL7" i="18"/>
  <c r="T425" i="18"/>
  <c r="T7" i="18"/>
  <c r="V425" i="18"/>
  <c r="V7" i="18"/>
  <c r="V8" i="18" s="1"/>
  <c r="AE425" i="18"/>
  <c r="AE7" i="18"/>
  <c r="AE8" i="18" s="1"/>
  <c r="AD425" i="18"/>
  <c r="AD7" i="18"/>
  <c r="AD8" i="18" s="1"/>
  <c r="X425" i="18"/>
  <c r="C18" i="2" s="1"/>
  <c r="X7" i="18"/>
  <c r="X8" i="18" s="1"/>
  <c r="AG425" i="18"/>
  <c r="D18" i="3" s="1"/>
  <c r="AG7" i="18"/>
  <c r="AG8" i="18" s="1"/>
  <c r="D23" i="3"/>
  <c r="D26" i="3"/>
  <c r="C9" i="3"/>
  <c r="C19" i="3"/>
  <c r="U678" i="18"/>
  <c r="C24" i="2" s="1"/>
  <c r="C23" i="2"/>
  <c r="C26" i="2"/>
  <c r="E14" i="3"/>
  <c r="G22" i="3"/>
  <c r="W730" i="18"/>
  <c r="W705" i="18"/>
  <c r="D23" i="2" s="1"/>
  <c r="G19" i="3"/>
  <c r="E13" i="3"/>
  <c r="D19" i="3"/>
  <c r="D9" i="2"/>
  <c r="C12" i="2"/>
  <c r="D19" i="2"/>
  <c r="D25" i="3"/>
  <c r="X730" i="18"/>
  <c r="C15" i="2" s="1"/>
  <c r="AH730" i="18"/>
  <c r="W30" i="18"/>
  <c r="D26" i="2"/>
  <c r="AG730" i="18"/>
  <c r="D15" i="3" s="1"/>
  <c r="AC30" i="18"/>
  <c r="T730" i="18"/>
  <c r="U30" i="18"/>
  <c r="U8" i="18"/>
  <c r="X30" i="18"/>
  <c r="AI30" i="18"/>
  <c r="AC342" i="18"/>
  <c r="E23" i="3"/>
  <c r="C22" i="2"/>
  <c r="AE30" i="18"/>
  <c r="D12" i="2"/>
  <c r="AG678" i="18"/>
  <c r="D24" i="3" s="1"/>
  <c r="AF30" i="18"/>
  <c r="AF8" i="18"/>
  <c r="AG30" i="18"/>
  <c r="AD30" i="18"/>
  <c r="AE678" i="18"/>
  <c r="G25" i="3"/>
  <c r="T30" i="18"/>
  <c r="V30" i="18"/>
  <c r="D22" i="2"/>
  <c r="C19" i="2"/>
  <c r="C14" i="2"/>
  <c r="D12" i="3"/>
  <c r="C26" i="3"/>
  <c r="T678" i="18"/>
  <c r="AE730" i="18"/>
  <c r="G23" i="3"/>
  <c r="E19" i="3"/>
  <c r="D22" i="3"/>
  <c r="AB730" i="18"/>
  <c r="C23" i="3"/>
  <c r="AB30" i="18"/>
  <c r="AH30" i="18"/>
  <c r="E26" i="3"/>
  <c r="E22" i="3"/>
  <c r="E12" i="3"/>
  <c r="G26" i="3"/>
  <c r="G9" i="3"/>
  <c r="G14" i="3"/>
  <c r="C14" i="3"/>
  <c r="E26" i="2"/>
  <c r="AI730" i="18"/>
  <c r="AF730" i="18"/>
  <c r="AD730" i="18"/>
  <c r="U665" i="18"/>
  <c r="C25" i="2" s="1"/>
  <c r="AD678" i="18"/>
  <c r="E24" i="3" s="1"/>
  <c r="AI678" i="18"/>
  <c r="U536" i="18"/>
  <c r="AD665" i="18"/>
  <c r="E25" i="3" s="1"/>
  <c r="C704" i="18"/>
  <c r="S705" i="18"/>
  <c r="E23" i="2" s="1"/>
  <c r="W665" i="18"/>
  <c r="W678" i="18" s="1"/>
  <c r="AF665" i="18"/>
  <c r="AF678" i="18" s="1"/>
  <c r="X500" i="18"/>
  <c r="C17" i="2" s="1"/>
  <c r="T500" i="18"/>
  <c r="AB678" i="18"/>
  <c r="V665" i="18"/>
  <c r="V678" i="18" s="1"/>
  <c r="AF536" i="18"/>
  <c r="AB536" i="18"/>
  <c r="W500" i="18"/>
  <c r="V500" i="18"/>
  <c r="AC536" i="18"/>
  <c r="D20" i="3" s="1"/>
  <c r="AD536" i="18"/>
  <c r="E20" i="3" s="1"/>
  <c r="AB523" i="18"/>
  <c r="C13" i="3" s="1"/>
  <c r="C664" i="18"/>
  <c r="S665" i="18"/>
  <c r="AC523" i="18"/>
  <c r="D13" i="3" s="1"/>
  <c r="U523" i="18"/>
  <c r="C13" i="2" s="1"/>
  <c r="W536" i="18"/>
  <c r="C571" i="18"/>
  <c r="C570" i="18"/>
  <c r="AF500" i="18"/>
  <c r="AD500" i="18"/>
  <c r="AB500" i="18"/>
  <c r="W523" i="18"/>
  <c r="AE523" i="18"/>
  <c r="X536" i="18"/>
  <c r="T523" i="18"/>
  <c r="AB493" i="18"/>
  <c r="C12" i="3" s="1"/>
  <c r="AI523" i="18"/>
  <c r="AI536" i="18" s="1"/>
  <c r="AI454" i="18"/>
  <c r="AC302" i="18"/>
  <c r="D14" i="3" s="1"/>
  <c r="AI425" i="18"/>
  <c r="X454" i="18"/>
  <c r="AG500" i="18"/>
  <c r="D17" i="3" s="1"/>
  <c r="U454" i="18"/>
  <c r="C522" i="18"/>
  <c r="S523" i="18"/>
  <c r="E13" i="2" s="1"/>
  <c r="AE342" i="18"/>
  <c r="G11" i="3" s="1"/>
  <c r="AB342" i="18"/>
  <c r="AI493" i="18"/>
  <c r="AI500" i="18" s="1"/>
  <c r="AE493" i="18"/>
  <c r="V159" i="18"/>
  <c r="W454" i="18"/>
  <c r="AF454" i="18"/>
  <c r="AH500" i="18"/>
  <c r="AF425" i="18"/>
  <c r="U342" i="18"/>
  <c r="AD454" i="18"/>
  <c r="X342" i="18"/>
  <c r="V454" i="18"/>
  <c r="AH454" i="18"/>
  <c r="W425" i="18"/>
  <c r="T454" i="18"/>
  <c r="AH425" i="18"/>
  <c r="AG454" i="18"/>
  <c r="C492" i="18"/>
  <c r="S493" i="18"/>
  <c r="E12" i="2" s="1"/>
  <c r="T342" i="18"/>
  <c r="AB425" i="18"/>
  <c r="AH342" i="18"/>
  <c r="AE454" i="18"/>
  <c r="AC454" i="18"/>
  <c r="W159" i="18"/>
  <c r="AF342" i="18"/>
  <c r="C424" i="18"/>
  <c r="S425" i="18"/>
  <c r="T302" i="18"/>
  <c r="AD342" i="18"/>
  <c r="W302" i="18"/>
  <c r="W342" i="18" s="1"/>
  <c r="AE159" i="18"/>
  <c r="G16" i="3" s="1"/>
  <c r="V302" i="18"/>
  <c r="V342" i="18" s="1"/>
  <c r="AG342" i="18"/>
  <c r="AC159" i="18"/>
  <c r="C301" i="18"/>
  <c r="S302" i="18"/>
  <c r="T159" i="18"/>
  <c r="V143" i="18"/>
  <c r="AD159" i="18"/>
  <c r="C177" i="18"/>
  <c r="S178" i="18"/>
  <c r="AF159" i="18"/>
  <c r="C16" i="3" s="1"/>
  <c r="AH143" i="18"/>
  <c r="AH159" i="18" s="1"/>
  <c r="X143" i="18"/>
  <c r="X159" i="18" s="1"/>
  <c r="C16" i="2" s="1"/>
  <c r="AG143" i="18"/>
  <c r="AG159" i="18" s="1"/>
  <c r="C142" i="18"/>
  <c r="S143" i="18"/>
  <c r="C77" i="18"/>
  <c r="S78" i="18"/>
  <c r="C29" i="18"/>
  <c r="S30" i="18"/>
  <c r="M24" i="3"/>
  <c r="K24" i="3"/>
  <c r="J24" i="3"/>
  <c r="L24" i="3" s="1"/>
  <c r="N24" i="3" s="1"/>
  <c r="I24" i="2"/>
  <c r="H24" i="2"/>
  <c r="J24" i="2" s="1"/>
  <c r="T8" i="18" l="1"/>
  <c r="C7" i="18"/>
  <c r="E18" i="2"/>
  <c r="E18" i="3"/>
  <c r="D18" i="2"/>
  <c r="G18" i="3"/>
  <c r="D16" i="3"/>
  <c r="D15" i="2"/>
  <c r="C17" i="3"/>
  <c r="F23" i="3"/>
  <c r="H23" i="3" s="1"/>
  <c r="F23" i="2"/>
  <c r="D11" i="2"/>
  <c r="C20" i="3"/>
  <c r="F20" i="3" s="1"/>
  <c r="F12" i="2"/>
  <c r="F26" i="3"/>
  <c r="H26" i="3" s="1"/>
  <c r="C9" i="2"/>
  <c r="G10" i="3"/>
  <c r="E11" i="3"/>
  <c r="D9" i="3"/>
  <c r="E17" i="3"/>
  <c r="E15" i="3"/>
  <c r="C15" i="3"/>
  <c r="D10" i="2"/>
  <c r="D10" i="3"/>
  <c r="E9" i="2"/>
  <c r="D21" i="2"/>
  <c r="C10" i="3"/>
  <c r="E21" i="3"/>
  <c r="E25" i="2"/>
  <c r="F19" i="3"/>
  <c r="H19" i="3" s="1"/>
  <c r="F26" i="2"/>
  <c r="C178" i="18"/>
  <c r="E19" i="2"/>
  <c r="F19" i="2" s="1"/>
  <c r="C11" i="2"/>
  <c r="D21" i="3"/>
  <c r="C30" i="18"/>
  <c r="E10" i="2"/>
  <c r="D25" i="2"/>
  <c r="AE500" i="18"/>
  <c r="G17" i="3" s="1"/>
  <c r="G12" i="3"/>
  <c r="AE536" i="18"/>
  <c r="G20" i="3" s="1"/>
  <c r="G13" i="3"/>
  <c r="D24" i="2"/>
  <c r="C78" i="18"/>
  <c r="E22" i="2"/>
  <c r="F22" i="2" s="1"/>
  <c r="E10" i="3"/>
  <c r="C25" i="3"/>
  <c r="F25" i="3" s="1"/>
  <c r="H25" i="3" s="1"/>
  <c r="C11" i="3"/>
  <c r="C24" i="3"/>
  <c r="F24" i="3" s="1"/>
  <c r="D11" i="3"/>
  <c r="D17" i="2"/>
  <c r="S8" i="18"/>
  <c r="C8" i="18" s="1"/>
  <c r="D14" i="2"/>
  <c r="C21" i="2"/>
  <c r="E9" i="3"/>
  <c r="E16" i="3"/>
  <c r="G21" i="3"/>
  <c r="C20" i="2"/>
  <c r="D16" i="2"/>
  <c r="G15" i="3"/>
  <c r="E14" i="2"/>
  <c r="AB454" i="18"/>
  <c r="C21" i="3" s="1"/>
  <c r="C18" i="3"/>
  <c r="T536" i="18"/>
  <c r="D20" i="2" s="1"/>
  <c r="D13" i="2"/>
  <c r="F13" i="2" s="1"/>
  <c r="G24" i="3"/>
  <c r="C10" i="2"/>
  <c r="C705" i="18"/>
  <c r="C665" i="18"/>
  <c r="C523" i="18"/>
  <c r="C493" i="18"/>
  <c r="C425" i="18"/>
  <c r="C302" i="18"/>
  <c r="C143" i="18"/>
  <c r="F18" i="3" l="1"/>
  <c r="F18" i="2"/>
  <c r="H18" i="3"/>
  <c r="F17" i="3"/>
  <c r="H17" i="3" s="1"/>
  <c r="F14" i="2"/>
  <c r="F25" i="2"/>
  <c r="F16" i="3"/>
  <c r="H16" i="3" s="1"/>
  <c r="F9" i="2"/>
  <c r="D8" i="2"/>
  <c r="H24" i="3"/>
  <c r="D8" i="3"/>
  <c r="F10" i="2"/>
  <c r="H20" i="3"/>
  <c r="F21" i="3"/>
  <c r="H21" i="3" s="1"/>
  <c r="G8" i="3"/>
  <c r="E8" i="3"/>
  <c r="C8" i="2"/>
  <c r="S730" i="18"/>
  <c r="C677" i="18"/>
  <c r="S678" i="18"/>
  <c r="C535" i="18"/>
  <c r="S536" i="18"/>
  <c r="C499" i="18"/>
  <c r="S500" i="18"/>
  <c r="C453" i="18"/>
  <c r="S454" i="18"/>
  <c r="C341" i="18"/>
  <c r="S342" i="18"/>
  <c r="C158" i="18"/>
  <c r="S159" i="18"/>
  <c r="C678" i="18" l="1"/>
  <c r="E24" i="2"/>
  <c r="F24" i="2" s="1"/>
  <c r="C159" i="18"/>
  <c r="E16" i="2"/>
  <c r="F16" i="2" s="1"/>
  <c r="C454" i="18"/>
  <c r="E21" i="2"/>
  <c r="F21" i="2" s="1"/>
  <c r="C730" i="18"/>
  <c r="E15" i="2"/>
  <c r="F15" i="2" s="1"/>
  <c r="C342" i="18"/>
  <c r="E11" i="2"/>
  <c r="C500" i="18"/>
  <c r="E17" i="2"/>
  <c r="F17" i="2" s="1"/>
  <c r="C536" i="18"/>
  <c r="E20" i="2"/>
  <c r="F20" i="2" s="1"/>
  <c r="J20" i="3"/>
  <c r="L20" i="3" s="1"/>
  <c r="I15" i="2"/>
  <c r="E8" i="2" l="1"/>
  <c r="F11" i="2"/>
  <c r="F8" i="2" s="1"/>
  <c r="K25" i="3"/>
  <c r="L25" i="3" s="1"/>
  <c r="M20" i="3"/>
  <c r="N20" i="3" s="1"/>
  <c r="J11" i="3"/>
  <c r="M23" i="3"/>
  <c r="K11" i="3"/>
  <c r="K23" i="3"/>
  <c r="J18" i="3"/>
  <c r="J12" i="3"/>
  <c r="I10" i="2"/>
  <c r="J19" i="3"/>
  <c r="M12" i="3"/>
  <c r="K26" i="3"/>
  <c r="L26" i="3" s="1"/>
  <c r="M25" i="3"/>
  <c r="K22" i="3"/>
  <c r="I9" i="2"/>
  <c r="K14" i="3"/>
  <c r="K9" i="3"/>
  <c r="K8" i="3" s="1"/>
  <c r="M26" i="3"/>
  <c r="J10" i="3"/>
  <c r="K19" i="3"/>
  <c r="H20" i="2"/>
  <c r="H13" i="2"/>
  <c r="I20" i="2"/>
  <c r="M11" i="3"/>
  <c r="M13" i="3"/>
  <c r="J21" i="3"/>
  <c r="M21" i="3"/>
  <c r="H22" i="2"/>
  <c r="J14" i="3"/>
  <c r="I26" i="2"/>
  <c r="K12" i="3"/>
  <c r="I22" i="2"/>
  <c r="H11" i="2"/>
  <c r="J15" i="3"/>
  <c r="I19" i="2"/>
  <c r="I18" i="2"/>
  <c r="M18" i="3"/>
  <c r="H10" i="2"/>
  <c r="H19" i="2"/>
  <c r="J23" i="3"/>
  <c r="M22" i="3"/>
  <c r="G18" i="2"/>
  <c r="H15" i="2"/>
  <c r="J15" i="2" s="1"/>
  <c r="K21" i="3"/>
  <c r="I21" i="2"/>
  <c r="H25" i="2"/>
  <c r="G19" i="2"/>
  <c r="K10" i="3"/>
  <c r="H18" i="2"/>
  <c r="I13" i="2"/>
  <c r="H23" i="2"/>
  <c r="G13" i="2"/>
  <c r="I12" i="2"/>
  <c r="I11" i="2"/>
  <c r="H9" i="2"/>
  <c r="H21" i="2"/>
  <c r="J22" i="3"/>
  <c r="H14" i="2"/>
  <c r="I14" i="2"/>
  <c r="M10" i="3"/>
  <c r="M9" i="3"/>
  <c r="M8" i="3" s="1"/>
  <c r="G25" i="2"/>
  <c r="H12" i="2"/>
  <c r="I23" i="2"/>
  <c r="K18" i="3"/>
  <c r="H26" i="2"/>
  <c r="I25" i="2"/>
  <c r="M14" i="3"/>
  <c r="M19" i="3"/>
  <c r="K15" i="3"/>
  <c r="M15" i="3"/>
  <c r="J9" i="3"/>
  <c r="J8" i="3" s="1"/>
  <c r="L10" i="3" l="1"/>
  <c r="N10" i="3" s="1"/>
  <c r="L12" i="3"/>
  <c r="N12" i="3" s="1"/>
  <c r="J10" i="2"/>
  <c r="G8" i="2"/>
  <c r="J12" i="2"/>
  <c r="J26" i="2"/>
  <c r="J13" i="2"/>
  <c r="L14" i="3"/>
  <c r="N14" i="3" s="1"/>
  <c r="J20" i="2"/>
  <c r="J14" i="2"/>
  <c r="J22" i="2"/>
  <c r="J9" i="2"/>
  <c r="H8" i="2"/>
  <c r="J18" i="2"/>
  <c r="J19" i="2"/>
  <c r="L15" i="3"/>
  <c r="N15" i="3" s="1"/>
  <c r="J25" i="2"/>
  <c r="J11" i="2"/>
  <c r="J13" i="3"/>
  <c r="K13" i="3"/>
  <c r="J23" i="2"/>
  <c r="I8" i="2"/>
  <c r="J21" i="2"/>
  <c r="L23" i="3"/>
  <c r="L22" i="3"/>
  <c r="L19" i="3"/>
  <c r="L18" i="3"/>
  <c r="N25" i="3"/>
  <c r="L9" i="3"/>
  <c r="L8" i="3" s="1"/>
  <c r="N26" i="3"/>
  <c r="L11" i="3"/>
  <c r="L21" i="3"/>
  <c r="F14" i="3"/>
  <c r="F12" i="3"/>
  <c r="F11" i="3"/>
  <c r="F10" i="3"/>
  <c r="F15" i="3"/>
  <c r="H15" i="3" s="1"/>
  <c r="F9" i="3"/>
  <c r="H10" i="3" l="1"/>
  <c r="H14" i="3"/>
  <c r="H11" i="3"/>
  <c r="H12" i="3"/>
  <c r="F13" i="3"/>
  <c r="L13" i="3"/>
  <c r="N13" i="3" s="1"/>
  <c r="J8" i="2"/>
  <c r="N19" i="3"/>
  <c r="N18" i="3"/>
  <c r="N22" i="3"/>
  <c r="N23" i="3"/>
  <c r="N9" i="3"/>
  <c r="N8" i="3" s="1"/>
  <c r="N21" i="3"/>
  <c r="N11" i="3"/>
  <c r="H9" i="3"/>
  <c r="H13" i="3" l="1"/>
  <c r="AB78" i="18"/>
  <c r="C22" i="3" s="1"/>
  <c r="F22" i="3" l="1"/>
  <c r="C8" i="3"/>
  <c r="H22" i="3" l="1"/>
  <c r="H8" i="3" s="1"/>
  <c r="F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LA-OR-RI</author>
    <author>raphael_winds@hotmail.com</author>
  </authors>
  <commentList>
    <comment ref="D49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จ้างเป็น พนง.ส่วนงาน ตน.ผู้เชี่ยวชาญ</t>
        </r>
      </text>
    </comment>
    <comment ref="D495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บรรจุเป็น พนง.มหาวิทยาลัย อายุเกิน 60 ปี
</t>
        </r>
      </text>
    </comment>
    <comment ref="E66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</text>
    </comment>
    <comment ref="E676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จ้างเป็น พนง.ส่วนงาน อายุเกิน 60 ปี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80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</text>
    </comment>
    <comment ref="E7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raphael_winds@hotmail.com</author>
    <author>LA-OR-RI</author>
  </authors>
  <commentList>
    <comment ref="D127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บรรจุเป็น พนง.มหาวิทยาลัย อายุเกิน 60 ปี
</t>
        </r>
      </text>
    </comment>
    <comment ref="E171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</text>
    </comment>
    <comment ref="E174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จ้างเป็น พนง.ส่วนงาน อายุเกิน 60 ปี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4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35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</text>
    </comment>
    <comment ref="E1835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บรรจุเป็น พนง.อายุเกิน 60 ปี</t>
        </r>
      </text>
    </comment>
  </commentList>
</comments>
</file>

<file path=xl/sharedStrings.xml><?xml version="1.0" encoding="utf-8"?>
<sst xmlns="http://schemas.openxmlformats.org/spreadsheetml/2006/main" count="23082" uniqueCount="2598">
  <si>
    <t>คณะเทคโนโลยีการประมงและทรัพยากรทางน้ำ</t>
  </si>
  <si>
    <t>รองศาสตราจารย์</t>
  </si>
  <si>
    <t>ข้าราชการ</t>
  </si>
  <si>
    <t>เอก</t>
  </si>
  <si>
    <t>วท.ด.(เทคโนโลยีชีวภาพ)</t>
  </si>
  <si>
    <t>วิทยาศาสตรดุษฎีบัณฑิต</t>
  </si>
  <si>
    <t>เทคโนโลยีชีวภาพ</t>
  </si>
  <si>
    <t>มหาวิทยาลัยเชียงใหม่</t>
  </si>
  <si>
    <t>2542</t>
  </si>
  <si>
    <t>2546</t>
  </si>
  <si>
    <t>โท</t>
  </si>
  <si>
    <t>Master of Science</t>
  </si>
  <si>
    <t>Aquaculture</t>
  </si>
  <si>
    <t>Central Luzon State University</t>
  </si>
  <si>
    <t>2528</t>
  </si>
  <si>
    <t>2530</t>
  </si>
  <si>
    <t>ตรี</t>
  </si>
  <si>
    <t>วท.บ.(วาริชศาสตร์)</t>
  </si>
  <si>
    <t>วิทยาศาสตรบัณฑิต</t>
  </si>
  <si>
    <t>วาริชศาสตร์</t>
  </si>
  <si>
    <t>มหาวิทยาลัยสงขลานครินทร์</t>
  </si>
  <si>
    <t>2526</t>
  </si>
  <si>
    <t>รศ. ดร.นิวุฒิ  หวังชัย</t>
  </si>
  <si>
    <t>Ph.D.(Applied Biochemistry)</t>
  </si>
  <si>
    <t>Applied Biochemistry</t>
  </si>
  <si>
    <t>University of Tsukuba</t>
  </si>
  <si>
    <t>2541</t>
  </si>
  <si>
    <t>2545</t>
  </si>
  <si>
    <t>วท.ม.(วิทยาศาสตร์การประมง)</t>
  </si>
  <si>
    <t>วิทยาศาสตรมหาบัณฑิต</t>
  </si>
  <si>
    <t>วิทยาศาสตร์การประมง</t>
  </si>
  <si>
    <t>มหาวิทยาลัยเกษตรศาสตร์</t>
  </si>
  <si>
    <t>2534</t>
  </si>
  <si>
    <t>2525</t>
  </si>
  <si>
    <t>2529</t>
  </si>
  <si>
    <t>ผู้ช่วยศาสตราจารย์</t>
  </si>
  <si>
    <t>วท.ด.(ชีววิทยา)</t>
  </si>
  <si>
    <t>ชีววิทยา</t>
  </si>
  <si>
    <t>2551</t>
  </si>
  <si>
    <t>วท.ม.(ชีววิทยา)</t>
  </si>
  <si>
    <t>2540</t>
  </si>
  <si>
    <t>2543</t>
  </si>
  <si>
    <t>ทษ.บ.(สัตวศาสตร์)</t>
  </si>
  <si>
    <t>เทคโนโลยีการเกษตรบัณฑิต</t>
  </si>
  <si>
    <t>สัตวศาสตร์</t>
  </si>
  <si>
    <t>สถาบันเทคโนโลยีการเกษตรแม่โจ้</t>
  </si>
  <si>
    <t>2533</t>
  </si>
  <si>
    <t>2535</t>
  </si>
  <si>
    <t>ผศ. ดร.จิราพร  โรจน์ทินกร</t>
  </si>
  <si>
    <t>Ph.D.(Aquatic Biosciences)</t>
  </si>
  <si>
    <t>Aquatic Biosciences</t>
  </si>
  <si>
    <t>Tokyo University of Fisheries</t>
  </si>
  <si>
    <t>วท.ม.(เทคโนโลยีชีวภาพ)</t>
  </si>
  <si>
    <t>จุฬาลงกรณ์มหาวิทยาลัย</t>
  </si>
  <si>
    <t>2537</t>
  </si>
  <si>
    <t>วท.บ.(รังสีเทคนิค)</t>
  </si>
  <si>
    <t>รังสีเทคนิค</t>
  </si>
  <si>
    <t>2532</t>
  </si>
  <si>
    <t>พนักงานมหาวิทยาลัย</t>
  </si>
  <si>
    <t>2549</t>
  </si>
  <si>
    <t>2554</t>
  </si>
  <si>
    <t>M.Sc.(Medical Microbiology)</t>
  </si>
  <si>
    <t>Medical Microbiology</t>
  </si>
  <si>
    <t>The University of Georgia</t>
  </si>
  <si>
    <t>2544</t>
  </si>
  <si>
    <t>M.Sc.(Fisheries)</t>
  </si>
  <si>
    <t>Fisheries</t>
  </si>
  <si>
    <t>Auburn University</t>
  </si>
  <si>
    <t>ศศ.บ.(ภาษาอังกฤษ)</t>
  </si>
  <si>
    <t>ศิลปศาสตรบัณฑิต</t>
  </si>
  <si>
    <t>ภาษาอังกฤษ</t>
  </si>
  <si>
    <t>มหาวิทยาลัยสุโขทัยธรรมาธิราช</t>
  </si>
  <si>
    <t>2553</t>
  </si>
  <si>
    <t>2557</t>
  </si>
  <si>
    <t>วท.ม.(เภสัชวิทยา)</t>
  </si>
  <si>
    <t>เภสัชวิทยา</t>
  </si>
  <si>
    <t>2536</t>
  </si>
  <si>
    <t>พยาบาลศาสตรบัณฑิต</t>
  </si>
  <si>
    <t>2548</t>
  </si>
  <si>
    <t>2538</t>
  </si>
  <si>
    <t>2523</t>
  </si>
  <si>
    <t>2527</t>
  </si>
  <si>
    <t>Animal Science</t>
  </si>
  <si>
    <t>2539</t>
  </si>
  <si>
    <t>วท.บ.(ชีววิทยา)</t>
  </si>
  <si>
    <t>มหาวิทยาลัยรามคำแหง</t>
  </si>
  <si>
    <t>2522</t>
  </si>
  <si>
    <t>มหาวิทยาลัยมหิดล</t>
  </si>
  <si>
    <t>ปรัชญาดุษฎีบัณฑิต</t>
  </si>
  <si>
    <t>เกษตรศาสตร์</t>
  </si>
  <si>
    <t>มหาวิทยาลัยอุบลราชธานี</t>
  </si>
  <si>
    <t>M.Sc.(Marine and Fisheries Science)</t>
  </si>
  <si>
    <t>Marine and Fisheries Science</t>
  </si>
  <si>
    <t>วท.บ.(ประมง)</t>
  </si>
  <si>
    <t>ประมง</t>
  </si>
  <si>
    <t>2524</t>
  </si>
  <si>
    <t>อาจารย์</t>
  </si>
  <si>
    <t>ปร.ด.(วิทยาศาสตร์ทางทะเล)</t>
  </si>
  <si>
    <t>วิทยาศาสตร์ทางทะเล</t>
  </si>
  <si>
    <t>2552</t>
  </si>
  <si>
    <t>วท.ม.(วิทยาศาสตร์ทางทะเล)</t>
  </si>
  <si>
    <t>2531</t>
  </si>
  <si>
    <t>อ. ดร.จอมสุดา  ดวงวงษา</t>
  </si>
  <si>
    <t>ปร.ด.(สัตวศาสตร์)</t>
  </si>
  <si>
    <t>วท.ม.(การประมง)</t>
  </si>
  <si>
    <t>การประมง</t>
  </si>
  <si>
    <t>มหาวิทยาลัยขอนแก่น</t>
  </si>
  <si>
    <t>ปร.ด.(การจัดการประมง)</t>
  </si>
  <si>
    <t>การจัดการประมง</t>
  </si>
  <si>
    <t>2555</t>
  </si>
  <si>
    <t>วท.ม.(การจัดการประมง)</t>
  </si>
  <si>
    <t>ปร.ด.(เพาะเลี้ยงสัตว์น้ำ)</t>
  </si>
  <si>
    <t>เพาะเลี้ยงสัตว์น้ำ</t>
  </si>
  <si>
    <t>Ph.D.(Aquaculture)</t>
  </si>
  <si>
    <t>อ. ดร.วาธิณี  อินทรพงษ์นุวัฒน์</t>
  </si>
  <si>
    <t>ปร.ด.(ผลิตภัณฑ์ประมง)</t>
  </si>
  <si>
    <t>ผลิตภัณฑ์ประมง</t>
  </si>
  <si>
    <t>2558</t>
  </si>
  <si>
    <t>วท.ม.(เทคโนโลยีทางอาหาร)</t>
  </si>
  <si>
    <t>เทคโนโลยีทางอาหาร</t>
  </si>
  <si>
    <t>มหาวิทยาลัยแม่โจ้</t>
  </si>
  <si>
    <t>2550</t>
  </si>
  <si>
    <t>วท.บ.(วิทยาศาสตร์และเทคโนโลยีการอาหาร)</t>
  </si>
  <si>
    <t>วิทยาศาสตร์และเทคโนโลยีการอาหาร</t>
  </si>
  <si>
    <t>วท.บ.(เกษตรศาสตร์)</t>
  </si>
  <si>
    <t>ศศ.ม.(การจัดการมนุษย์กับสิ่งแวดล้อม)</t>
  </si>
  <si>
    <t>ศิลปศาสตรมหาบัณฑิต</t>
  </si>
  <si>
    <t>การจัดการมนุษย์กับสิ่งแวดล้อม</t>
  </si>
  <si>
    <t>วท.บ.(การประมง)</t>
  </si>
  <si>
    <t>วท.บ.(จุลชีววิทยา)</t>
  </si>
  <si>
    <t>จุลชีววิทยา</t>
  </si>
  <si>
    <t>01</t>
  </si>
  <si>
    <t>คณะบริหารธุรกิจ</t>
  </si>
  <si>
    <t>มหาวิทยาลัยอัสสัมชัญ</t>
  </si>
  <si>
    <t>สถิติศาสตรมหาบัณฑิต</t>
  </si>
  <si>
    <t>วท.บ.(สถิติ)</t>
  </si>
  <si>
    <t>สถิติ</t>
  </si>
  <si>
    <t>03</t>
  </si>
  <si>
    <t>บธ.ม.(บริหารธุรกิจ)</t>
  </si>
  <si>
    <t>บริหารธุรกิจมหาบัณฑิต</t>
  </si>
  <si>
    <t>บริหารธุรกิจ</t>
  </si>
  <si>
    <t>ทษ.บ.(บริหารธุรกิจการเกษตร)</t>
  </si>
  <si>
    <t>บริหารธุรกิจการเกษตร</t>
  </si>
  <si>
    <t>บัญชีมหาบัณฑิต</t>
  </si>
  <si>
    <t>การบัญชี</t>
  </si>
  <si>
    <t>2520</t>
  </si>
  <si>
    <t>ผศ. ดร.กิตตินุช  ชุลิกาวิทย์</t>
  </si>
  <si>
    <t>Ph.D.(Business Administration)</t>
  </si>
  <si>
    <t>Business Administration</t>
  </si>
  <si>
    <t>Washington State University</t>
  </si>
  <si>
    <t>M.B.A.(Business Administration)</t>
  </si>
  <si>
    <t>University of Tampa</t>
  </si>
  <si>
    <t>บช.บ.(บัญชี)</t>
  </si>
  <si>
    <t>บัญชีบัณฑิต</t>
  </si>
  <si>
    <t>บัญชี</t>
  </si>
  <si>
    <t>ผศ. ดร.ชัยยศ  สัมฤทธิ์สกุล</t>
  </si>
  <si>
    <t>ปร.ด.(การบัญชี)</t>
  </si>
  <si>
    <t>มหาวิทยาลัยมหาสารคาม</t>
  </si>
  <si>
    <t>บช.ม.(การบัญชี)</t>
  </si>
  <si>
    <t>บช.บ.(การบัญชี)</t>
  </si>
  <si>
    <t>ผศ. ดร.ทัดพงศ์  อวิโรธนานนท์</t>
  </si>
  <si>
    <t>Griffith University</t>
  </si>
  <si>
    <t>มหาวิทยาลัยพายัพ</t>
  </si>
  <si>
    <t>วท.บ.(วิทยาการคอมพิวเตอร์)</t>
  </si>
  <si>
    <t>วิทยาการคอมพิวเตอร์</t>
  </si>
  <si>
    <t>ผศ. ดร.ปรีดา  ศรีนฤวรรณ</t>
  </si>
  <si>
    <t>Victoria University</t>
  </si>
  <si>
    <t>2556</t>
  </si>
  <si>
    <t>ศษ.บ.(บริหารธุรกิจ)</t>
  </si>
  <si>
    <t>ศึกษาศาสตรบัณฑิต</t>
  </si>
  <si>
    <t>ผศ. ดร.ภัทริกา  มณีพันธ์</t>
  </si>
  <si>
    <t>มหาวิทยาลัยราชภัฏสวนสุนันทา</t>
  </si>
  <si>
    <t>M.B.A.(Marketing)</t>
  </si>
  <si>
    <t>Marketing</t>
  </si>
  <si>
    <t>Southeastern University</t>
  </si>
  <si>
    <t>ศ.ม.(เศรษฐศาสตร์)</t>
  </si>
  <si>
    <t>เศรษฐศาสตรมหาบัณฑิต</t>
  </si>
  <si>
    <t>เศรษฐศาสตร์</t>
  </si>
  <si>
    <t>มหาวิทยาลัยหอการค้าไทย</t>
  </si>
  <si>
    <t>Universitat Autonoma de Barcelona</t>
  </si>
  <si>
    <t>ผศ. ดร.ศิริกุล  ตุลาสมบัติ</t>
  </si>
  <si>
    <t>มหาวิทยาลัยชินวัตร</t>
  </si>
  <si>
    <t>M.B.A.(Finance)</t>
  </si>
  <si>
    <t>Finance</t>
  </si>
  <si>
    <t>Mercer University</t>
  </si>
  <si>
    <t>บช.บ.(การบัญชีต้นทุน)</t>
  </si>
  <si>
    <t>การบัญชีต้นทุน</t>
  </si>
  <si>
    <t>ผศ. ดร.สัตยา  ตันจันทร์พงศ์</t>
  </si>
  <si>
    <t>ปร.ด.(การบริหารธุรกิจ)</t>
  </si>
  <si>
    <t>การบริหารธุรกิจ</t>
  </si>
  <si>
    <t>มหาวิทยาลัยนเรศวร</t>
  </si>
  <si>
    <t>ผศ. ดร.อายุส  หยู่เย็น</t>
  </si>
  <si>
    <t>ปร.ด.(บริหารธุรกิจ (ภาคภาษาอังกฤษ))</t>
  </si>
  <si>
    <t>บริหารธุรกิจ (ภาคภาษาอังกฤษ)</t>
  </si>
  <si>
    <t>2547</t>
  </si>
  <si>
    <t>นศ.บ.(นิเทศศาสตร์)</t>
  </si>
  <si>
    <t>นิเทศศาสตรบัณฑิต</t>
  </si>
  <si>
    <t>นิเทศศาสตร์</t>
  </si>
  <si>
    <t>บธ.บ.(การบัญชี)</t>
  </si>
  <si>
    <t>บริหารธุรกิจบัณฑิต</t>
  </si>
  <si>
    <t>สถาบันเทคโนโลยีราชมงคล</t>
  </si>
  <si>
    <t>น.ม.(กฎหมายอาญาและกระบวนการยุติธรรมทางอาญา)</t>
  </si>
  <si>
    <t>นิติศาสตรมหาบัณฑิต</t>
  </si>
  <si>
    <t>กฎหมายอาญาและกระบวนการยุติธรรมทางอาญา</t>
  </si>
  <si>
    <t>มหาวิทยาลัยธุรกิจบัณฑิตย์</t>
  </si>
  <si>
    <t>น.บ.(นิติศาสตร์)</t>
  </si>
  <si>
    <t>นิติศาสตรบัณฑิต</t>
  </si>
  <si>
    <t>นิติศาสตร์</t>
  </si>
  <si>
    <t>ประกาศนียบัตรบัณฑิต</t>
  </si>
  <si>
    <t>สำนักอบรมศึกษากฎหมายแห่งเนติบัณฑิตยสภา</t>
  </si>
  <si>
    <t>บธ.บ.(การตลาด)</t>
  </si>
  <si>
    <t>การตลาด</t>
  </si>
  <si>
    <t>ผศ.โสภณ  ฟองเพชร</t>
  </si>
  <si>
    <t>Cleveland State University</t>
  </si>
  <si>
    <t>บธ.บ.(การบริหาร)</t>
  </si>
  <si>
    <t>การบริหาร</t>
  </si>
  <si>
    <t>มหาวิทยาลัยศรีปทุม</t>
  </si>
  <si>
    <t>กจ.ด.(การจัดการธุรกิจ)</t>
  </si>
  <si>
    <t>การจัดการดุษฎีบัณฑิต</t>
  </si>
  <si>
    <t>การจัดการธุรกิจ</t>
  </si>
  <si>
    <t>มหาวิทยาลัยราชภัฏสวนดุสิต</t>
  </si>
  <si>
    <t>บธ.ม.(การจัดการ)</t>
  </si>
  <si>
    <t>การจัดการ</t>
  </si>
  <si>
    <t>บธ.บ.(การเงินและการธนาคาร)</t>
  </si>
  <si>
    <t>การเงินและการธนาคาร</t>
  </si>
  <si>
    <t>บช.ม.(บัญชี)</t>
  </si>
  <si>
    <t>ศศ.บ.(การจัดการทั่วไป-การบัญชี)</t>
  </si>
  <si>
    <t>การจัดการทั่วไป-การบัญชี</t>
  </si>
  <si>
    <t>สถาบันราชภัฏอุบลราชธานี</t>
  </si>
  <si>
    <t>Texas A&amp;M International University</t>
  </si>
  <si>
    <t>University of Illinois at Urbana-Champaign</t>
  </si>
  <si>
    <t>มหาวิทยาลัยศรีนครินทรวิโรฒ</t>
  </si>
  <si>
    <t>วศ.บ.(วิศวกรรมเครื่องกล)</t>
  </si>
  <si>
    <t>วิศวกรรมศาสตรบัณฑิต</t>
  </si>
  <si>
    <t>วิศวกรรมเครื่องกล</t>
  </si>
  <si>
    <t>อ. ดร.นทีทิพย์  สรรพตานนท์</t>
  </si>
  <si>
    <t>ศศ.ม.(เศรษฐศาสตร์การเมือง)</t>
  </si>
  <si>
    <t>เศรษฐศาสตร์การเมือง</t>
  </si>
  <si>
    <t>เศรษฐศาสตรบัณฑิต</t>
  </si>
  <si>
    <t>Ph.D.(Business Administration (หลักสูตรนานาชาติ))</t>
  </si>
  <si>
    <t>Business Administration (หลักสูตรนานาชาติ)</t>
  </si>
  <si>
    <t>มหาวิทยาลัยกรุงเทพ</t>
  </si>
  <si>
    <t>อ. ดร.ปิยวรรณ  สิริประเสริฐศิลป์</t>
  </si>
  <si>
    <t>ปร.ด.(สารสนเทศศึกษา)</t>
  </si>
  <si>
    <t>สารสนเทศศึกษา</t>
  </si>
  <si>
    <t>ค.อ.ม.(คอมพิวเตอร์และเทคโนโลยีสารสนเทศ)</t>
  </si>
  <si>
    <t>ครุศาสตร์อุตสาหกรรมมหาบัณฑิต</t>
  </si>
  <si>
    <t>คอมพิวเตอร์และเทคโนโลยีสารสนเทศ</t>
  </si>
  <si>
    <t>มหาวิทยาลัยเทคโนโลยีพระจอมเกล้าธนบุรี</t>
  </si>
  <si>
    <t>อ. ดร.พนมพร  เฉลิมวรรณ์</t>
  </si>
  <si>
    <t>M.B.A.(Marketing Management)</t>
  </si>
  <si>
    <t>Marketing Management</t>
  </si>
  <si>
    <t>Central Queensland University</t>
  </si>
  <si>
    <t>บธ.บ.(การจัดการ)</t>
  </si>
  <si>
    <t>ปร.ด.(การบริหารธุรกิจ (ภาคภาษาอังกฤษ))</t>
  </si>
  <si>
    <t>การบริหารธุรกิจ (ภาคภาษาอังกฤษ)</t>
  </si>
  <si>
    <t>ศศ.บ.(เศรษฐศาสตร์)</t>
  </si>
  <si>
    <t>มหาวิทยาลัยธรรมศาสตร์</t>
  </si>
  <si>
    <t>M.B.A.(Accounting)</t>
  </si>
  <si>
    <t>Accounting</t>
  </si>
  <si>
    <t>University of New Haven</t>
  </si>
  <si>
    <t>บริหารธุรกิจดุษฎีบัณฑิต</t>
  </si>
  <si>
    <t>สาธารณสุขศาสตรบัณฑิต</t>
  </si>
  <si>
    <t>วิศวกรรมอุตสาหการ</t>
  </si>
  <si>
    <t>วิทยาลัยเทคโนโลยีและอาชีวศึกษา</t>
  </si>
  <si>
    <t>บช.ด.(การบัญชี)</t>
  </si>
  <si>
    <t>บัญชีดุษฎีบัณฑิต</t>
  </si>
  <si>
    <t>บธ.บ.(บัญชี)</t>
  </si>
  <si>
    <t>อ. ดร.อุกฤษณ์  มารังค์</t>
  </si>
  <si>
    <t>วศ.ด.(วิศวกรรมไฟฟ้า)</t>
  </si>
  <si>
    <t>วิศวกรรมศาสตรดุษฎีบัณฑิต</t>
  </si>
  <si>
    <t>วิศวกรรมไฟฟ้า</t>
  </si>
  <si>
    <t>วิศวกรรมศาสตรมหาบัณฑิต</t>
  </si>
  <si>
    <t>สถาบันเทคโนโลยีพระจอมเกล้าเจ้าคุณทหารลาดกระบัง</t>
  </si>
  <si>
    <t>ค.อ.บ.(วิศวกรรมคอมพิวเตอร์)</t>
  </si>
  <si>
    <t>ครุศาสตร์อุตสาหกรรมบัณฑิต</t>
  </si>
  <si>
    <t>วิศวกรรมคอมพิวเตอร์</t>
  </si>
  <si>
    <t>M.A.(Marketing)</t>
  </si>
  <si>
    <t>University of Sunderland</t>
  </si>
  <si>
    <t>วท.ม.(สถิติประยุกต์)</t>
  </si>
  <si>
    <t>สถิติประยุกต์</t>
  </si>
  <si>
    <t>บธ.บ.(คอมพิวเตอร์ธุรกิจ)</t>
  </si>
  <si>
    <t>คอมพิวเตอร์ธุรกิจ</t>
  </si>
  <si>
    <t>อ.ณัฐดนัย  เขียววาท</t>
  </si>
  <si>
    <t>วท.ม.(วิทยาการคอมพิวเตอร์)</t>
  </si>
  <si>
    <t>M.Sc.(Accountancy)</t>
  </si>
  <si>
    <t>Accountancy</t>
  </si>
  <si>
    <t>University of East Anglia</t>
  </si>
  <si>
    <t>Chaminade University</t>
  </si>
  <si>
    <t>วท.บ.(เคมี)</t>
  </si>
  <si>
    <t>เคมี</t>
  </si>
  <si>
    <t>อ.นนท์  ปิ่นเงิน</t>
  </si>
  <si>
    <t>วท.ม.(วิศวกรรมซอฟต์แวร์)</t>
  </si>
  <si>
    <t>วิศวกรรมซอฟต์แวร์</t>
  </si>
  <si>
    <t>M.B.A.(General Business)</t>
  </si>
  <si>
    <t>General Business</t>
  </si>
  <si>
    <t>University of South Alabama</t>
  </si>
  <si>
    <t>ศ.บ.(เศรษฐศาสตร์)</t>
  </si>
  <si>
    <t>อ.พัชรินทร์  สารมาท</t>
  </si>
  <si>
    <t>อ.พัทธ์ยศ  เดชศิริ</t>
  </si>
  <si>
    <t>มหาวิทยาลัยรังสิต</t>
  </si>
  <si>
    <t>อ.พิชิต  สิทธิกัน</t>
  </si>
  <si>
    <t>วท.ม.(การจัดการระบบสารสนเทศเชิงกลยุทธ์)</t>
  </si>
  <si>
    <t>การจัดการระบบสารสนเทศเชิงกลยุทธ์</t>
  </si>
  <si>
    <t>มหาวิทยาลัยแม่ฟ้าหลวง</t>
  </si>
  <si>
    <t>บธ.บ.(เทคโนโลยีสารสนเทศทางธุรกิจ)</t>
  </si>
  <si>
    <t>เทคโนโลยีสารสนเทศทางธุรกิจ</t>
  </si>
  <si>
    <t>วท.ม.(เทคโนโลยีสารสนเทศและการจัดการ)</t>
  </si>
  <si>
    <t>เทคโนโลยีสารสนเทศและการจัดการ</t>
  </si>
  <si>
    <t>ศ.ม.(เศรษฐศาสตร์การเงิน)</t>
  </si>
  <si>
    <t>เศรษฐศาสตร์การเงิน</t>
  </si>
  <si>
    <t>สถาบันบัณฑิตพัฒนบริหารศาสตร์</t>
  </si>
  <si>
    <t>บธ.บ.(การเงิน)</t>
  </si>
  <si>
    <t>การเงิน</t>
  </si>
  <si>
    <t>อ.สุชีรา  ขยาย</t>
  </si>
  <si>
    <t>วศ.บ.(วิศวกรรมเกษตร)</t>
  </si>
  <si>
    <t>วิศวกรรมเกษตร</t>
  </si>
  <si>
    <t>อ.อดิศร  สิทธิเวช</t>
  </si>
  <si>
    <t>ประกาศนียบัตรวิชาชีพครู</t>
  </si>
  <si>
    <t>อ.อรทัย  ดุษฎีดำเกิง</t>
  </si>
  <si>
    <t>สถาบันเทคโนโลยีราชมงคล วิทยาเขตภาคพายัพ</t>
  </si>
  <si>
    <t>อ.อัมรินทร์  คีรีแก้ว</t>
  </si>
  <si>
    <t>คณะผลิตกรรมการเกษตร</t>
  </si>
  <si>
    <t>รศ. ดร.จักรพงษ์  พวงงามชื่น</t>
  </si>
  <si>
    <t>Ph.D.(Rural Development)</t>
  </si>
  <si>
    <t>Rural Development</t>
  </si>
  <si>
    <t>ศศ.ม.(พัฒนาสังคม)</t>
  </si>
  <si>
    <t>พัฒนาสังคม</t>
  </si>
  <si>
    <t>รศ. ดร.นคเรศ  รังควัต</t>
  </si>
  <si>
    <t>วท.ด.(ส่งเสริมการเกษตรและพัฒนาชนบท)</t>
  </si>
  <si>
    <t>ส่งเสริมการเกษตรและพัฒนาชนบท</t>
  </si>
  <si>
    <t>ทษ.ม.(ส่งเสริมการเกษตร)</t>
  </si>
  <si>
    <t>เทคโนโลยีการเกษตรมหาบัณฑิต</t>
  </si>
  <si>
    <t>ส่งเสริมการเกษตร</t>
  </si>
  <si>
    <t>ทษ.บ.(ส่งเสริมการเกษตร)</t>
  </si>
  <si>
    <t>วท.ม.(การผลิตสัตว์)</t>
  </si>
  <si>
    <t>การผลิตสัตว์</t>
  </si>
  <si>
    <t>2515</t>
  </si>
  <si>
    <t>วท.ม.(พืชสวน)</t>
  </si>
  <si>
    <t>พืชสวน</t>
  </si>
  <si>
    <t>Ph.D.(Applied Biological Sciences)</t>
  </si>
  <si>
    <t>Applied Biological Sciences</t>
  </si>
  <si>
    <t>Katholieke Universiteit Leuven</t>
  </si>
  <si>
    <t>วท.ม.(เกษตรศาสตร์)</t>
  </si>
  <si>
    <t>ผศ. ดร.กังสดาล  กนกหงษ์</t>
  </si>
  <si>
    <t>Ph.D.(Community Development)</t>
  </si>
  <si>
    <t>Community Development</t>
  </si>
  <si>
    <t>University of the Philippines Los Banos</t>
  </si>
  <si>
    <t>ศศ.ม.(พัฒนาชนบทศึกษา)</t>
  </si>
  <si>
    <t>พัฒนาชนบทศึกษา</t>
  </si>
  <si>
    <t>ศศ.บ.(สื่อสารมวลชน)</t>
  </si>
  <si>
    <t>สื่อสารมวลชน</t>
  </si>
  <si>
    <t>ผศ. ดร.จีราภรณ์  อินทสาร</t>
  </si>
  <si>
    <t>Doktor der Agrarwissenschaften</t>
  </si>
  <si>
    <t>Soil Science and Land Evaluation</t>
  </si>
  <si>
    <t>Hohenheim University</t>
  </si>
  <si>
    <t>ผศ. ดร.เฉลิมศรี  นนทสวัสดิ์ศรี</t>
  </si>
  <si>
    <t>Horticulture</t>
  </si>
  <si>
    <t>Ehime University</t>
  </si>
  <si>
    <t>วท.ด.(พืชสวน)</t>
  </si>
  <si>
    <t>ผศ. ดร.ณัฏฐ์พัชร  เถียรวรกานต์</t>
  </si>
  <si>
    <t>ปร.ด.(ชีววิทยา)</t>
  </si>
  <si>
    <t>Ph.D.(Horticulture)</t>
  </si>
  <si>
    <t>University of Hawaii</t>
  </si>
  <si>
    <t>Oregon State University</t>
  </si>
  <si>
    <t>ผศ. ดร.นพพร  บุญปลอด</t>
  </si>
  <si>
    <t>Agricultural</t>
  </si>
  <si>
    <t>University of Hohenheim</t>
  </si>
  <si>
    <t>ทษ.บ.(พืชศาสตร์)</t>
  </si>
  <si>
    <t>พืชศาสตร์</t>
  </si>
  <si>
    <t>ผศ. ดร.ปฏิภาณ  สุทธิกุลบุตร</t>
  </si>
  <si>
    <t>Ph.D.(Applied Bioscience and Biotechnology)</t>
  </si>
  <si>
    <t>Applied Bioscience and Biotechnology</t>
  </si>
  <si>
    <t>Mie University</t>
  </si>
  <si>
    <t>ผศ. ดร.พหล  ศักดิ์คะทัศน์</t>
  </si>
  <si>
    <t>สต.ม.(สถิติ)</t>
  </si>
  <si>
    <t>Mississippi State University</t>
  </si>
  <si>
    <t>พืชไร่</t>
  </si>
  <si>
    <t>เกษตรศาสตร์-พืชไร่</t>
  </si>
  <si>
    <t>Ph.D.(Molecular Biology)</t>
  </si>
  <si>
    <t>Molecular Biology</t>
  </si>
  <si>
    <t>Queensland University of Technology</t>
  </si>
  <si>
    <t>Ph.D.(Soil Fertility and Soil Organic Matter Turnover)</t>
  </si>
  <si>
    <t>Soil Fertility and Soil Organic Matter Turnover</t>
  </si>
  <si>
    <t>University of Copenhagen</t>
  </si>
  <si>
    <t>วท.ม.(ปฐพีศาสตร์)</t>
  </si>
  <si>
    <t>ปฐพีศาสตร์</t>
  </si>
  <si>
    <t>ผศ. ดร.สายสกุล  ฟองมูล</t>
  </si>
  <si>
    <t>Master of Management(Development Management)</t>
  </si>
  <si>
    <t>Master of Management</t>
  </si>
  <si>
    <t>Development Management</t>
  </si>
  <si>
    <t>Master of Agricultural Science</t>
  </si>
  <si>
    <t>University of Tasmania</t>
  </si>
  <si>
    <t>วท.บ.(เกษตรศาสตร์-พืชสวน)</t>
  </si>
  <si>
    <t>เกษตรศาสตร์-พืชสวน</t>
  </si>
  <si>
    <t>ผศ.พาวิน  มะโนชัย</t>
  </si>
  <si>
    <t>วท.ม.(โรคพืช)</t>
  </si>
  <si>
    <t>โรคพืช</t>
  </si>
  <si>
    <t>วท.ด.(ความหลากหลายทางชีวภาพและชีววิทยาชาติพันธุ์)</t>
  </si>
  <si>
    <t>ความหลากหลายทางชีวภาพและชีววิทยาชาติพันธุ์</t>
  </si>
  <si>
    <t>อ. ดร.กอบลาภ  อารีศรีสม</t>
  </si>
  <si>
    <t>ปร.ด.(พัฒนาทรัพยากรชนบท)</t>
  </si>
  <si>
    <t>พัฒนาทรัพยากรชนบท</t>
  </si>
  <si>
    <t>วท.ม.(ส่งเสริมการเกษตร)</t>
  </si>
  <si>
    <t>อ. ดร.จุฑามาศ  อาจนาเสียว</t>
  </si>
  <si>
    <t>Ph.D.(Plant Agriculture-Crop Science)</t>
  </si>
  <si>
    <t>Plant Agriculture-Crop Science</t>
  </si>
  <si>
    <t>University of Guelph</t>
  </si>
  <si>
    <t>Botany</t>
  </si>
  <si>
    <t>University of Toronto</t>
  </si>
  <si>
    <t>อ. ดร.ชัชวิจก์  ถนอมถิ่น</t>
  </si>
  <si>
    <t>Ph.D.(Agronomy)</t>
  </si>
  <si>
    <t>Agronomy</t>
  </si>
  <si>
    <t>วท.บ.(พืชศาสตร์)</t>
  </si>
  <si>
    <t>National Chung Hsing University</t>
  </si>
  <si>
    <t>ทษ.บ.(พืชศาสตร์-ไม้ผล)</t>
  </si>
  <si>
    <t>พืชศาสตร์-ไม้ผล</t>
  </si>
  <si>
    <t>สถาบันเทคโนโลยีการเกษตรแม่โจั</t>
  </si>
  <si>
    <t>วท.ด.(สัตววิทยา)</t>
  </si>
  <si>
    <t>สัตววิทยา</t>
  </si>
  <si>
    <t>อ. ดร.เทิดศักดิ์  โทณลักษณ์</t>
  </si>
  <si>
    <t>วท.ม.(เกษตรศาสตร์-พืชสวน)</t>
  </si>
  <si>
    <t>วท.บ.(พืชศาสตร์-พืชสวนประดับ)</t>
  </si>
  <si>
    <t>พืชศาสตร์-พืชสวนประดับ</t>
  </si>
  <si>
    <t>อ. ดร.ธิดารัตน์  ศิริบูรณ์</t>
  </si>
  <si>
    <t>วท.ม.(พืชไร่)</t>
  </si>
  <si>
    <t>วท.ด.(พืชไร่)</t>
  </si>
  <si>
    <t>วท.บ.(เกษตรศาสตร์-โรคพืช)</t>
  </si>
  <si>
    <t>เกษตรศาสตร์-โรคพืช</t>
  </si>
  <si>
    <t>อ. ดร.ปรมินทร์  นาระทะ</t>
  </si>
  <si>
    <t>อ. ดร.ประนอม  ยังคำมั่น</t>
  </si>
  <si>
    <t>M.Sc.(Agriculture)</t>
  </si>
  <si>
    <t>Agriculture</t>
  </si>
  <si>
    <t>Kagawa University</t>
  </si>
  <si>
    <t>Ph.D.(Plant Genetics)</t>
  </si>
  <si>
    <t>Plant Genetics</t>
  </si>
  <si>
    <t>วท.บ.(เทคโนโลยีการผลิตพืช)</t>
  </si>
  <si>
    <t>เทคโนโลยีการผลิตพืช</t>
  </si>
  <si>
    <t>อ. ดร.ปัทมา  หาญนอก</t>
  </si>
  <si>
    <t>Ph.D.(Plant Breeding and Plant Genetics)</t>
  </si>
  <si>
    <t>Plant Breeding and Plant Genetics</t>
  </si>
  <si>
    <t>University of Wisconsin-Madison</t>
  </si>
  <si>
    <t>วท.ม.(เทคโนโลยีชีวภาพเกษตร)</t>
  </si>
  <si>
    <t>เทคโนโลยีชีวภาพเกษตร</t>
  </si>
  <si>
    <t>อ. ดร.ปิยธิดา  อำนวยการ</t>
  </si>
  <si>
    <t>Ph.D.(Plant and Environmental Sciences)</t>
  </si>
  <si>
    <t>Plant and Environmental Sciences</t>
  </si>
  <si>
    <t>The University of Warwick</t>
  </si>
  <si>
    <t>M.Sc.(Horticulture)</t>
  </si>
  <si>
    <t>University of Reading</t>
  </si>
  <si>
    <t>วท.บ.(ชีววิทยา-หลักสูตรพิสิฐวิธาน)</t>
  </si>
  <si>
    <t>ชีววิทยา-หลักสูตรพิสิฐวิธาน</t>
  </si>
  <si>
    <t>Ph.D.(Soil and Environmental Sciences)</t>
  </si>
  <si>
    <t>Soil and Environmental Sciences</t>
  </si>
  <si>
    <t>วท.ม.(การใช้ที่ดินและการจัดการทรัพยากรธรรมชาติอย่างยั่งยืน)</t>
  </si>
  <si>
    <t>การใช้ที่ดินและการจัดการทรัพยากรธรรมชาติอย่างยั่งยืน</t>
  </si>
  <si>
    <t>กษ.บ.(การจัดการการผลิตพืช)</t>
  </si>
  <si>
    <t>เกษตรศาสตรบัณฑิต</t>
  </si>
  <si>
    <t>การจัดการการผลิตพืช</t>
  </si>
  <si>
    <t>วท.บ.(ชีววิทยาประยุกต์)</t>
  </si>
  <si>
    <t>ชีววิทยาประยุกต์</t>
  </si>
  <si>
    <t>สถาบันราชภัฏเชียงใหม่</t>
  </si>
  <si>
    <t>วท.ด.(โรคพืช)</t>
  </si>
  <si>
    <t>วท.ด.(เภสัชศาสตร์)</t>
  </si>
  <si>
    <t>เภสัชศาสตร์</t>
  </si>
  <si>
    <t>วท.ม.(พิษวิทยา)</t>
  </si>
  <si>
    <t>พิษวิทยา</t>
  </si>
  <si>
    <t>อ. ดร.รัชชานนท์  สมบูรณ์ชัย</t>
  </si>
  <si>
    <t>วท.ม.(เศรษฐศาสตร์เกษตร)</t>
  </si>
  <si>
    <t>เศรษฐศาสตร์เกษตร</t>
  </si>
  <si>
    <t>ศศ.บ.(นิเทศศาสตร์)</t>
  </si>
  <si>
    <t>วิทยาลัยครูเชียงใหม่</t>
  </si>
  <si>
    <t>อ. ดร.วาริน  สุทนต์</t>
  </si>
  <si>
    <t>วท.ด.(ปฐพีศาสตร์และการจัดการทรัพยากรธรรมชาติ)</t>
  </si>
  <si>
    <t>ปฐพีศาสตร์และการจัดการทรัพยากรธรรมชาติ</t>
  </si>
  <si>
    <t>วท.บ.(เกษตรศาสตร์-พืชไร่)</t>
  </si>
  <si>
    <t>Doctor of Science</t>
  </si>
  <si>
    <t>Osaka City University</t>
  </si>
  <si>
    <t>วท.ม.(วนศาสตร์)</t>
  </si>
  <si>
    <t>วนศาสตร์</t>
  </si>
  <si>
    <t>วท.บ.(วนศาสตร์)</t>
  </si>
  <si>
    <t>Ph.D.(Plant Breeding)</t>
  </si>
  <si>
    <t>Plant Breeding</t>
  </si>
  <si>
    <t>ปร.ด.(ปฐพีวิทยา)</t>
  </si>
  <si>
    <t>ปฐพีวิทยา</t>
  </si>
  <si>
    <t>ปร.ด.(กีฏวิทยา)</t>
  </si>
  <si>
    <t>กีฏวิทยา</t>
  </si>
  <si>
    <t>วท.บ.(อารักขาพืช-โรคพืชวิทยา)</t>
  </si>
  <si>
    <t>อารักขาพืช-โรคพืชวิทยา</t>
  </si>
  <si>
    <t>Ph.D.(Plant Biology)</t>
  </si>
  <si>
    <t>Plant Biology</t>
  </si>
  <si>
    <t>M.Sc.(Plant Biology)</t>
  </si>
  <si>
    <t>อ. ดร.สุเทพ  วัชรเวชศฤงคาร</t>
  </si>
  <si>
    <t>ปร.ด.(พันธุศาสตร์)</t>
  </si>
  <si>
    <t>พันธุศาสตร์</t>
  </si>
  <si>
    <t>2559</t>
  </si>
  <si>
    <t>วท.บ.(พืชศาสตร์-พืชผัก)</t>
  </si>
  <si>
    <t>พืชศาสตร์-พืชผัก</t>
  </si>
  <si>
    <t>Ph.D.(Mycology)</t>
  </si>
  <si>
    <t>Mycology</t>
  </si>
  <si>
    <t>Liverpool John Moores University</t>
  </si>
  <si>
    <t>Ph.D. in Agricultural Science(Science of Biological Resources)</t>
  </si>
  <si>
    <t>Doctor of Philosophy in Agricultural Science</t>
  </si>
  <si>
    <t>Science of Biological Resources</t>
  </si>
  <si>
    <t>Gifu University</t>
  </si>
  <si>
    <t>อ.ทวีป  เสนคำวงศ์</t>
  </si>
  <si>
    <t>อ.วินัย  แสงแก้ว</t>
  </si>
  <si>
    <t>วท.บ.(เทคโนโลยีการเกษตร)</t>
  </si>
  <si>
    <t>เทคโนโลยีการเกษตร</t>
  </si>
  <si>
    <t>วท.ม.(วิทยาศาสตร์ชีวภาพป่าไม้)</t>
  </si>
  <si>
    <t>วิทยาศาสตร์ชีวภาพป่าไม้</t>
  </si>
  <si>
    <t>พืชศาสตร์-พืชไร่</t>
  </si>
  <si>
    <t>คณะพัฒนาการท่องเที่ยว</t>
  </si>
  <si>
    <t>รศ. ดร.วีระพล  ทองมา</t>
  </si>
  <si>
    <t>Ph.D.(Extension Education)</t>
  </si>
  <si>
    <t>Extension Education</t>
  </si>
  <si>
    <t>ทษ.บ.(เทคโนโลยีและอุตสาหกรรมอาหาร)</t>
  </si>
  <si>
    <t>เทคโนโลยีและอุตสาหกรรมอาหาร</t>
  </si>
  <si>
    <t>ศศ.ม.(บริหารการพัฒนา)</t>
  </si>
  <si>
    <t>บริหารการพัฒนา</t>
  </si>
  <si>
    <t>วท.บ.(เศรษฐศาสตร์เกษตร)</t>
  </si>
  <si>
    <t>อ. ดร.กีรติ  ตระการศิริวานิช</t>
  </si>
  <si>
    <t>ปร.ด.(การจัดการการท่องเที่ยวและการโรงแรม)</t>
  </si>
  <si>
    <t>การจัดการการท่องเที่ยวและการโรงแรม</t>
  </si>
  <si>
    <t>ศศ.ม.(การจัดการนันทนาการและการท่องเที่ยว)</t>
  </si>
  <si>
    <t>การจัดการนันทนาการและการท่องเที่ยว</t>
  </si>
  <si>
    <t>ศศ.บ.(พัฒนาการท่องเที่ยว)</t>
  </si>
  <si>
    <t>พัฒนาการท่องเที่ยว</t>
  </si>
  <si>
    <t>อ. ดร.จิระชัย  ยมเกิด</t>
  </si>
  <si>
    <t>ปร.ด.(พัฒนาการท่องเที่ยว-การบริหารการพัฒนา)</t>
  </si>
  <si>
    <t>พัฒนาการท่องเที่ยว-การบริหารการพัฒนา</t>
  </si>
  <si>
    <t>บธ.ม.(การจัดการอุตสาหกรรมเกษตร)</t>
  </si>
  <si>
    <t>การจัดการอุตสาหกรรมเกษตร</t>
  </si>
  <si>
    <t>บธ.บ.(การจัดการทั่วไป)</t>
  </si>
  <si>
    <t>การจัดการทั่วไป</t>
  </si>
  <si>
    <t>ปร.ด.(พัฒนาการท่องเที่ยว-การจัดการนันทนาการและการท่องเที่ยว)</t>
  </si>
  <si>
    <t>พัฒนาการท่องเที่ยว-การจัดการนันทนาการและการท่องเที่ยว</t>
  </si>
  <si>
    <t>วท.บ.(เทคนิคการแพทย์)</t>
  </si>
  <si>
    <t>เทคนิคการแพทย์</t>
  </si>
  <si>
    <t>ปร.ด.(บริหารศาสตร์-การบริหารอุตสาหกรรมบริการ)</t>
  </si>
  <si>
    <t>บริหารศาสตร์-การบริหารอุตสาหกรรมบริการ</t>
  </si>
  <si>
    <t>ศศ.ม.(ภูมิภาคศึกษา)</t>
  </si>
  <si>
    <t>ภูมิภาคศึกษา</t>
  </si>
  <si>
    <t>ศศ.บ.(ประวัติศาสตร์)</t>
  </si>
  <si>
    <t>ประวัติศาสตร์</t>
  </si>
  <si>
    <t>อ. ดร.มนสิชา  อินทจักร</t>
  </si>
  <si>
    <t>อ. ดร.ยุทธการ  ไวยอาภา</t>
  </si>
  <si>
    <t>วท.บ.(เศรษฐศาสตร์สิ่งแวดล้อม)</t>
  </si>
  <si>
    <t>เศรษฐศาสตร์สิ่งแวดล้อม</t>
  </si>
  <si>
    <t>อ. ดร.วินิตรา  ลีละพัฒนา</t>
  </si>
  <si>
    <t>National Chiayi University</t>
  </si>
  <si>
    <t>M.B.A.(Recreation tourism and Hospitality Management)</t>
  </si>
  <si>
    <t>Recreation tourism and Hospitality Management</t>
  </si>
  <si>
    <t>วท.บ.(การท่องเที่ยวเชิงนิเวศ)</t>
  </si>
  <si>
    <t>การท่องเที่ยวเชิงนิเวศ</t>
  </si>
  <si>
    <t>Ph.D.(Development Communication)</t>
  </si>
  <si>
    <t>Development Communication</t>
  </si>
  <si>
    <t>วิทยาลัยฟาร์อีสเทอร์น</t>
  </si>
  <si>
    <t>Ph.D.(Tourism and Environmental Economics)</t>
  </si>
  <si>
    <t>Tourism and Environmental Economics</t>
  </si>
  <si>
    <t>Universitat de les Illes Balears</t>
  </si>
  <si>
    <t>Master(Tourism Economics and the Environment)</t>
  </si>
  <si>
    <t>Tourism Economics and the Environment</t>
  </si>
  <si>
    <t>อ.ชัช  พชรธรรมกุล</t>
  </si>
  <si>
    <t>ทษ.บ.(เศรษฐศาสตร์สหกรณ์)</t>
  </si>
  <si>
    <t>เศรษฐศาสตร์สหกรณ์</t>
  </si>
  <si>
    <t>วท.ม.(การจัดการทรัพยากร)</t>
  </si>
  <si>
    <t>การจัดการทรัพยากร</t>
  </si>
  <si>
    <t>M.Sc.(Hospitality Management)</t>
  </si>
  <si>
    <t>Hospitality Management</t>
  </si>
  <si>
    <t>University of North Texas</t>
  </si>
  <si>
    <t>ศศ.ม.(การจัดการอุตสาหกรรมการท่องเที่ยว)</t>
  </si>
  <si>
    <t>การจัดการอุตสาหกรรมการท่องเที่ยว</t>
  </si>
  <si>
    <t>ศศ.บ.(การสื่อสารมวลชน)</t>
  </si>
  <si>
    <t>การสื่อสารมวลชน</t>
  </si>
  <si>
    <t>Travel, Exposition &amp; Meeting  Management</t>
  </si>
  <si>
    <t>Richland College</t>
  </si>
  <si>
    <t>ศศ.ม.(การจัดการมรดกทางสถาปัตยกรรมกับการท่องเที่ยว)</t>
  </si>
  <si>
    <t>การจัดการมรดกทางสถาปัตยกรรมกับการท่องเที่ยว</t>
  </si>
  <si>
    <t>มหาวิทยาลัยศิลปากร</t>
  </si>
  <si>
    <t>ศศ.บ.(การบริหารอุตสาหกรรมการท่องเที่ยว)</t>
  </si>
  <si>
    <t>การบริหารอุตสาหกรรมการท่องเที่ยว</t>
  </si>
  <si>
    <t>อ.อนุวัต  เชื้อเย็น</t>
  </si>
  <si>
    <t>อ.อรจนา แสนไชย  จันทรประยูร</t>
  </si>
  <si>
    <t>Master of Management(Tourism and Hospitality)</t>
  </si>
  <si>
    <t>Tourism and Hospitality</t>
  </si>
  <si>
    <t>University of South Australia</t>
  </si>
  <si>
    <t>อ.อรุณโรจน์  พวงสุวรรณ</t>
  </si>
  <si>
    <t>ศศ.ม.(การจัดการการท่องเที่ยวอย่างยั่งยืน)</t>
  </si>
  <si>
    <t>การจัดการการท่องเที่ยวอย่างยั่งยืน</t>
  </si>
  <si>
    <t>มหาวิทยาลัยราชภัฏเชียงใหม่</t>
  </si>
  <si>
    <t>บธ.บ.(การจัดการโรงแรมและการท่องเที่ยว)</t>
  </si>
  <si>
    <t>การจัดการโรงแรมและการท่องเที่ยว</t>
  </si>
  <si>
    <t>คณะวิทยาศาสตร์</t>
  </si>
  <si>
    <t>รศ. ดร.มงคล  ถิรบุญยานนท์</t>
  </si>
  <si>
    <t>Ph.D.(Animal Science)</t>
  </si>
  <si>
    <t>วท.ม.(สัตววิทยา)</t>
  </si>
  <si>
    <t>รศ. ดร.อรุณี คงดี  อัลเดรด</t>
  </si>
  <si>
    <t>Dr. rer. nat.(Textile Chemistry)</t>
  </si>
  <si>
    <t>Doctor rerum naturalium</t>
  </si>
  <si>
    <t>Textile Chemistry</t>
  </si>
  <si>
    <t>University of Innsbruck</t>
  </si>
  <si>
    <t>วท.ม.(วิทยาศาสตร์พอลิเมอร์)</t>
  </si>
  <si>
    <t>วิทยาศาสตร์พอลิเมอร์</t>
  </si>
  <si>
    <t>วท.บ.(ฟิสิกส์)</t>
  </si>
  <si>
    <t>ฟิสิกส์</t>
  </si>
  <si>
    <t>การศึกษาบัณฑิต</t>
  </si>
  <si>
    <t>Computer Science</t>
  </si>
  <si>
    <t>ศษ.ม.(วิทยาศาสตร์ศึกษา)</t>
  </si>
  <si>
    <t>ศึกษาศาสตรมหาบัณฑิต</t>
  </si>
  <si>
    <t>วิทยาศาสตร์ศึกษา</t>
  </si>
  <si>
    <t>ครุศาสตรบัณฑิต</t>
  </si>
  <si>
    <t>ปร.ด.(คณิตศาสตร์ประยุกต์)</t>
  </si>
  <si>
    <t>คณิตศาสตร์ประยุกต์</t>
  </si>
  <si>
    <t>วท.ม.(คณิตศาสตร์ประยุกต์)</t>
  </si>
  <si>
    <t>วท.บ.(คณิตศาสตร์)</t>
  </si>
  <si>
    <t>คณิตศาสตร์</t>
  </si>
  <si>
    <t>ผศ. ดร.ช่อทิพา  สกูลสิงหาโรจน์</t>
  </si>
  <si>
    <t>Ph.D.(Genetics and Cell Biology)</t>
  </si>
  <si>
    <t>Genetics and Cell Biology</t>
  </si>
  <si>
    <t>M.Sc.(Genetics and Cell Biology)</t>
  </si>
  <si>
    <t>วท.บ.(ชีวเคมี)</t>
  </si>
  <si>
    <t>ชีวเคมี</t>
  </si>
  <si>
    <t>ผศ. ดร.ชุติมา  คงจรูญ</t>
  </si>
  <si>
    <t>M.Ag.Sc.(Molecular Biology)</t>
  </si>
  <si>
    <t>The University of Melbourne</t>
  </si>
  <si>
    <t>วท.ม.(วิทยาศาสตร์ชีวภาพ)</t>
  </si>
  <si>
    <t>วิทยาศาสตร์ชีวภาพ</t>
  </si>
  <si>
    <t>วท.บ.(ศึกษาศาสตร์-ชีววิทยา)</t>
  </si>
  <si>
    <t>ศึกษาศาสตร์-ชีววิทยา</t>
  </si>
  <si>
    <t>ผศ. ดร.ฐปน  ชื่นบาล</t>
  </si>
  <si>
    <t>Ph.D.(Environmental Engineering)</t>
  </si>
  <si>
    <t>Environmental Engineering</t>
  </si>
  <si>
    <t>Illinois Institute of Technology</t>
  </si>
  <si>
    <t>วท.ม.(เทคโนโลยีสิ่งแวดล้อม)</t>
  </si>
  <si>
    <t>เทคโนโลยีสิ่งแวดล้อม</t>
  </si>
  <si>
    <t>วท.ม.(เคมี)</t>
  </si>
  <si>
    <t>Mathematics</t>
  </si>
  <si>
    <t>University of Potsdam</t>
  </si>
  <si>
    <t>วท.ม.(คณิตศาสตร์)</t>
  </si>
  <si>
    <t>ค.บ.(คณิตศาสตร์)</t>
  </si>
  <si>
    <t>สถาบันราชภัฏมหาสารคาม</t>
  </si>
  <si>
    <t>Ph.D.(Chemistry)</t>
  </si>
  <si>
    <t>Chemistry</t>
  </si>
  <si>
    <t>วท.ม.(อินทรีย์เคมี)</t>
  </si>
  <si>
    <t>อินทรีย์เคมี</t>
  </si>
  <si>
    <t>ผศ. ดร.ปวีณา  ภูมิสุทธาผล</t>
  </si>
  <si>
    <t>Ph.D.(Plant Sciences)</t>
  </si>
  <si>
    <t>Plant Sciences</t>
  </si>
  <si>
    <t>Wageningen University</t>
  </si>
  <si>
    <t>ผศ. ดร.ปิยะนุช  เนียมทรัพย์</t>
  </si>
  <si>
    <t>Ph.D.(Applied Bioscience)</t>
  </si>
  <si>
    <t>Applied Bioscience</t>
  </si>
  <si>
    <t>Hokkaido University</t>
  </si>
  <si>
    <t>ผศ. ดร.ภูสิต  ปุกมณี</t>
  </si>
  <si>
    <t>วท.ด.(เคมี)</t>
  </si>
  <si>
    <t>ผศ. ดร.รัชดาภรณ์  ปันทะรส</t>
  </si>
  <si>
    <t>มหาวิทยาลัยเทคโนโลยีสุรนารี</t>
  </si>
  <si>
    <t>ผศ. ดร.เรวดี  วงศ์มณีรุ่ง</t>
  </si>
  <si>
    <t>วท.ด.(วัสดุศาสตร์)</t>
  </si>
  <si>
    <t>วัสดุศาสตร์</t>
  </si>
  <si>
    <t>วท.ม.(วัสดุศาสตร์)</t>
  </si>
  <si>
    <t>วท.บ.(เคมีอุตสาหกรรม)</t>
  </si>
  <si>
    <t>เคมีอุตสาหกรรม</t>
  </si>
  <si>
    <t>ปร.ด.(สถิติ)</t>
  </si>
  <si>
    <t>พัฒนบริหารศาสตรมหาบัณฑิต</t>
  </si>
  <si>
    <t>ผศ. ดร.วราภรณ์  แสงทอง</t>
  </si>
  <si>
    <t>Iowa State University</t>
  </si>
  <si>
    <t>วท.ม.(เกษตรศาสตร์-ปรับปรุงพันธ์พืช)</t>
  </si>
  <si>
    <t>เกษตรศาสตร์-ปรับปรุงพันธ์พืช</t>
  </si>
  <si>
    <t>วท.บ.(เกษตรศาสตร์-พืชไร่นา)</t>
  </si>
  <si>
    <t>เกษตรศาสตร์-พืชไร่นา</t>
  </si>
  <si>
    <t>Ph.D.(Veterinary Microbiology)</t>
  </si>
  <si>
    <t>Veterinary Microbiology</t>
  </si>
  <si>
    <t>ส.ม.(การวิจัยสาธารณสุข)</t>
  </si>
  <si>
    <t>สาธารณสุขศาสตรมหาบัณฑิต</t>
  </si>
  <si>
    <t>การวิจัยสาธารณสุข</t>
  </si>
  <si>
    <t>สัตวแพทยศาสตรบัณฑิต</t>
  </si>
  <si>
    <t>วท.ด.(คณิตศาสตร์)</t>
  </si>
  <si>
    <t>วศ.บ.(วิศวกรรมสิ่งแวดล้อม)</t>
  </si>
  <si>
    <t>วิศวกรรมสิ่งแวดล้อม</t>
  </si>
  <si>
    <t>วท.บ.(สัตวศาสตร์)</t>
  </si>
  <si>
    <t>ผศ. ดร.วิชาญ  คงธรรม</t>
  </si>
  <si>
    <t>ศษ.ด.(วิทยาศาสตร์ศึกษา)</t>
  </si>
  <si>
    <t>ศึกษาศาสตรดุษฎีบัณฑิต</t>
  </si>
  <si>
    <t>วท.ม.(การสอนฟิสิกส์)</t>
  </si>
  <si>
    <t>การสอนฟิสิกส์</t>
  </si>
  <si>
    <t>กศ.บ.(ฟิสิกส์)</t>
  </si>
  <si>
    <t>มหาวิทยาลัยศรีนครินทรวิโรฒ สงขลา</t>
  </si>
  <si>
    <t>Ph.D.(Nanoscience and Nanotechnology)</t>
  </si>
  <si>
    <t>Nanoscience and Nanotechnology</t>
  </si>
  <si>
    <t>La Trobe University</t>
  </si>
  <si>
    <t>ผศ. ดร.ศิราภรณ์  ชื่นบาล</t>
  </si>
  <si>
    <t>วท.บ.(วิทยาศาสตร์สิ่งแวดล้อม)</t>
  </si>
  <si>
    <t>วิทยาศาสตร์สิ่งแวดล้อม</t>
  </si>
  <si>
    <t>ผศ. ดร.ศิริรัตน์  ไพศาลสุทธิชล</t>
  </si>
  <si>
    <t>ปร.ด.(เคมี)</t>
  </si>
  <si>
    <t>มหาวิทยาลัยวลัยลักษณ์</t>
  </si>
  <si>
    <t>วท.ม.(เคมีวิเคราะห์)</t>
  </si>
  <si>
    <t>เคมีวิเคราะห์</t>
  </si>
  <si>
    <t>ผศ. ดร.ศุภรัตน์  นาคสิทธิพันธุ์</t>
  </si>
  <si>
    <t>วท.บ.(วัสดุศาสตร์)</t>
  </si>
  <si>
    <t>ผศ. ดร.สนิท  สิทธิ</t>
  </si>
  <si>
    <t>ศษ.ด.(เทคโนโลยีการศึกษา)</t>
  </si>
  <si>
    <t>เทคโนโลยีการศึกษา</t>
  </si>
  <si>
    <t>ผศ. ดร.สุพัตรา  วงศ์แสนใหม่</t>
  </si>
  <si>
    <t>ปร.ด.(อณูพันธุศาสตร์และพันธุวิศวกรรมศาสตร์)</t>
  </si>
  <si>
    <t>อณูพันธุศาสตร์และพันธุวิศวกรรมศาสตร์</t>
  </si>
  <si>
    <t>วท.บ.(เทคโนโลยีชีวภาพ)</t>
  </si>
  <si>
    <t>ผศ. ดร.หนึ่งหทัย  ชัยอาภร</t>
  </si>
  <si>
    <t>ศษ.ด.(การวิจัยและพัฒนาการศึกษา)</t>
  </si>
  <si>
    <t>การวิจัยและพัฒนาการศึกษา</t>
  </si>
  <si>
    <t>ผศ.จินตนา  จูมวงษ์</t>
  </si>
  <si>
    <t>ผศ.ทุเรียน  ทาเจริญ</t>
  </si>
  <si>
    <t>ผศ.เยาวลักษณ์  คงธรรม</t>
  </si>
  <si>
    <t>ผศ.รุ่งกานต์  ใจวงค์ยะ</t>
  </si>
  <si>
    <t>ปร.ด.(ฟิสิกส์ประยุกต์)</t>
  </si>
  <si>
    <t>ฟิสิกส์ประยุกต์</t>
  </si>
  <si>
    <t>วท.ม.(ฟิสิกส์ประยุกต์)</t>
  </si>
  <si>
    <t>Ph.D.(Applied statistics)</t>
  </si>
  <si>
    <t>Applied statistics</t>
  </si>
  <si>
    <t>อ. ดร.กิตติกร  หาญตระกูล</t>
  </si>
  <si>
    <t>ปร.ด.(บริหารศาสตร์-การบริหารเทคโนโลยี)</t>
  </si>
  <si>
    <t>บริหารศาสตร์-การบริหารเทคโนโลยี</t>
  </si>
  <si>
    <t>อ. ดร.กิตติคุณ  พระกระจ่าง</t>
  </si>
  <si>
    <t>วท.ด.(ฟิสิกส์)</t>
  </si>
  <si>
    <t>อ. ดร.กิติศักดิ์  โอสถานันต์กุล</t>
  </si>
  <si>
    <t>Ph.D.(Computer Science)</t>
  </si>
  <si>
    <t>The University of Manchester</t>
  </si>
  <si>
    <t>M.Sc.(Computer Networks)</t>
  </si>
  <si>
    <t>Computer Networks</t>
  </si>
  <si>
    <t>Middlesex University</t>
  </si>
  <si>
    <t>วศ.บ.(วิศวกรรมคอมพิวเตอร์)</t>
  </si>
  <si>
    <t>วท.บ.(คณิตศาสตร์ประยุกต์)</t>
  </si>
  <si>
    <t>สถาบันเทคโนโลยีพระจอมเกล้าพระนครเหนือ</t>
  </si>
  <si>
    <t>Diploma</t>
  </si>
  <si>
    <t>หลักสูตรและการสอน</t>
  </si>
  <si>
    <t>อ. ดร.จุฑามาศ  มณีวงศ์</t>
  </si>
  <si>
    <t>มหาวิทยาลัยบูรพา</t>
  </si>
  <si>
    <t>ปร.ด.(ฟิสิกส์)</t>
  </si>
  <si>
    <t>วท.ม.(ฟิสิกส์)</t>
  </si>
  <si>
    <t>Ph.D.(Materials Science and Engineering)</t>
  </si>
  <si>
    <t>Materials Science and Engineering</t>
  </si>
  <si>
    <t>Alfred University</t>
  </si>
  <si>
    <t>วศ.ม.(วิศวกรรมเซรามิก)</t>
  </si>
  <si>
    <t>วิศวกรรมเซรามิก</t>
  </si>
  <si>
    <t>วศ.บ.(วิศวกรรมเซรามิก)</t>
  </si>
  <si>
    <t>Ph.D.(Physics)</t>
  </si>
  <si>
    <t>Physics</t>
  </si>
  <si>
    <t>วท.ม.(เคมีอุตสาหกรรม)</t>
  </si>
  <si>
    <t>อ. ดร.ทิพย์สุดา  ตั้งตระกูล</t>
  </si>
  <si>
    <t>Dr. rer. nat.(Natural Science)</t>
  </si>
  <si>
    <t>Natural Science</t>
  </si>
  <si>
    <t>University Innsbruck</t>
  </si>
  <si>
    <t>ปร.ด.(เคมีวิเคราะห์)</t>
  </si>
  <si>
    <t>D.Eng.(Mechanical Engineering)</t>
  </si>
  <si>
    <t>Mechanical Engineering</t>
  </si>
  <si>
    <t>The University of Tokyo</t>
  </si>
  <si>
    <t>M.Eng.(Mechanical Engineering)</t>
  </si>
  <si>
    <t>D.Eng.(Materials Science)</t>
  </si>
  <si>
    <t>Materials Science</t>
  </si>
  <si>
    <t>Nagaoka University of Technology</t>
  </si>
  <si>
    <t>Bachelor of Science</t>
  </si>
  <si>
    <t>อ. ดร.นฤมล  เข็มกลัดเงิน</t>
  </si>
  <si>
    <t>Doctor of Philosophy in Engineering</t>
  </si>
  <si>
    <t>Advanced Science and Biotechnology</t>
  </si>
  <si>
    <t>Osaka University</t>
  </si>
  <si>
    <t>M.Eng.(Advanced Science and Biotechnology)</t>
  </si>
  <si>
    <t>Ph.D.(Biotechnology)</t>
  </si>
  <si>
    <t>Biotechnology</t>
  </si>
  <si>
    <t>Royal Melbourne Institute of Technology University</t>
  </si>
  <si>
    <t>ปร.ด.(วิศวกรรมคอมพิวเตอร์)</t>
  </si>
  <si>
    <t>ปร.ด.(คณิตศาสตร์)</t>
  </si>
  <si>
    <t>วศ.ด.(วิศวกรรมคอมพิวเตอร์)</t>
  </si>
  <si>
    <t>วท.ม.(พฤกษศาสตร์)</t>
  </si>
  <si>
    <t>พฤกษศาสตร์</t>
  </si>
  <si>
    <t>วท.บ.(พฤกษศาสตร์)</t>
  </si>
  <si>
    <t>Ph.D.(Petrochemical Technology)</t>
  </si>
  <si>
    <t>Petrochemical Technology</t>
  </si>
  <si>
    <t>M.Sc.(Polymer Science)</t>
  </si>
  <si>
    <t>Polymer Science</t>
  </si>
  <si>
    <t>อ. ดร.พิลาศลักษณ์  ศรแก้ว</t>
  </si>
  <si>
    <t>สถาบันราชภัฏเพชรบุรีวิทยาลงกรณ์</t>
  </si>
  <si>
    <t>วท.บ.(เทคโนโลยีชีวภาพทางอุตสาหกรรมเกษตร)</t>
  </si>
  <si>
    <t>เทคโนโลยีชีวภาพทางอุตสาหกรรมเกษตร</t>
  </si>
  <si>
    <t>อ. ดร.ภรต  รัตนปิณฑะ</t>
  </si>
  <si>
    <t>Ph.D.(Information Science)</t>
  </si>
  <si>
    <t>Information Science</t>
  </si>
  <si>
    <t>University of Pittsburgh</t>
  </si>
  <si>
    <t>M.Sc.(Information Science)</t>
  </si>
  <si>
    <t>วศ.บ.(วิศวกรรมสารสนเทศ)</t>
  </si>
  <si>
    <t>วิศวกรรมสารสนเทศ</t>
  </si>
  <si>
    <t>อ. ดร.มยุรา  ศรีกัลยานุกูล</t>
  </si>
  <si>
    <t>วท.บ.(เทคโนโลยีชนบท)</t>
  </si>
  <si>
    <t>เทคโนโลยีชนบท</t>
  </si>
  <si>
    <t>วศ.ม.(วิศวกรรมสิ่งแวดล้อม)</t>
  </si>
  <si>
    <t>วท.บ.(เคมีวิศวกรรม)</t>
  </si>
  <si>
    <t>เคมีวิศวกรรม</t>
  </si>
  <si>
    <t>Ph.D.(Ecology and Evolution)</t>
  </si>
  <si>
    <t>Ecology and Evolution</t>
  </si>
  <si>
    <t>University of Bern</t>
  </si>
  <si>
    <t>วท.ม.(พันธุศาสตร์)</t>
  </si>
  <si>
    <t>อ. ดร.รัฐพร  จันทร์เดช</t>
  </si>
  <si>
    <t>อ. ดร.วชิระ  ชุ่มมงคล</t>
  </si>
  <si>
    <t>อ. ดร.วีรินท์รดา  ทะปะละ</t>
  </si>
  <si>
    <t>วท.ม.(จุลชีววิทยา)</t>
  </si>
  <si>
    <t>วท.ด.(เคมีเทคนิค)</t>
  </si>
  <si>
    <t>เคมีเทคนิค</t>
  </si>
  <si>
    <t>วท.ม.(เคมีเทคนิค)</t>
  </si>
  <si>
    <t>อ. ดร.สมคิด  ดีจริง</t>
  </si>
  <si>
    <t>อ. ดร.สมนึก  สินธุปวน</t>
  </si>
  <si>
    <t>อ. ดร.สายรุ้ง  เมืองพิล</t>
  </si>
  <si>
    <t>University of Bristol</t>
  </si>
  <si>
    <t>วท.ม.(เคมีเชิงฟิสิกส์)</t>
  </si>
  <si>
    <t>เคมีเชิงฟิสิกส์</t>
  </si>
  <si>
    <t>The University of Queensland</t>
  </si>
  <si>
    <t>อ. ดร.สุภาพร  ดาวทอง</t>
  </si>
  <si>
    <t>Ph.D.(Analytical Chemistry)</t>
  </si>
  <si>
    <t>Analytical Chemistry</t>
  </si>
  <si>
    <t>University of Wales Swansea</t>
  </si>
  <si>
    <t>วท.ม.(อณูพันธุศาสตร์และพันธุวิศวกรรมศาสตร์)</t>
  </si>
  <si>
    <t>Ph.D.(Materials Science (หลักสูตรนานาชาติ))</t>
  </si>
  <si>
    <t>Materials Science (หลักสูตรนานาชาติ)</t>
  </si>
  <si>
    <t>วศ.ม.(วิศวกรรมพลังงาน)</t>
  </si>
  <si>
    <t>วิศวกรรมพลังงาน</t>
  </si>
  <si>
    <t>อ. ดร.สุรีย์พร  สราภิรมย์</t>
  </si>
  <si>
    <t>ปร.ด.(เทคโนโลยีชีวเคมี)</t>
  </si>
  <si>
    <t>เทคโนโลยีชีวเคมี</t>
  </si>
  <si>
    <t>วท.ม.(เทคโนโลยีชีวเคมี)</t>
  </si>
  <si>
    <t>วท.บ.(เทคโนโลยีอุตสาหกรรมเกษตร)</t>
  </si>
  <si>
    <t>เทคโนโลยีอุตสาหกรรมเกษตร</t>
  </si>
  <si>
    <t>วท.ด.(ปิโตรเคมี)</t>
  </si>
  <si>
    <t>ปิโตรเคมี</t>
  </si>
  <si>
    <t>วท.ม.(วิทยาศาสตร์พอลิเมอร์ประยุกต์และเทคโนโลยีสิ่งทอ)</t>
  </si>
  <si>
    <t>วิทยาศาสตร์พอลิเมอร์ประยุกต์และเทคโนโลยีสิ่งทอ</t>
  </si>
  <si>
    <t>อ. ดร.เอกวิทย์  ตรีเนตร</t>
  </si>
  <si>
    <t>วท.ด.(วิทยาศาสตร์ชีวภาพ)</t>
  </si>
  <si>
    <t>02</t>
  </si>
  <si>
    <t>อ.กัญญา  บุตราช</t>
  </si>
  <si>
    <t>วท.บ.(ศึกษาศาสตร์)</t>
  </si>
  <si>
    <t>ศึกษาศาสตร์</t>
  </si>
  <si>
    <t>อ.จิราวรรณ  รอนราญ</t>
  </si>
  <si>
    <t>วท.ม.(เทคโนโลยีการจัดการระบบสารสนเทศ)</t>
  </si>
  <si>
    <t>เทคโนโลยีการจัดการระบบสารสนเทศ</t>
  </si>
  <si>
    <t>อ.ชมัยพร  นิธิกาจณ์พานิช</t>
  </si>
  <si>
    <t>วท.ม.(ชีวสถิติ)</t>
  </si>
  <si>
    <t>ชีวสถิติ</t>
  </si>
  <si>
    <t>วท.บ.(สถิติประยุกต์)</t>
  </si>
  <si>
    <t>วท.บ.(เทคโนโลยีสารสนเทศ)</t>
  </si>
  <si>
    <t>เทคโนโลยีสารสนเทศ</t>
  </si>
  <si>
    <t>วท.ม.(เคมีวิเคราะห์และเคมีอนินทรีย์ประยุกต์)</t>
  </si>
  <si>
    <t>เคมีวิเคราะห์และเคมีอนินทรีย์ประยุกต์</t>
  </si>
  <si>
    <t>วท.ม.(สถิติ)</t>
  </si>
  <si>
    <t>อ.ศริญณา  มาปลูก</t>
  </si>
  <si>
    <t>อ.อรรถวิท  ชังคมานนท์</t>
  </si>
  <si>
    <t>อ.อลงกต  กองมณี</t>
  </si>
  <si>
    <t>M.Sc.(Information Systems Management)</t>
  </si>
  <si>
    <t>Information Systems Management</t>
  </si>
  <si>
    <t>Ferris State University</t>
  </si>
  <si>
    <t>คณะวิศวกรรมและอุตสาหกรรมเกษตร</t>
  </si>
  <si>
    <t>รศ. ดร.พูนพัฒน์  พูนน้อย</t>
  </si>
  <si>
    <t>วศ.ด.(วิศวกรรมอาหาร)</t>
  </si>
  <si>
    <t>วิศวกรรมอาหาร</t>
  </si>
  <si>
    <t>วศ.ม.(วิศวกรรมอาหาร)</t>
  </si>
  <si>
    <t>รศ. ดร.ยงยุทธ  ข้ามสี่</t>
  </si>
  <si>
    <t>รศ. ดร.วิจิตรา  แดงปรก</t>
  </si>
  <si>
    <t>ปร.ด.(วิทยาศาสตร์การอาหาร)</t>
  </si>
  <si>
    <t>วิทยาศาสตร์การอาหาร</t>
  </si>
  <si>
    <t>วท.ม.(วิทยาศาสตร์การอาหาร)</t>
  </si>
  <si>
    <t>วท.บ.(อุตสาหกรรมเกษตร)</t>
  </si>
  <si>
    <t>อุตสาหกรรมเกษตร</t>
  </si>
  <si>
    <t>รศ. ดร.วิวัฒน์  หวังเจริญ</t>
  </si>
  <si>
    <t>ปร.ด.(เทคโนโลยีอาหาร)</t>
  </si>
  <si>
    <t>เทคโนโลยีอาหาร</t>
  </si>
  <si>
    <t>วท.ม.(เทคโนโลยีการอาหาร)</t>
  </si>
  <si>
    <t>เทคโนโลยีการอาหาร</t>
  </si>
  <si>
    <t>รศ.จักรพงษ์  พิมพ์พิมล</t>
  </si>
  <si>
    <t>รศ.บัณฑิต  หิรัญสถิตย์พร</t>
  </si>
  <si>
    <t>วศ.ม.(วิศวกรรมโครงสร้าง)</t>
  </si>
  <si>
    <t>วิศวกรรมโครงสร้าง</t>
  </si>
  <si>
    <t>รศ.เสมอขวัญ  ตันติกุล</t>
  </si>
  <si>
    <t>กศ.ม.(จิตวิทยาการศึกษา)</t>
  </si>
  <si>
    <t>การศึกษามหาบัณฑิต</t>
  </si>
  <si>
    <t>จิตวิทยาการศึกษา</t>
  </si>
  <si>
    <t>วศ.ม.(เครื่องจักรกลเกษตร)</t>
  </si>
  <si>
    <t>เครื่องจักรกลเกษตร</t>
  </si>
  <si>
    <t>ผศ. ดร.กรผกา  อรรคนิตย์</t>
  </si>
  <si>
    <t>Ph.D.(Biological Systems Engineering)</t>
  </si>
  <si>
    <t>Biological Systems Engineering</t>
  </si>
  <si>
    <t>วศ.บ.(วิศวกรรมอุตสาหการ)</t>
  </si>
  <si>
    <t>ผศ. ดร.ชนวัฒน์  นิทัศน์วิจิตร</t>
  </si>
  <si>
    <t>วศ.ด.(วิศวกรรมเครื่องกล)</t>
  </si>
  <si>
    <t>ผศ. ดร.ฐิตินันท์  รัตนพรหม</t>
  </si>
  <si>
    <t>Ph.D.(Polymer Engineering)</t>
  </si>
  <si>
    <t>Polymer Engineering</t>
  </si>
  <si>
    <t>ผศ. ดร.ธนศิษฏ์  วงศ์ศิริอำนวย</t>
  </si>
  <si>
    <t>วศ.ม.(วิศวกรรมเครื่องกล)</t>
  </si>
  <si>
    <t>ผศ. ดร.นักรบ  นาคประสม</t>
  </si>
  <si>
    <t>Ph.D.(Food Engineering)</t>
  </si>
  <si>
    <t>Food Engineering</t>
  </si>
  <si>
    <t>วศ.ม.(วิศวกรรมการอาหาร)</t>
  </si>
  <si>
    <t>วิศวกรรมการอาหาร</t>
  </si>
  <si>
    <t>ผศ. ดร.นำพร  ปัญโญใหญ่</t>
  </si>
  <si>
    <t>ผศ. ดร.ฤทธิชัย  อัศวราชันย์</t>
  </si>
  <si>
    <t>Ph.D.(Food Engineering and Bioprocess Technology)</t>
  </si>
  <si>
    <t>Food Engineering and Bioprocess Technology</t>
  </si>
  <si>
    <t>Asian Institute of Technology (AIT)</t>
  </si>
  <si>
    <t>วศ.บ.(วิศวกรรมอาหาร)</t>
  </si>
  <si>
    <t>Ph.D.(Agricultural Process Engineering)</t>
  </si>
  <si>
    <t>Agricultural Process Engineering</t>
  </si>
  <si>
    <t>วท.บ.(เกษตรศึกษา-เกษตรกลวิธาน)</t>
  </si>
  <si>
    <t>เกษตรศึกษา-เกษตรกลวิธาน</t>
  </si>
  <si>
    <t>สถาบันเทคโนโลยีราชมงคล บางพระ</t>
  </si>
  <si>
    <t>ผศ.ดริญญา  มูลชัย</t>
  </si>
  <si>
    <t>วท.ม.(วิทยาศาสตร์และเทคโนโลยีพอลิเมอร์)</t>
  </si>
  <si>
    <t>วิทยาศาสตร์และเทคโนโลยีพอลิเมอร์</t>
  </si>
  <si>
    <t>วศ.บ.(วิศวกรรมโยธา)</t>
  </si>
  <si>
    <t>วิศวกรรมโยธา</t>
  </si>
  <si>
    <t>Ph.D.(Food Science)</t>
  </si>
  <si>
    <t>Food Science</t>
  </si>
  <si>
    <t>The University of Wisconsin Madison</t>
  </si>
  <si>
    <t>อ. ดร.กัลย์  กัลยาณมิตร</t>
  </si>
  <si>
    <t>วท.ม.(วิทยาการหลังการเก็บเกี่ยว)</t>
  </si>
  <si>
    <t>วิทยาการหลังการเก็บเกี่ยว</t>
  </si>
  <si>
    <t>Ph.D.(Food Processing)</t>
  </si>
  <si>
    <t>Food Processing</t>
  </si>
  <si>
    <t>National Pingtung University of Science and Technology</t>
  </si>
  <si>
    <t>วท.บ.(เทคโนโลยีอุตสาหกรรมอาหาร)</t>
  </si>
  <si>
    <t>เทคโนโลยีอุตสาหกรรมอาหาร</t>
  </si>
  <si>
    <t>Ph.D.(Packaging Technology)</t>
  </si>
  <si>
    <t>Packaging Technology</t>
  </si>
  <si>
    <t>วท.ม.(วิทยาศาสตร์และเทคโนโลยีการอาหาร)</t>
  </si>
  <si>
    <t>Ph.D. in Engineering(Bio-Industrial Mechatronics Engineering)</t>
  </si>
  <si>
    <t>Bio-Industrial Mechatronics Engineering</t>
  </si>
  <si>
    <t>วศ.ม.(วิศวกรรมเกษตร)</t>
  </si>
  <si>
    <t>Ph.D.(Agricultural Engineering)</t>
  </si>
  <si>
    <t>Agricultural Engineering</t>
  </si>
  <si>
    <t>วิศวกรรมชลประทาน</t>
  </si>
  <si>
    <t>วท.บ.(เทคโนโลยีหลังการเก็บเกี่ยว)</t>
  </si>
  <si>
    <t>เทคโนโลยีหลังการเก็บเกี่ยว</t>
  </si>
  <si>
    <t>อ. ดร.แพรวพรรณ  จอมงาม</t>
  </si>
  <si>
    <t>อ. ดร.ภานาถ  แสงเจริญรัตน์</t>
  </si>
  <si>
    <t>Michigan State University</t>
  </si>
  <si>
    <t>อ. ดร.วรวรรณ  เพชรอุไร</t>
  </si>
  <si>
    <t>ปร.ด.(เทคโนโลยีพอลิเมอร์)</t>
  </si>
  <si>
    <t>เทคโนโลยีพอลิเมอร์</t>
  </si>
  <si>
    <t>วท.ม.(เทคโนโลยีพอลิเมอร์)</t>
  </si>
  <si>
    <t>วท.บ.(วิทยาศาสตร์พอลิเมอร์)</t>
  </si>
  <si>
    <t>วท.ม.(อาหารและโภชนาการเพื่อการพัฒนา)</t>
  </si>
  <si>
    <t>อาหารและโภชนาการเพื่อการพัฒนา</t>
  </si>
  <si>
    <t>อ.พิสุทธิ์  กลิ่นขจร</t>
  </si>
  <si>
    <t>วศ.ม.(เทคโนโลยีอุณหภาพ)</t>
  </si>
  <si>
    <t>เทคโนโลยีอุณหภาพ</t>
  </si>
  <si>
    <t>อ.มุกริน  หนูคง</t>
  </si>
  <si>
    <t>M.Sc.(Agricultural and Biological Engineering)</t>
  </si>
  <si>
    <t>Agricultural and Biological Engineering</t>
  </si>
  <si>
    <t>วท.บ.(เทคโนโลยียาง)</t>
  </si>
  <si>
    <t>เทคโนโลยียาง</t>
  </si>
  <si>
    <t>คณะศิลปศาสตร์</t>
  </si>
  <si>
    <t>รศ.มธุรส  สว่างบำรุง</t>
  </si>
  <si>
    <t>กศ.ม.(จิตวิทยาการแนะแนว)</t>
  </si>
  <si>
    <t>จิตวิทยาการแนะแนว</t>
  </si>
  <si>
    <t>ศษ.บ.(การแนะแนว)</t>
  </si>
  <si>
    <t>การแนะแนว</t>
  </si>
  <si>
    <t>ศษ.บ.(ภาษาอังกฤษ)</t>
  </si>
  <si>
    <t>ครุศาสตรมหาบัณฑิต</t>
  </si>
  <si>
    <t>ผศ. ดร.จารุลักษณ์  งามลักษณ์</t>
  </si>
  <si>
    <t>Ph.D.(Linguistics)</t>
  </si>
  <si>
    <t>Linguistics</t>
  </si>
  <si>
    <t>M.Ed.(Teaching of English to Speakers of Other Languages)</t>
  </si>
  <si>
    <t>Teaching of English to Speakers of Other Languages</t>
  </si>
  <si>
    <t>ค.ด.(พลศึกษา)</t>
  </si>
  <si>
    <t>ครุศาสตรดุษฎีบัณฑิต</t>
  </si>
  <si>
    <t>พลศึกษา</t>
  </si>
  <si>
    <t>ศศ.ม.(พลศึกษา)</t>
  </si>
  <si>
    <t>รป.บ.(รัฐประศาสนศาสตร์)</t>
  </si>
  <si>
    <t>รัฐประศาสนศาสตรบัณฑิต</t>
  </si>
  <si>
    <t>รัฐประศาสนศาสตร์</t>
  </si>
  <si>
    <t>ผศ. ดร.นิคม  มูลเมือง</t>
  </si>
  <si>
    <t>วท.ม.(สาธารณสุขศาสตร์)</t>
  </si>
  <si>
    <t>สาธารณสุขศาสตร์</t>
  </si>
  <si>
    <t>ส.บ.(สาธารณสุขศาสตร์)</t>
  </si>
  <si>
    <t>ประกาศนียบัตร</t>
  </si>
  <si>
    <t>ศศ.ม.(ภาษาศาสตร์)</t>
  </si>
  <si>
    <t>ภาษาศาสตร์</t>
  </si>
  <si>
    <t>ผศ. ดร.ลัดดา  จิตตคุตตานนท์</t>
  </si>
  <si>
    <t>ปร.ด.(สื่อสารมวลชน)</t>
  </si>
  <si>
    <t>ว.ม.(สื่อสารมวลชน)</t>
  </si>
  <si>
    <t>วารสารศาสตรมหาบัณฑิต</t>
  </si>
  <si>
    <t>ศษ.ด.(ประชากรศึกษา)</t>
  </si>
  <si>
    <t>ประชากรศึกษา</t>
  </si>
  <si>
    <t>Ph.D.(Communication)</t>
  </si>
  <si>
    <t>Communication</t>
  </si>
  <si>
    <t>นิเทศศาสตรมหาบัณฑิต</t>
  </si>
  <si>
    <t>ผศ. ดร.เสาวลักษณ์  ชายทวีป</t>
  </si>
  <si>
    <t>Ph.D.(Sociology)</t>
  </si>
  <si>
    <t>Sociology</t>
  </si>
  <si>
    <t>สม.ม.(สังคมวิทยา)</t>
  </si>
  <si>
    <t>สังคมวิทยาและมานุษยวิทยามหาบัณฑิต</t>
  </si>
  <si>
    <t>สังคมวิทยา</t>
  </si>
  <si>
    <t>ศศ.บ.(จิตวิทยา)</t>
  </si>
  <si>
    <t>จิตวิทยา</t>
  </si>
  <si>
    <t>กศ.ม.(พลศึกษา)</t>
  </si>
  <si>
    <t>ค.ม.(พลศึกษา)</t>
  </si>
  <si>
    <t>ค.บ.(พลศึกษา)</t>
  </si>
  <si>
    <t>การสอนภาษาไทย</t>
  </si>
  <si>
    <t>กศ.บ.(ภาษาอังกฤษ)</t>
  </si>
  <si>
    <t>อ.บ.(ภาษาอังกฤษ)</t>
  </si>
  <si>
    <t>อักษรศาสตรบัณฑิต</t>
  </si>
  <si>
    <t>ผศ.ศิริพร  มณีชูเกตุ</t>
  </si>
  <si>
    <t>ศศ.บ.(ภาษาและวรรณคดีไทย)</t>
  </si>
  <si>
    <t>ภาษาและวรรณคดีไทย</t>
  </si>
  <si>
    <t>ผศ.โสพิน  โตธิรกุล</t>
  </si>
  <si>
    <t>วท.บ.(สังคมวิทยาและมานุษยวิทยา)</t>
  </si>
  <si>
    <t>สังคมวิทยาและมานุษยวิทยา</t>
  </si>
  <si>
    <t>ผศ.หทยา  อนันต์สุชาติกุล</t>
  </si>
  <si>
    <t>M.A.(Language Studies)</t>
  </si>
  <si>
    <t>Language Studies</t>
  </si>
  <si>
    <t>Lancaster University</t>
  </si>
  <si>
    <t>อ. ดร.กัญจน์  จันทร์ศรีสุคต</t>
  </si>
  <si>
    <t>วิทยาศาสตร์การกีฬา</t>
  </si>
  <si>
    <t>วท.ม.(วิทยาศาสตร์การกีฬา)</t>
  </si>
  <si>
    <t>วท.บ.(วิทยาศาสตร์การกีฬา)</t>
  </si>
  <si>
    <t>อ. ดร.กิตยุตม์  กิตติธรสกุล</t>
  </si>
  <si>
    <t>ปร.ด.(สังคมศาสตร์)</t>
  </si>
  <si>
    <t>สังคมศาสตร์</t>
  </si>
  <si>
    <t>Ph.D.(Development Education)</t>
  </si>
  <si>
    <t>Development Education</t>
  </si>
  <si>
    <t>ภูมิศาสตร์</t>
  </si>
  <si>
    <t>อ. ดร.ปารดา  เดชะประทุมวัน</t>
  </si>
  <si>
    <t>ปร.ด.(ภาษาศาสตร์)</t>
  </si>
  <si>
    <t>อ.ม.(ภาษาศาสตร์)</t>
  </si>
  <si>
    <t>อักษรศาสตรมหาบัณฑิต</t>
  </si>
  <si>
    <t>ศศ.บ.(ภาษาฝรั่งเศส)</t>
  </si>
  <si>
    <t>ภาษาฝรั่งเศส</t>
  </si>
  <si>
    <t>อ. ดร.ปิยะพันธุ์  นันตา</t>
  </si>
  <si>
    <t>ปร.ด.(บริหารศาสตร์-การบริหารเพื่อการพัฒนาสุขภาวะ)</t>
  </si>
  <si>
    <t>บริหารศาสตร์-การบริหารเพื่อการพัฒนาสุขภาวะ</t>
  </si>
  <si>
    <t>พย.ม.(การพยาบาลผู้สูงอายุ)</t>
  </si>
  <si>
    <t>พยาบาลศาสตรมหาบัณฑิต</t>
  </si>
  <si>
    <t>การพยาบาลผู้สูงอายุ</t>
  </si>
  <si>
    <t>วิทยาลัยพยาบาลบรมราชชนนีอุตรดิตถ์</t>
  </si>
  <si>
    <t>ปร.ด.(ไทยศึกษา)</t>
  </si>
  <si>
    <t>ไทยศึกษา</t>
  </si>
  <si>
    <t>ศศ.ม.(ภาษาและวรรณกรรมล้านนา)</t>
  </si>
  <si>
    <t>ภาษาและวรรณกรรมล้านนา</t>
  </si>
  <si>
    <t>ศศ.บ.(ภาษาไทย)</t>
  </si>
  <si>
    <t>ภาษาไทย</t>
  </si>
  <si>
    <t>อ. ดร.เมธี  วงศ์วีระพันธุ์</t>
  </si>
  <si>
    <t>ปร.ด.(บริหารศาสตร์)</t>
  </si>
  <si>
    <t>บริหารศาสตร์</t>
  </si>
  <si>
    <t>วท.ม.(จิตวิทยาคลินิก)</t>
  </si>
  <si>
    <t>จิตวิทยาคลินิก</t>
  </si>
  <si>
    <t>วท.บ.(จิตวิทยา)</t>
  </si>
  <si>
    <t>ปร.ด.(โบราณคดีสมัยประวัติศาสตร์)</t>
  </si>
  <si>
    <t>โบราณคดีสมัยประวัติศาสตร์</t>
  </si>
  <si>
    <t>ศศ.ม.(โบราณคดีสมัยประวัติศาสตร์)</t>
  </si>
  <si>
    <t>รัฐศาสตรบัณฑิต</t>
  </si>
  <si>
    <t>อ. ดร.ศิริรัตน์  เขื่อนแก้ว</t>
  </si>
  <si>
    <t>ศศ.ด.(ภาษาอังกฤษ)</t>
  </si>
  <si>
    <t>ศิลปศาสตรดุษฎีบัณฑิต</t>
  </si>
  <si>
    <t>ศษ.ม.(การสอนภาษาอังกฤษ)</t>
  </si>
  <si>
    <t>การสอนภาษาอังกฤษ</t>
  </si>
  <si>
    <t>อ.กนกวรรณ  สัมพันธ์</t>
  </si>
  <si>
    <t>ศศ.ม.(ภาษาอังกฤษและการสื่อสาร)</t>
  </si>
  <si>
    <t>ภาษาอังกฤษและการสื่อสาร</t>
  </si>
  <si>
    <t>อ.กฤษฏิ์  สุรนัคครินทร์</t>
  </si>
  <si>
    <t>ศศ.ม.(ภาษาไทย)</t>
  </si>
  <si>
    <t>ศศ.ม.(ภาษาอังกฤษ)</t>
  </si>
  <si>
    <t>ศศ.บ.(สารสนเทศศึกษา)</t>
  </si>
  <si>
    <t>ศศ.ม.(การจัดการสารสนเทศ)</t>
  </si>
  <si>
    <t>การจัดการสารสนเทศ</t>
  </si>
  <si>
    <t>ศศ.บ.(สารสนเทศศาสตร์)</t>
  </si>
  <si>
    <t>สารสนเทศศาสตร์</t>
  </si>
  <si>
    <t>มหาวิทยาลัยราชภัฏอุดรธานี</t>
  </si>
  <si>
    <t>อ.จิตตรัตน์  ตันเสนีย์</t>
  </si>
  <si>
    <t>วท.ม.(วิทยาศาสตร์การเคลื่อนไหว และการออกกำลังกาย)</t>
  </si>
  <si>
    <t>วิทยาศาสตร์การเคลื่อนไหว และการออกกำลังกาย</t>
  </si>
  <si>
    <t>วท.บ.(กายภาพบำบัด)</t>
  </si>
  <si>
    <t>กายภาพบำบัด</t>
  </si>
  <si>
    <t>ศศ.ม.(การพัฒนาสังคม)</t>
  </si>
  <si>
    <t>การพัฒนาสังคม</t>
  </si>
  <si>
    <t>ศศ.บ.(บ้านและชุมชน)</t>
  </si>
  <si>
    <t>บ้านและชุมชน</t>
  </si>
  <si>
    <t>อ.จิราดร  ถิ่นอ่วน</t>
  </si>
  <si>
    <t>วท.บ.(พลศึกษา)</t>
  </si>
  <si>
    <t>อ.จิราภรณ์  แม็คกลาเดอร์รี่</t>
  </si>
  <si>
    <t>อ.จิราภา  สุภา</t>
  </si>
  <si>
    <t>นศ.ม.(การประชาสัมพันธ์)</t>
  </si>
  <si>
    <t>การประชาสัมพันธ์</t>
  </si>
  <si>
    <t>อ.ชนิตสิรี  ศุภพิมล</t>
  </si>
  <si>
    <t>อ.ชุดาภัค  ชัยชมพู</t>
  </si>
  <si>
    <t>ศศ.ม.(การจัดการศิลปะและวัฒนธรรม)</t>
  </si>
  <si>
    <t>การจัดการศิลปะและวัฒนธรรม</t>
  </si>
  <si>
    <t>ศล.บ.(ศิลปะไทย)</t>
  </si>
  <si>
    <t>ศิลปบัณฑิต</t>
  </si>
  <si>
    <t>ศิลปะไทย</t>
  </si>
  <si>
    <t>อ.ณัฏฐพงษ์  สายพิณ</t>
  </si>
  <si>
    <t>ศศ.ม.(สื่อศิลปะและการออกแบบสื่อ)</t>
  </si>
  <si>
    <t>สื่อศิลปะและการออกแบบสื่อ</t>
  </si>
  <si>
    <t>วศ.บ.(วิศวกรรมชลประทาน)</t>
  </si>
  <si>
    <t>อ.ม.(ภาษาไทย)</t>
  </si>
  <si>
    <t>อ.บ.(ภาษาไทย)</t>
  </si>
  <si>
    <t>ศศ.ม.(การสอนภาษาอังกฤษเป็นภาษาต่างประเทศ)</t>
  </si>
  <si>
    <t>การสอนภาษาอังกฤษเป็นภาษาต่างประเทศ</t>
  </si>
  <si>
    <t>อ.ดาว  แสงบุญ</t>
  </si>
  <si>
    <t>การสอนภาษาอังกฤษในฐานะภาษาต่างประเทศ</t>
  </si>
  <si>
    <t>อ.นิลุบล  จิตต์มั่น</t>
  </si>
  <si>
    <t>อ.ปวันรัตน์  บัวเจริญ</t>
  </si>
  <si>
    <t>Teaching English to Speakers of Other Languages (TESOL)</t>
  </si>
  <si>
    <t>อ.ปิยธิดา  ชัยวงค์</t>
  </si>
  <si>
    <t>อ.ปิยภัทร  ชัยชมพู</t>
  </si>
  <si>
    <t>ศศ.ม.(จิตวิทยาชุมชน)</t>
  </si>
  <si>
    <t>จิตวิทยาชุมชน</t>
  </si>
  <si>
    <t>อ.พงษ์ศักดิ์  รวมทรัพย์</t>
  </si>
  <si>
    <t>M.A.(English Literature)</t>
  </si>
  <si>
    <t>English Literature</t>
  </si>
  <si>
    <t>ศศ.บ.(ภาษาและวรรณคดีอังกฤษ)</t>
  </si>
  <si>
    <t>ภาษาและวรรณคดีอังกฤษ</t>
  </si>
  <si>
    <t>อ.พสุนิต  สารมาศ</t>
  </si>
  <si>
    <t>อ.พีรดา  ประจงการ</t>
  </si>
  <si>
    <t>ศษ.ม.(จิตวิทยาการศึกษาและการแนะแนว)</t>
  </si>
  <si>
    <t>จิตวิทยาการศึกษาและการแนะแนว</t>
  </si>
  <si>
    <t>อ.เพชรรัตน์  ศรีนุต</t>
  </si>
  <si>
    <t>M.A.(Language and Literature)</t>
  </si>
  <si>
    <t>Language and Literature</t>
  </si>
  <si>
    <t>อ.มนฤทัย  ไชยวิเศษ</t>
  </si>
  <si>
    <t>ศศ.ม.(ประวัติศาสตร์)</t>
  </si>
  <si>
    <t>อ.มารียาดาร์  ธีดาอักษรสกุลส์</t>
  </si>
  <si>
    <t>อ.รงรวง  ภาษยะวรรณ</t>
  </si>
  <si>
    <t>Master of Communication(Advertising)</t>
  </si>
  <si>
    <t>Advertising</t>
  </si>
  <si>
    <t>ศศ.ม.(เขมรศึกษา)</t>
  </si>
  <si>
    <t>เขมรศึกษา</t>
  </si>
  <si>
    <t>อ.วัชรียา  บำรุงคีรี</t>
  </si>
  <si>
    <t>อ.วาสนา  ศรีรักษ์</t>
  </si>
  <si>
    <t>อ.วิไลวรรณ  รัตนพันธ์</t>
  </si>
  <si>
    <t>อ.ม.(บรรณารักษศาสตร์และสารนิเทศศาสตร์)</t>
  </si>
  <si>
    <t>บรรณารักษศาสตร์และสารนิเทศศาสตร์</t>
  </si>
  <si>
    <t>กศ.บ.(บรรณารักษศาสตร์)</t>
  </si>
  <si>
    <t>บรรณารักษศาสตร์</t>
  </si>
  <si>
    <t>มหาวิทยาลัยทักษิณ</t>
  </si>
  <si>
    <t>อ.เวลิกา  มามูล</t>
  </si>
  <si>
    <t>ศศ.ม.(การแปลภาษาอังกฤษและไทย)</t>
  </si>
  <si>
    <t>การแปลภาษาอังกฤษและไทย</t>
  </si>
  <si>
    <t>อ.ศนิ  ไทรหอมหวล</t>
  </si>
  <si>
    <t>ศศ.ม.(ญี่ปุ่นศึกษา)</t>
  </si>
  <si>
    <t>ญี่ปุ่นศึกษา</t>
  </si>
  <si>
    <t>อ.สุวรรณ  เลียงหิรัญถาวร</t>
  </si>
  <si>
    <t>อ.เสาวรีย์  ชัยวรรณ</t>
  </si>
  <si>
    <t>อ.อนงค์กร  เทรล</t>
  </si>
  <si>
    <t>อ.อาภาลัย  สุขสำราญ</t>
  </si>
  <si>
    <t>04</t>
  </si>
  <si>
    <t>ศษ.ม.(การสอนภาษาไทย)</t>
  </si>
  <si>
    <t>ศษ.บ.(ภาษาไทย)</t>
  </si>
  <si>
    <t>ศศ.ม.(วิจัยประชากรและสังคม)</t>
  </si>
  <si>
    <t>วิจัยประชากรและสังคม</t>
  </si>
  <si>
    <t>ศศ.บ.(การวิจัยสังคม)</t>
  </si>
  <si>
    <t>การวิจัยสังคม</t>
  </si>
  <si>
    <t>วท.ม.(การศึกษาวิทยาศาสตร์)</t>
  </si>
  <si>
    <t>การศึกษาวิทยาศาสตร์</t>
  </si>
  <si>
    <t>อิเล็กทรอนิกส์และคอมพิวเตอร์</t>
  </si>
  <si>
    <t>คณะเศรษฐศาสตร์</t>
  </si>
  <si>
    <t>ทษ.ม.(เศรษฐศาสตร์สหกรณ์)</t>
  </si>
  <si>
    <t>วท.บ.(เศรษฐศาสตร์สหกรณ์)</t>
  </si>
  <si>
    <t>รศ. ดร.อารีย์  เชื้อเมืองพาน</t>
  </si>
  <si>
    <t>วท.ด.(เกษตรศาสตร์เชิงระบบ)</t>
  </si>
  <si>
    <t>เกษตรศาสตร์เชิงระบบ</t>
  </si>
  <si>
    <t>ศ.บ.(เศรษฐศาสตร์การเงิน)</t>
  </si>
  <si>
    <t>ผศ. ดร.ขนิษฐา  เสถียรพีระกุล</t>
  </si>
  <si>
    <t>วท.บ.(ภูมิศาสตร์)</t>
  </si>
  <si>
    <t>Ph.D.(Applied Economics)</t>
  </si>
  <si>
    <t>Applied Economics</t>
  </si>
  <si>
    <t>ปร.ด.(วิทยาศาสตร์สิ่งแวดล้อม)</t>
  </si>
  <si>
    <t>วท.ม.(เศรษฐศาสตร์สหกรณ์)</t>
  </si>
  <si>
    <t>วท.ม.(เศรษฐศาสตร์)</t>
  </si>
  <si>
    <t>วท.ม.(วิทยาศาสตร์สิ่งแวดล้อม)</t>
  </si>
  <si>
    <t>ศศ.ม.(เศรษฐศาสตร์สหกรณ์)</t>
  </si>
  <si>
    <t>มหาวิทยาลัยเทคโนโลยีมหานคร</t>
  </si>
  <si>
    <t>M.Sc.(Agricultural Economics)</t>
  </si>
  <si>
    <t>Agricultural Economics</t>
  </si>
  <si>
    <t>National Taiwan University</t>
  </si>
  <si>
    <t>Bachelor(Agronomic Engineering)</t>
  </si>
  <si>
    <t>Agronomic Engineering</t>
  </si>
  <si>
    <t>Republic of Honduras National University of Agriculture</t>
  </si>
  <si>
    <t>เศรษฐศาสตรดุษฎีบัณฑิต</t>
  </si>
  <si>
    <t>อ. ดร.กันตพร  ช่วงชิด</t>
  </si>
  <si>
    <t>Edith Cowan University</t>
  </si>
  <si>
    <t>วท.ม.(การจัดการสิ่งแวดล้อม)</t>
  </si>
  <si>
    <t>การจัดการสิ่งแวดล้อม</t>
  </si>
  <si>
    <t>วท.บ.(การพยาบาลและผดุงครรภ์)</t>
  </si>
  <si>
    <t>การพยาบาลและผดุงครรภ์</t>
  </si>
  <si>
    <t>ปร.ด.(ยุทธศาสตร์การพัฒนา)</t>
  </si>
  <si>
    <t>ยุทธศาสตร์การพัฒนา</t>
  </si>
  <si>
    <t>มหาวิทยาลัยราชภัฏนครสวรรค์</t>
  </si>
  <si>
    <t>ค.บ.(การศึกษานอกระบบ-ภาษาไทย)</t>
  </si>
  <si>
    <t>การศึกษานอกระบบ-ภาษาไทย</t>
  </si>
  <si>
    <t>อ. ดร.พิมพิมล  แก้วมณี</t>
  </si>
  <si>
    <t>ศ.ด.(เศรษฐศาสตร์)</t>
  </si>
  <si>
    <t>วท.บ.(เศรษฐศาสตร์)</t>
  </si>
  <si>
    <t>Ph.D.(Agricultural Economics)</t>
  </si>
  <si>
    <t>M.Sc.(International Economics)</t>
  </si>
  <si>
    <t>International Economics</t>
  </si>
  <si>
    <t>University of Birmingham</t>
  </si>
  <si>
    <t>ศ.บ.(เศรษฐศาสตร์ธุรกิจ)</t>
  </si>
  <si>
    <t>เศรษฐศาสตร์ธุรกิจ</t>
  </si>
  <si>
    <t>อ.วาสนา  สุขกุล</t>
  </si>
  <si>
    <t>วท.ม.(การวางแผนสิ่งแวดล้อมเพื่อพัฒนาชุมชนและชนบท)</t>
  </si>
  <si>
    <t>การวางแผนสิ่งแวดล้อมเพื่อพัฒนาชุมชนและชนบท</t>
  </si>
  <si>
    <t>คณะสถาปัตยกรรมศาสตร์และการออกแบบสิ่งแวดล้อม</t>
  </si>
  <si>
    <t>รศ. ดร.เกรียงศักดิ์  ศรีเงินยวง</t>
  </si>
  <si>
    <t>D.Sc.(Forest Ecology)</t>
  </si>
  <si>
    <t>Forest Ecology</t>
  </si>
  <si>
    <t>รศ. ดร.ณัชวิชญ์  ติกุล</t>
  </si>
  <si>
    <t>วศ.ด.(การออกแบบและผลิตแบบบูรณาการ)</t>
  </si>
  <si>
    <t>การออกแบบและผลิตแบบบูรณาการ</t>
  </si>
  <si>
    <t>คพ.ม.(เคหการ)</t>
  </si>
  <si>
    <t>เคหพัฒนศาสตรมหาบัณฑิต</t>
  </si>
  <si>
    <t>เคหการ</t>
  </si>
  <si>
    <t>สถาปัตยกรรม</t>
  </si>
  <si>
    <t>รศ. ดร.อรทัย  มิ่งธิพล</t>
  </si>
  <si>
    <t>วท.ด.(วนศาสตร์)</t>
  </si>
  <si>
    <t>ศศ.บ.(ภูมิศาสตร์)</t>
  </si>
  <si>
    <t>ผศ. ดร.แทนวุธธา  ไทยสันทัด</t>
  </si>
  <si>
    <t>ภาพพิมพ์</t>
  </si>
  <si>
    <t>ศิลปกรรมศาสตรบัณฑิต</t>
  </si>
  <si>
    <t>มหาวิทยาลัยศรีนครินทรวิโรฒ ประสานมิตร</t>
  </si>
  <si>
    <t>ผศ. ดร.เยาวนิตย์  ธาราฉาย</t>
  </si>
  <si>
    <t>ผศ. ดร.ลักษณา  สัมมานิธิ</t>
  </si>
  <si>
    <t>ผ.ด.(การวางแผนภาคและเมือง)</t>
  </si>
  <si>
    <t>การวางแผนภาคและเมืองดุษฎีบัณฑิต</t>
  </si>
  <si>
    <t>การวางแผนภาคและเมือง</t>
  </si>
  <si>
    <t>ผ.ม.(การวางผังเมือง)</t>
  </si>
  <si>
    <t>การวางแผนภาคและเมืองมหาบัณฑิต</t>
  </si>
  <si>
    <t>การวางผังเมือง</t>
  </si>
  <si>
    <t>ผศ.จรัสพิมพ์  บุญญานันต์</t>
  </si>
  <si>
    <t>Landscape Architecture</t>
  </si>
  <si>
    <t>Virginia Polytechnic Institute and State University</t>
  </si>
  <si>
    <t>สถาปัตยกรรมศาสตรบัณฑิต</t>
  </si>
  <si>
    <t>วท.ม.(อุทยานและนันทนาการ)</t>
  </si>
  <si>
    <t>อุทยานและนันทนาการ</t>
  </si>
  <si>
    <t>ทษ.บ.(เทคโนโลยีภูมิทัศน์)</t>
  </si>
  <si>
    <t>เทคโนโลยีภูมิทัศน์</t>
  </si>
  <si>
    <t>ผศ.อัจฉรี  เหมสันต์</t>
  </si>
  <si>
    <t>Ph.D.(Civil Engineering and Geosciences)</t>
  </si>
  <si>
    <t>Civil Engineering and Geosciences</t>
  </si>
  <si>
    <t>University of Newcastle upon Tyne</t>
  </si>
  <si>
    <t>ผ.ม.(การวางแผนชุมชนเมืองและสภาพแวดล้อม)</t>
  </si>
  <si>
    <t>การวางแผนชุมชนเมืองและสภาพแวดล้อม</t>
  </si>
  <si>
    <t>อ. ดร.โชคอนันต์  วาณิชย์เลิศธนาสาร</t>
  </si>
  <si>
    <t>สถ.ม.(การออกแบบชุมชนเมือง)</t>
  </si>
  <si>
    <t>สถาปัตยกรรมศาสตรมหาบัณฑิต</t>
  </si>
  <si>
    <t>การออกแบบชุมชนเมือง</t>
  </si>
  <si>
    <t>วศ.ด.(วิศวกรรมพลังงาน)</t>
  </si>
  <si>
    <t>วศ.ม.(วิศวกรรมโยธา)</t>
  </si>
  <si>
    <t>Saga University</t>
  </si>
  <si>
    <t>ผ.ม.(การวางผังชุมชน)</t>
  </si>
  <si>
    <t>การวางผังชุมชน</t>
  </si>
  <si>
    <t>อ.กิตติพงศ์  รื่นวงศ์</t>
  </si>
  <si>
    <t>สถ.ม.(สถาปัตยกรรม)</t>
  </si>
  <si>
    <t>สถ.บ.(เทคโนโลยีสถาปัตยกรรม)</t>
  </si>
  <si>
    <t>เทคโนโลยีสถาปัตยกรรม</t>
  </si>
  <si>
    <t>มหาวิทยาลัยเทคโนโลยีราชมงคลธัญบุรี</t>
  </si>
  <si>
    <t>อ.ตุลชัย  บ่อทรัพย์</t>
  </si>
  <si>
    <t>ศศ.ม.(สถาปัตยกรรมพื้นถิ่น)</t>
  </si>
  <si>
    <t>สถาปัตยกรรมพื้นถิ่น</t>
  </si>
  <si>
    <t>สถ.บ.(สถาปัตยกรรมไทย)</t>
  </si>
  <si>
    <t>สถาปัตยกรรมไทย</t>
  </si>
  <si>
    <t>ภ.สถ.บ.(ภูมิสถาปัตยกรรม)</t>
  </si>
  <si>
    <t>ภูมิสถาปัตยกรรมศาสตรบัณฑิต</t>
  </si>
  <si>
    <t>ภูมิสถาปัตยกรรม</t>
  </si>
  <si>
    <t>ศศ.ม.(นิเทศศาสตร์)</t>
  </si>
  <si>
    <t>อ.พรทิพย์  จันทร์ราช</t>
  </si>
  <si>
    <t>วท.ม.(เทคโนโลยีการผลิตพืช)</t>
  </si>
  <si>
    <t>อ.พิทักษ์พงศ์  แบ่งทิศ</t>
  </si>
  <si>
    <t>วท.ม.(การออกแบบและวางแผนสิ่งแวดล้อม)</t>
  </si>
  <si>
    <t>การออกแบบและวางแผนสิ่งแวดล้อม</t>
  </si>
  <si>
    <t>อ.รงรอง  วงษ์วาล</t>
  </si>
  <si>
    <t>สถ.บ.(สถาปัตยกรรม)</t>
  </si>
  <si>
    <t>มหาวิทยาลัยเทคโนโลยีราชมงคลล้านนา</t>
  </si>
  <si>
    <t>ภ.สถ.ม.(ภูมิสถาปัตยกรรม)</t>
  </si>
  <si>
    <t>ภูมิสถาปัตยกรรมศาสตรมหาบัณฑิต</t>
  </si>
  <si>
    <t>อ.ศุภณัฐ  กาญจนวงศ์</t>
  </si>
  <si>
    <t>อ.ศุภัชญา  ปรัชญคุปต์</t>
  </si>
  <si>
    <t>อ.สุปิยา  ปัญญาทอง</t>
  </si>
  <si>
    <t>อ.สุระพงษ์  เตชะ</t>
  </si>
  <si>
    <t>วท.ม.(การจัดการทรัพยากรการเกษตรและสิ่งแวดล้อม)</t>
  </si>
  <si>
    <t>การจัดการทรัพยากรการเกษตรและสิ่งแวดล้อม</t>
  </si>
  <si>
    <t>คณะสัตวศาสตร์และเทคโนโลยี</t>
  </si>
  <si>
    <t>M.Sc.(Animal Science)</t>
  </si>
  <si>
    <t>ผศ. ดร.ทองเลียน  บัวจูม</t>
  </si>
  <si>
    <t>Ph.D.(Agriculture-Animal Science)</t>
  </si>
  <si>
    <t>Agriculture-Animal Science</t>
  </si>
  <si>
    <t>ผศ. ดร.บัญชา  พงศ์พิศาลธรรม</t>
  </si>
  <si>
    <t>Ph.D.(Biochemistry)</t>
  </si>
  <si>
    <t>Biochemistry</t>
  </si>
  <si>
    <t>Macquarie University</t>
  </si>
  <si>
    <t>University of New England</t>
  </si>
  <si>
    <t>ผศ. ดร.บัวเรียม  มณีวรรณ์</t>
  </si>
  <si>
    <t>Ph.D.(Agriculture)</t>
  </si>
  <si>
    <t>ผศ. ดร.ประภากร  ธาราฉาย</t>
  </si>
  <si>
    <t>Animal Functional Anatomy</t>
  </si>
  <si>
    <t>วท.ม.(สัตวศาสตร์)</t>
  </si>
  <si>
    <t>ทษ.บ.(สัตวศาสตร์-สัตว์ปีก)</t>
  </si>
  <si>
    <t>สัตวศาสตร์-สัตว์ปีก</t>
  </si>
  <si>
    <t>ผศ. ดร.วิวัฒน์  พัฒนาวงศ์</t>
  </si>
  <si>
    <t>ผศ.ธนนันท์  ศุภกิจจานนท์</t>
  </si>
  <si>
    <t>วท.บ.(เทคโนโลยีการผลิตสัตว์)</t>
  </si>
  <si>
    <t>เทคโนโลยีการผลิตสัตว์</t>
  </si>
  <si>
    <t>สพ.บ.(สัตวแพทยศาสตร์)</t>
  </si>
  <si>
    <t>สัตวแพทยศาสตร์</t>
  </si>
  <si>
    <t>วท.ด.(อายุรศาสตร์สัตวแพทย์)</t>
  </si>
  <si>
    <t>อายุรศาสตร์สัตวแพทย์</t>
  </si>
  <si>
    <t>วท.ม.(อายุรศาสตร์สัตว์ปีก)</t>
  </si>
  <si>
    <t>อายุรศาสตร์สัตว์ปีก</t>
  </si>
  <si>
    <t>อ. ดร.มงคล  ยะไชย</t>
  </si>
  <si>
    <t>อ. ดร.วันทมาส  จันทะสินธุ์</t>
  </si>
  <si>
    <t>อ. ดร.อานนท์  ปะเสระกัง</t>
  </si>
  <si>
    <t>วท.บ.(เกษตรศาสตร์-สัตวศาสตร์)</t>
  </si>
  <si>
    <t>เกษตรศาสตร์-สัตวศาสตร์</t>
  </si>
  <si>
    <t>วท.ม.(เทคโนโลยีการผลิตสัตว์)</t>
  </si>
  <si>
    <t>มหาวิทยาลัยราชภัฏนครปฐม</t>
  </si>
  <si>
    <t>อ.ยุทธนา  สุนันตา</t>
  </si>
  <si>
    <t>วท.บ.(สัตวศาสตร์-สัตว์ปีก)</t>
  </si>
  <si>
    <t>คณะสารสนเทศและการสื่อสาร</t>
  </si>
  <si>
    <t>2517</t>
  </si>
  <si>
    <t>ศศ.บ.(ศิลปศาสตร์-นิเทศศาสตร์)</t>
  </si>
  <si>
    <t>ศิลปศาสตร์-นิเทศศาสตร์</t>
  </si>
  <si>
    <t>สถาบันราชภัฏบ้านสมเด็จเจ้าพระยา</t>
  </si>
  <si>
    <t>อ.ภควิชญ์  ดำรงเกียรติศักดิ์</t>
  </si>
  <si>
    <t>ศศ.ม.(การสื่อสารดิจิทัล)</t>
  </si>
  <si>
    <t>การสื่อสารดิจิทัล</t>
  </si>
  <si>
    <t>ศศ.บ.(การจัดการทั่วไป)</t>
  </si>
  <si>
    <t>ศาสตราจารย์</t>
  </si>
  <si>
    <t>วท.บ.(กีฏวิทยา)</t>
  </si>
  <si>
    <t>มหาวิทยาลัยแม่โจ้ - ชุมพร</t>
  </si>
  <si>
    <t>ผศ.ชลดรงค์  ทองสง</t>
  </si>
  <si>
    <t>อ. ดร.ชรินทร  ศรีวิฑูรย์</t>
  </si>
  <si>
    <t>Universiti Utara Malaysia</t>
  </si>
  <si>
    <t>รัฐประศาสนศาสตรมหาบัณฑิต</t>
  </si>
  <si>
    <t>อ. ดร.ณัชพัฒน์  สุขใส</t>
  </si>
  <si>
    <t>อ. ดร.พรพิมล  พิมลรัตน์</t>
  </si>
  <si>
    <t>ปร.ด.(เทคโนโลยีการประมงและทรัพยากรทางน้ำ)</t>
  </si>
  <si>
    <t>เทคโนโลยีการประมงและทรัพยากรทางน้ำ</t>
  </si>
  <si>
    <t>วท.ม.(วิทยาศาสตร์การเกษตร-วิทยาศาสตร์การประมง)</t>
  </si>
  <si>
    <t>วิทยาศาสตร์การเกษตร-วิทยาศาสตร์การประมง</t>
  </si>
  <si>
    <t>วท.บ.(เทคโนโลยีการผลิตสัตว์น้ำ)</t>
  </si>
  <si>
    <t>เทคโนโลยีการผลิตสัตว์น้ำ</t>
  </si>
  <si>
    <t>อ. ดร.มัลลิกา  จินดาซิงห์</t>
  </si>
  <si>
    <t>วท.บ.(พืชศาสตร์-พืชไร่)</t>
  </si>
  <si>
    <t>อ. ดร.วีรภรณ์  โตคีรี</t>
  </si>
  <si>
    <t>ทษ.บ.(สัตวบาล)</t>
  </si>
  <si>
    <t>สัตวบาล</t>
  </si>
  <si>
    <t>อ. ดร.สุทธิรักษ์  ผลเจริญ</t>
  </si>
  <si>
    <t>อ.ฉัตรนลิน  แก้วสม</t>
  </si>
  <si>
    <t>บธ.ม.(การจัดการทั่วไป)</t>
  </si>
  <si>
    <t>สถาบันราชภัฏสวนดุสิต</t>
  </si>
  <si>
    <t>วท.บ.(นันทนาการ)</t>
  </si>
  <si>
    <t>นันทนาการ</t>
  </si>
  <si>
    <t>อ.ฐิติมา  ศรีพร</t>
  </si>
  <si>
    <t>Master of Management(Management)</t>
  </si>
  <si>
    <t>Management</t>
  </si>
  <si>
    <t>Cambridge College</t>
  </si>
  <si>
    <t>บธ.บ.(การจัดการการค้าระหว่างประเทศ)</t>
  </si>
  <si>
    <t>การจัดการการค้าระหว่างประเทศ</t>
  </si>
  <si>
    <t>ร.ม.(การเมืองและการปกครอง)</t>
  </si>
  <si>
    <t>รัฐศาสตรมหาบัณฑิต</t>
  </si>
  <si>
    <t>การเมืองและการปกครอง</t>
  </si>
  <si>
    <t>พุทธศาสตรบัณฑิต</t>
  </si>
  <si>
    <t>มหาวิทยาลัยมหาจุฬาลงกรณราชวิทยาลัย</t>
  </si>
  <si>
    <t>อ.ปณิดา  กันถาด</t>
  </si>
  <si>
    <t>อ.ประสาทพร  กออวยชัย</t>
  </si>
  <si>
    <t>วท.ม.(พืชศาสตร์)</t>
  </si>
  <si>
    <t>อ.ปิยนุช  จันทรัมพร</t>
  </si>
  <si>
    <t>วท.ม.(กีฏวิทยา)</t>
  </si>
  <si>
    <t>อ.พัชรินทร์  วิริยะสุขสวัสดิ์</t>
  </si>
  <si>
    <t>วท.ม.(เพาะเลี้ยงสัตว์น้ำ)</t>
  </si>
  <si>
    <t>อ.วิชชุดา  เอื้ออารี</t>
  </si>
  <si>
    <t>อ.วีรชัย  เพชรสุทธิ์</t>
  </si>
  <si>
    <t>อ.อุทัยวรรณ  ศรีวิชัย</t>
  </si>
  <si>
    <t>ผศ. ดร.ฑีฆา  โยธาภักดี</t>
  </si>
  <si>
    <t>Ph.D.(Economics and Management of Tropical and Subtropical Agriculture)</t>
  </si>
  <si>
    <t>Economics and Management of Tropical and Subtropical Agriculture</t>
  </si>
  <si>
    <t>Czech University of Life Sciences Prague</t>
  </si>
  <si>
    <t>ผศ. ดร.ตะวัน  ฉัตรสูงเนิน</t>
  </si>
  <si>
    <t>Ph.D.(Sciences (Biotechnology))</t>
  </si>
  <si>
    <t>Sciences (Biotechnology)</t>
  </si>
  <si>
    <t>Massey University</t>
  </si>
  <si>
    <t>ผศ. ดร.ธนากร  ลัทธิ์ถีระสุวรรณ</t>
  </si>
  <si>
    <t>Ph.D.(Agroforestry)</t>
  </si>
  <si>
    <t>Agroforestry</t>
  </si>
  <si>
    <t>ผศ. ดร.ประดุง  สวนพุฒ</t>
  </si>
  <si>
    <t>D.Eng.(Applied Science for Electronics and Materials)</t>
  </si>
  <si>
    <t>Applied Science for Electronics and Materials</t>
  </si>
  <si>
    <t>Kyushu University</t>
  </si>
  <si>
    <t>ผศ. ดร.มัชฌิมา  ศุภวิมลพันธ์</t>
  </si>
  <si>
    <t>วท.บ.(ศึกษาศาสตร์-เกษตร)</t>
  </si>
  <si>
    <t>ศึกษาศาสตร์-เกษตร</t>
  </si>
  <si>
    <t>ผศ. ดร.วรรณา  มังกิตะ</t>
  </si>
  <si>
    <t>M.Sc.(Biosystem Studies)</t>
  </si>
  <si>
    <t>Biosystem Studies</t>
  </si>
  <si>
    <t>ผศ. ดร.ศิริพร  พันธุลี</t>
  </si>
  <si>
    <t>ปร.ด.(บริหารศาสตร์-การศึกษาเพื่อบริหารทรัพยากรมนุษย์)</t>
  </si>
  <si>
    <t>บริหารศาสตร์-การศึกษาเพื่อบริหารทรัพยากรมนุษย์</t>
  </si>
  <si>
    <t>วท.ม.(จิตวิทยาอุตสาหกรรมและองค์การ)</t>
  </si>
  <si>
    <t>จิตวิทยาอุตสาหกรรมและองค์การ</t>
  </si>
  <si>
    <t>ศศ.ม.(ภาษาศาสตร์ประยุกต์)</t>
  </si>
  <si>
    <t>ภาษาศาสตร์ประยุกต์</t>
  </si>
  <si>
    <t>วิทยาลัยครูอุดรธานี</t>
  </si>
  <si>
    <t>วท.บ.(สถิติศาสตร์)</t>
  </si>
  <si>
    <t>สถิติศาสตร์</t>
  </si>
  <si>
    <t>Kwangwoon University</t>
  </si>
  <si>
    <t>วท.บ.(ส่งเสริมการเกษตร)</t>
  </si>
  <si>
    <t>อ. ดร.เกษราพร  ทิราวงศ์</t>
  </si>
  <si>
    <t>ปร.ด.(พันธุวิศวกรรม)</t>
  </si>
  <si>
    <t>พันธุวิศวกรรม</t>
  </si>
  <si>
    <t>วท.ม.(พันธุวิศวกรรม)</t>
  </si>
  <si>
    <t>อ. ดร.คนิติน  สมานมิตร</t>
  </si>
  <si>
    <t>อ. ดร.จักรกฤช  เตโช</t>
  </si>
  <si>
    <t>Ph.D.(Technology (International Program))</t>
  </si>
  <si>
    <t>Technology (International Program)</t>
  </si>
  <si>
    <t>อ. ดร.จันทร์จิรา  นันตา</t>
  </si>
  <si>
    <t>สถ.บ.(สถาปัตยกรรมภายใน)</t>
  </si>
  <si>
    <t>สถาปัตยกรรมภายใน</t>
  </si>
  <si>
    <t>อ. ดร.ฉันทนา  ซูแสวงทรัพย์</t>
  </si>
  <si>
    <t>อ. ดร.ฐิระ  ทองเหลือ</t>
  </si>
  <si>
    <t>อ. ดร.ถมรัตน์  ชัชวาลย์</t>
  </si>
  <si>
    <t>วท.ด.(จุลชีววิทยาประยุกต์)</t>
  </si>
  <si>
    <t>จุลชีววิทยาประยุกต์</t>
  </si>
  <si>
    <t>อ. ดร.ธัญญรัตน์  เชื้อสะอาด</t>
  </si>
  <si>
    <t>Ph.D.(Environmental Science and Engineering)</t>
  </si>
  <si>
    <t>Environmental Science and Engineering</t>
  </si>
  <si>
    <t>อ. ดร.นฤพนธ์  เลิศกาญจนาพร</t>
  </si>
  <si>
    <t>ปร.ด.(การจัดการมรดกทางสถาปัตยกรรมกับการท่องเที่ยว)</t>
  </si>
  <si>
    <t>บธ.ม.(การเป็นผู้ประกอบการ)</t>
  </si>
  <si>
    <t>การเป็นผู้ประกอบการ</t>
  </si>
  <si>
    <t>อ. ดร.ประเจต  อำนาจ</t>
  </si>
  <si>
    <t>Ph.D.(Forest : Silviculture and Forest Influences)</t>
  </si>
  <si>
    <t>Forest : Silviculture and Forest Influences</t>
  </si>
  <si>
    <t>วท.ม.(บริหารการเกษตรและป่าไม้)</t>
  </si>
  <si>
    <t>บริหารการเกษตรและป่าไม้</t>
  </si>
  <si>
    <t>Life Sciences</t>
  </si>
  <si>
    <t>Kanazawa University</t>
  </si>
  <si>
    <t>วท.บ.(สัตววิทยา)</t>
  </si>
  <si>
    <t>สถาบันราชภัฏเชียงราย</t>
  </si>
  <si>
    <t>อ. ดร.วรรณอุบล  สิงห์อยู่เจริญ</t>
  </si>
  <si>
    <t>ศษ.ด.(หลักสูตรและการสอน)</t>
  </si>
  <si>
    <t>อ. ดร.วันทนีย์  แพงศรี</t>
  </si>
  <si>
    <t>วท.ม.(การสอนเคมี)</t>
  </si>
  <si>
    <t>การสอนเคมี</t>
  </si>
  <si>
    <t>ศษ.บ.(วิทยาศาสตร์)</t>
  </si>
  <si>
    <t>วิทยาศาสตร์</t>
  </si>
  <si>
    <t>Ph.D. in Rural Development(Organization and Management)</t>
  </si>
  <si>
    <t>Doctor of Philosophy in Rural Development</t>
  </si>
  <si>
    <t>Organization and Management</t>
  </si>
  <si>
    <t>Master in Agribusiness Management</t>
  </si>
  <si>
    <t>อ. ดร.ศรายุทธ  ตรีรัตน์</t>
  </si>
  <si>
    <t>อ. ดร.ศิริโสภา อินขะ  วรรณวงศ์</t>
  </si>
  <si>
    <t>วท.ด.(วิทยาการหลังการเก็บเกี่ยว)</t>
  </si>
  <si>
    <t>อ. ดร.ศุกรี  อยู่สุข</t>
  </si>
  <si>
    <t>วท.ม.(เกษตรศาสตร์-สัตวบาล)</t>
  </si>
  <si>
    <t>เกษตรศาสตร์-สัตวบาล</t>
  </si>
  <si>
    <t>อ. ดร.สมบัติ  กันบุตร</t>
  </si>
  <si>
    <t>Ph.D.(Management)</t>
  </si>
  <si>
    <t>Banaras Hindu University</t>
  </si>
  <si>
    <t>ศศ.บ.(สังคมศึกษา)</t>
  </si>
  <si>
    <t>สังคมศึกษา</t>
  </si>
  <si>
    <t>มหาวิทยาลัยมหาจุฬาลงกรณราชวิทยาลัย วิทยาเขตแพร่</t>
  </si>
  <si>
    <t>อ. ดร.สิทธิเดศ  ศรีน้อย</t>
  </si>
  <si>
    <t>อ. ดร.สุภารัตน์  อำนาจ</t>
  </si>
  <si>
    <t>วท.ม.(เทคโนโลยีอาหาร)</t>
  </si>
  <si>
    <t>วท.บ.(วิทยาศาสตร์การอาหารและโภชนาการ)</t>
  </si>
  <si>
    <t>วิทยาศาสตร์การอาหารและโภชนาการ</t>
  </si>
  <si>
    <t>Ph.D.(Life Sciences)</t>
  </si>
  <si>
    <t>Tohoku University</t>
  </si>
  <si>
    <t>อ. ดร.อนุวัฒน์  จรัสรัตนไพบูลย์</t>
  </si>
  <si>
    <t>อ. ดร.อภิรดี  เสียงสืบชาติ</t>
  </si>
  <si>
    <t>อ. ดร.อำนวยพร  ใหญ่ยิ่ง</t>
  </si>
  <si>
    <t>อ. ดร.เอกอาทิตย์  ฤทธิเดชยิ่ง</t>
  </si>
  <si>
    <t>อ.กรรณิการ์  มอญแก้ว</t>
  </si>
  <si>
    <t>อ.กฤดิลดา  ล้วนเมือง</t>
  </si>
  <si>
    <t>อ.กษมา  ถาอ้าย</t>
  </si>
  <si>
    <t>รป.ม.(รัฐประศาสนศาสตร์)</t>
  </si>
  <si>
    <t>มหาวิทยาลัยอีสเทิร์นเอเชีย</t>
  </si>
  <si>
    <t>B.A.(Design)</t>
  </si>
  <si>
    <t>Design</t>
  </si>
  <si>
    <t>Curtin University of Technology</t>
  </si>
  <si>
    <t>วท.ม.(เทคโนโลยีสารสนเทศ)</t>
  </si>
  <si>
    <t>อ.ดวงพร  เพิ่มสุวรรณ</t>
  </si>
  <si>
    <t>ค.บ.(ชีววิทยา)</t>
  </si>
  <si>
    <t>วิทยาลัยครูลำปาง</t>
  </si>
  <si>
    <t>อ.ธนวัฒน์  ปินตา</t>
  </si>
  <si>
    <t>อ.ธีราพัฒน์  จักรเงิน</t>
  </si>
  <si>
    <t>วท.ม.(การพัฒนาภูมิสังคมอย่างยั่งยืน)</t>
  </si>
  <si>
    <t>การพัฒนาภูมิสังคมอย่างยั่งยืน</t>
  </si>
  <si>
    <t>ศศ.บ.(สหวิทยาการเพื่อการพัฒนาท้องถิ่น)</t>
  </si>
  <si>
    <t>สหวิทยาการเพื่อการพัฒนาท้องถิ่น</t>
  </si>
  <si>
    <t>มหาวิทยาลัยราชภัฏพระนคร</t>
  </si>
  <si>
    <t>กศ.ม.(ภาษาไทย)</t>
  </si>
  <si>
    <t>ศศ.ม.(รัฐศาสตร์)</t>
  </si>
  <si>
    <t>รัฐศาสตร์</t>
  </si>
  <si>
    <t>อ.มรกต  วงศ์หน่อ</t>
  </si>
  <si>
    <t>บธ.ม.(พาณิชย์อิเล็กทรอนิกส์)</t>
  </si>
  <si>
    <t>พาณิชย์อิเล็กทรอนิกส์</t>
  </si>
  <si>
    <t>อ.วรวุฒิ  งามพิบูลเวท</t>
  </si>
  <si>
    <t>Forest Resources Management</t>
  </si>
  <si>
    <t>Nueva Vizcaya State University</t>
  </si>
  <si>
    <t>วท.บ.(เกษตรป่าไม้)</t>
  </si>
  <si>
    <t>เกษตรป่าไม้</t>
  </si>
  <si>
    <t>ศศ.บ.(อุตสาหกรรมท่องเที่ยว)</t>
  </si>
  <si>
    <t>อุตสาหกรรมท่องเที่ยว</t>
  </si>
  <si>
    <t>วท.บ.(สันทนาการ)</t>
  </si>
  <si>
    <t>สันทนาการ</t>
  </si>
  <si>
    <t>Loyola University Chicago</t>
  </si>
  <si>
    <t>อ.ศรีสุดา  ทาหาร</t>
  </si>
  <si>
    <t>อ.ศศิมินตรา  บุญรักษา</t>
  </si>
  <si>
    <t>ค.ม.(หลักสูตรและการสอนภาษาอังกฤษ)</t>
  </si>
  <si>
    <t>หลักสูตรและการสอนภาษาอังกฤษ</t>
  </si>
  <si>
    <t>มหาวิทยาลัยราชภัฏอุตรดิตถ์</t>
  </si>
  <si>
    <t>ศษ.ม.(หลักสูตรและการสอน)</t>
  </si>
  <si>
    <t>มหาวิทยาลัยกรุงเทพธนบุรี</t>
  </si>
  <si>
    <t>Hospitality</t>
  </si>
  <si>
    <t>Sarina Russo Schools</t>
  </si>
  <si>
    <t>อ.สรียา  ทรัพย์ศิริ</t>
  </si>
  <si>
    <t>อ.สินีนาฏ  สองศรี</t>
  </si>
  <si>
    <t>วท.บ.(สัตวศาสตร์-การผลิตสุกร)</t>
  </si>
  <si>
    <t>สัตวศาสตร์-การผลิตสุกร</t>
  </si>
  <si>
    <t>อ.อโนชา  สุภาวกุล</t>
  </si>
  <si>
    <t>วท.บ.(เทคโนโลยีอาหาร)</t>
  </si>
  <si>
    <t>อ.อุบลวรรณ  สุภาแสน</t>
  </si>
  <si>
    <t>วท.บ.(สังคมวิทยา-มนุษยวิทยา)</t>
  </si>
  <si>
    <t>สังคมวิทยา-มนุษยวิทยา</t>
  </si>
  <si>
    <t>วิทยาลัยบริหารศาสตร์</t>
  </si>
  <si>
    <t>รศ. ดร.เฉลิมชัย  ปัญญาดี</t>
  </si>
  <si>
    <t>ศษ.ม.(ประชากรศึกษา)</t>
  </si>
  <si>
    <t>ผศ. ดร.ปรารถนา  ยศสุข</t>
  </si>
  <si>
    <t>Ph.D.(Rural Sociology)</t>
  </si>
  <si>
    <t>Rural Sociology</t>
  </si>
  <si>
    <t>ผศ. ดร.เอกพิชญ์  ชินะข่าย</t>
  </si>
  <si>
    <t>ศศ.บ.(รัฐศาสตร์)</t>
  </si>
  <si>
    <t>อ. ดร.เกรียงไกร  เจริญผล</t>
  </si>
  <si>
    <t>ร.บ.(รัฐศาสตร์)</t>
  </si>
  <si>
    <t>อ. ดร.เจตฑถ์  ดวงสงค์ถ์</t>
  </si>
  <si>
    <t>ปร.ด.(รัฐประศาสนศาสตร์)</t>
  </si>
  <si>
    <t>รป.บ.(การบริหารท้องถิ่น)</t>
  </si>
  <si>
    <t>การบริหารท้องถิ่น</t>
  </si>
  <si>
    <t>ปร.ด.(บริหารศาสตร์-การบริหารองค์การภาครัฐและเอกชน)</t>
  </si>
  <si>
    <t>บริหารศาสตร์-การบริหารองค์การภาครัฐและเอกชน</t>
  </si>
  <si>
    <t>ศศ.บ.(เศรษฐศาสตร์สหกรณ์)</t>
  </si>
  <si>
    <t>อ. ดร.นนท์  น้าประทานสุข</t>
  </si>
  <si>
    <t>National Chengchi University</t>
  </si>
  <si>
    <t>M.P.A.(Public Administration)</t>
  </si>
  <si>
    <t>Master of Public Administration</t>
  </si>
  <si>
    <t>Public Administration</t>
  </si>
  <si>
    <t>อ. ดร.ภัทร  ชมภูมิ่ง</t>
  </si>
  <si>
    <t>พบ.ม.(รัฐประศาสนศาสตร์)</t>
  </si>
  <si>
    <t>ศศ.บ.(ดุริยศิลป์)</t>
  </si>
  <si>
    <t>ดุริยศิลป์</t>
  </si>
  <si>
    <t>Ph.D.(Political Science)</t>
  </si>
  <si>
    <t>Political Science</t>
  </si>
  <si>
    <t>ร.ม.(การเมืองการปกครอง)</t>
  </si>
  <si>
    <t>การเมืองการปกครอง</t>
  </si>
  <si>
    <t>ศน.บ.(รัฐศาสตร์การปกครอง)</t>
  </si>
  <si>
    <t>ศาสนศาสตรบัณฑิต</t>
  </si>
  <si>
    <t>รัฐศาสตร์การปกครอง</t>
  </si>
  <si>
    <t>มหาวิทยาลัยมหามกุฏราชวิทยาลัย</t>
  </si>
  <si>
    <t>น.ม.(กฎหมายระหว่างประเทศ)</t>
  </si>
  <si>
    <t>กฎหมายระหว่างประเทศ</t>
  </si>
  <si>
    <t>ทษ.บ.(พืชศาสตร์-พืชผัก)</t>
  </si>
  <si>
    <t>วท.บ.(สุขศึกษา)</t>
  </si>
  <si>
    <t>สุขศึกษา</t>
  </si>
  <si>
    <t>อ. ดร.สมคิด  แก้วทิพย์</t>
  </si>
  <si>
    <t>ศศ.ด.(การวางแผนและพัฒนาชนบท)</t>
  </si>
  <si>
    <t>การวางแผนและพัฒนาชนบท</t>
  </si>
  <si>
    <t>ทษ.บ.(บริหารธุรกิจเกษตร)</t>
  </si>
  <si>
    <t>บริหารธุรกิจเกษตร</t>
  </si>
  <si>
    <t>อ. ดร.สุชาดา  สายทิ</t>
  </si>
  <si>
    <t>ศษ.ม.(การบริหารการศึกษา)</t>
  </si>
  <si>
    <t>การบริหารการศึกษา</t>
  </si>
  <si>
    <t>ศษ.บ.(อนุบาลศึกษา)</t>
  </si>
  <si>
    <t>อนุบาลศึกษา</t>
  </si>
  <si>
    <t>อ.กฤษตธี  สุนันตา</t>
  </si>
  <si>
    <t>พธ.บ.(ครุศาสตร์-สังคมศึกษา)</t>
  </si>
  <si>
    <t>ครุศาสตร์-สังคมศึกษา</t>
  </si>
  <si>
    <t>อ.จิระพงค์  ไชยซาววงค์</t>
  </si>
  <si>
    <t>M.A.(International Development)</t>
  </si>
  <si>
    <t>International Development</t>
  </si>
  <si>
    <t>Nagoya University</t>
  </si>
  <si>
    <t>อ.นารีวรรณ  กลิ่นรัตน์</t>
  </si>
  <si>
    <t>ร.ม.(การปกครอง)</t>
  </si>
  <si>
    <t>การปกครอง</t>
  </si>
  <si>
    <t>อ.ศิริโสภา  สันติทฤษฎีกร</t>
  </si>
  <si>
    <t>วท.บ.(พืชศาสตร์-ไม้ผล)</t>
  </si>
  <si>
    <t>วิทยาลัยพลังงานทดแทน</t>
  </si>
  <si>
    <t>ผศ. ดร.ชูรัตน์  ธารารักษ์</t>
  </si>
  <si>
    <t>ปร.ด.(เทคโนโลยีพลังงาน)</t>
  </si>
  <si>
    <t>เทคโนโลยีพลังงาน</t>
  </si>
  <si>
    <t>เครื่องกล</t>
  </si>
  <si>
    <t>ผศ. ดร.ณัฐวุฒิ  ดุษฎี</t>
  </si>
  <si>
    <t>Ph.D.(Energy Technology)</t>
  </si>
  <si>
    <t>Energy Technology</t>
  </si>
  <si>
    <t>วท.ม.(เทคโนโลยีพลังงาน)</t>
  </si>
  <si>
    <t>สถาบันเทคโนโลยีพระจอมเกล้าธนบุรี</t>
  </si>
  <si>
    <t>ผศ. ดร.ธงชัย  มณีชูเกตุ</t>
  </si>
  <si>
    <t>วศ.ม.(วิศวกรรมไฟฟ้า)</t>
  </si>
  <si>
    <t>ผศ. ดร.ธเนศ  ไชยชนะ</t>
  </si>
  <si>
    <t>วศ.บ.(วิศวกรรมไฟฟ้า)</t>
  </si>
  <si>
    <t>University of Surrey</t>
  </si>
  <si>
    <t>ผศ.เสริมสุข  บัวเจริญ</t>
  </si>
  <si>
    <t>วศ.ม.(วิศวกรรมการเชื่อม)</t>
  </si>
  <si>
    <t>วิศวกรรมการเชื่อม</t>
  </si>
  <si>
    <t>อุตสาหการ</t>
  </si>
  <si>
    <t>Ph.D.(Soil and Water Conservation)</t>
  </si>
  <si>
    <t>Soil and Water Conservation</t>
  </si>
  <si>
    <t>M.Phil.(Zoology)</t>
  </si>
  <si>
    <t>Zoology</t>
  </si>
  <si>
    <t>Bharathiar University</t>
  </si>
  <si>
    <t>M.Sc.(Zoology)</t>
  </si>
  <si>
    <t>Madurai Kamaraj University</t>
  </si>
  <si>
    <t>B.Sc.(Zoology)</t>
  </si>
  <si>
    <t>ปร.ด.(วิศวกรรมเคมี)</t>
  </si>
  <si>
    <t>วิศวกรรมเคมี</t>
  </si>
  <si>
    <t>วท.ม.(เทคโนโลยีบรรจุภัณฑ์)</t>
  </si>
  <si>
    <t>เทคโนโลยีบรรจุภัณฑ์</t>
  </si>
  <si>
    <t>วศ.ด.(วิศวกรรมเกษตร)</t>
  </si>
  <si>
    <t>วศ.บ.(วิศวกรรมระบบควบคุมและเครื่องมือวัด)</t>
  </si>
  <si>
    <t>วิศวกรรมระบบควบคุมและเครื่องมือวัด</t>
  </si>
  <si>
    <t>อ. ดร.ณัฐต์ณิชา  สุขเกษม</t>
  </si>
  <si>
    <t>ค.อ.บ.(วิศวกรรมเครื่องกล)</t>
  </si>
  <si>
    <t>วศ.บ.(วิศวกรรมเครื่องจักรกลเกษตร)</t>
  </si>
  <si>
    <t>วิศวกรรมเครื่องจักรกลเกษตร</t>
  </si>
  <si>
    <t>วิทยาลัยเอเชียอาคเนย์</t>
  </si>
  <si>
    <t>วท.บ.(ฟิสิกส์ประยุกต์)</t>
  </si>
  <si>
    <t>วศ.ม.(เทคโนโลยีพลังงาน)</t>
  </si>
  <si>
    <t>ลำดับ</t>
  </si>
  <si>
    <t>ชื่อ - นามสกุล</t>
  </si>
  <si>
    <t>ตำแหน่ง</t>
  </si>
  <si>
    <t>วันที่บรรจุ</t>
  </si>
  <si>
    <t>วันที่เริ่มดำรง</t>
  </si>
  <si>
    <t>ประเภทบุคลากร</t>
  </si>
  <si>
    <t>ระดับ</t>
  </si>
  <si>
    <t>ตำแหน่ง อ. /</t>
  </si>
  <si>
    <t>ตำแหน่ง ผศ.</t>
  </si>
  <si>
    <t>ตำแหน่ง รศ.</t>
  </si>
  <si>
    <t>ตำแหน่ง ศ.</t>
  </si>
  <si>
    <t>การศึกษา</t>
  </si>
  <si>
    <t>วันที่รับโอน</t>
  </si>
  <si>
    <t>วุฒิการศึกษา</t>
  </si>
  <si>
    <t>ปีที่จบ</t>
  </si>
  <si>
    <t>ป.บัณฑิต</t>
  </si>
  <si>
    <t>บธ.ม.</t>
  </si>
  <si>
    <t>บช.บ.</t>
  </si>
  <si>
    <t>เนติบัณฑิต</t>
  </si>
  <si>
    <t>ศ.บ.</t>
  </si>
  <si>
    <t>นศ.บ.</t>
  </si>
  <si>
    <t>ศ.ม.</t>
  </si>
  <si>
    <t>บช.ม.</t>
  </si>
  <si>
    <t>น.บ.</t>
  </si>
  <si>
    <t>สพ.บ.</t>
  </si>
  <si>
    <t>Ph.D.</t>
  </si>
  <si>
    <t>ร.บ.</t>
  </si>
  <si>
    <t>สถ.บ.</t>
  </si>
  <si>
    <t>สถ.ม.</t>
  </si>
  <si>
    <t>รป.ม.</t>
  </si>
  <si>
    <t>Master of Science in Agriculture</t>
  </si>
  <si>
    <t>น.ม.</t>
  </si>
  <si>
    <t>รป.บ.</t>
  </si>
  <si>
    <t/>
  </si>
  <si>
    <t>จำนวนบุคลากรแยกตามคุณวุฒิ  (คน)</t>
  </si>
  <si>
    <t>จำนวนบุคลากรแยกตามตำแหน่งทางวิชาการ (คน)</t>
  </si>
  <si>
    <t>จำนวนบุคลากรแยกตามกลุ่ม</t>
  </si>
  <si>
    <t xml:space="preserve"> 9 เดือนขึ้นไป</t>
  </si>
  <si>
    <t>ศ.</t>
  </si>
  <si>
    <t>รศ.</t>
  </si>
  <si>
    <t>ผศ.</t>
  </si>
  <si>
    <t>อ.</t>
  </si>
  <si>
    <t>วิทย์ฯ</t>
  </si>
  <si>
    <t>มนุษย์</t>
  </si>
  <si>
    <t>วันที่เกษียณ</t>
  </si>
  <si>
    <t>ลา</t>
  </si>
  <si>
    <t>ศึกษา</t>
  </si>
  <si>
    <t xml:space="preserve">ผลรวมจำนวนอาจารย์ : </t>
  </si>
  <si>
    <t xml:space="preserve">มหาวิทยาลัยแม่โจ้ (ผลรวมจำนวนอาจารย์) : </t>
  </si>
  <si>
    <t xml:space="preserve">ผลรวมจำนวนอาจารย์ (คิดตามอายุงาน) : </t>
  </si>
  <si>
    <t xml:space="preserve">มหาวิทยาลัยแม่โจ้ (จำนวนอาจารย์ คิดตามอายุงาน) : </t>
  </si>
  <si>
    <t>ü</t>
  </si>
  <si>
    <t>ผู้ตรวจสอบข้อมูล  :   คณะ/กองการเจ้าหน้าที่</t>
  </si>
  <si>
    <t>ที่</t>
  </si>
  <si>
    <t>คณะที่มีการเรียนการสอน</t>
  </si>
  <si>
    <t>จำนวนอาจารย์ประจำ คิดตามอายุงาน</t>
  </si>
  <si>
    <t>ปริญญา</t>
  </si>
  <si>
    <t>รวม</t>
  </si>
  <si>
    <t>ที่มา</t>
  </si>
  <si>
    <t>(2)</t>
  </si>
  <si>
    <t>(1)</t>
  </si>
  <si>
    <t>รวมมหาวิทยาลัย</t>
  </si>
  <si>
    <t>ตำแหน่งทางวิชาการ</t>
  </si>
  <si>
    <t>รวมทั้งหมด</t>
  </si>
  <si>
    <t>(3)</t>
  </si>
  <si>
    <t>รศ. ดร.ศุภธิดา  อ่ำทอง</t>
  </si>
  <si>
    <t>ผศ. ดร.โชติพงศ์  กาญจนประโชติ</t>
  </si>
  <si>
    <t>วท.ด.(การวิจัยพฤติกรรมศาสตร์ประยุกต์)</t>
  </si>
  <si>
    <t>วท.ม.(จิตวิทยาการปรึกษา)</t>
  </si>
  <si>
    <t>อ. ดร.อานนท์  สีดาเพ็ง</t>
  </si>
  <si>
    <t>ปร.ด.(วิทยาศาสตร์การออกกำลังกายและการกีฬา)</t>
  </si>
  <si>
    <t>อ.จิราภรณ์  ศรีนาค</t>
  </si>
  <si>
    <t>ศศ.ม.(การสื่อสารศึกษา)</t>
  </si>
  <si>
    <t>นศ.บ.(การประชาสัมพันธ์)</t>
  </si>
  <si>
    <t>ผศ. ดร.นิศาชล  ลีรัตนากร</t>
  </si>
  <si>
    <t>ผศ. ดร.วราภรณ์  นันทะเสน</t>
  </si>
  <si>
    <t>ผศ.ไพโรจน์  ศิลมั่น</t>
  </si>
  <si>
    <t>ผศ.เบญจมาศ  ณ ทองแก้ว</t>
  </si>
  <si>
    <t>ผศ.อำนาจ  รักษาพล</t>
  </si>
  <si>
    <t>อ.อลิษา  อินจันทร์</t>
  </si>
  <si>
    <t>รศ. ดร.สมเกียรติ  จตุรงค์ล้ำเลิศ</t>
  </si>
  <si>
    <t>รศ. ดร.นัฐพร  ไชยญาติ</t>
  </si>
  <si>
    <t>รศ. ดร.สุรชัย  กังวล</t>
  </si>
  <si>
    <t>ผศ. ดร.มาณวิน  สงเคราะห์</t>
  </si>
  <si>
    <t>ผศ. ดร.เนตรนภา  อินสลุด</t>
  </si>
  <si>
    <t>ผศ. ดร.สุภาพร  แสงศรีจันทร์</t>
  </si>
  <si>
    <t>ผศ. ดร.สถาพร  แสงสุโพธิ์</t>
  </si>
  <si>
    <t>ปร.ด.(วิทยาศาสตร์และเทคโนโลยีอาหาร)</t>
  </si>
  <si>
    <t>รศ. ดร.จำเนียร  บุญมาก</t>
  </si>
  <si>
    <t>อ. ดร.น้ำฝน  รักประยูร</t>
  </si>
  <si>
    <t>อ.กานต์  ทิพยาไกรศรี</t>
  </si>
  <si>
    <t>ผศ. ดร.ธิดารัตน์  ชลประเสริฐสุข</t>
  </si>
  <si>
    <t>ผศ. ดร.ประภัสสร  วรรณสถิตย์</t>
  </si>
  <si>
    <t>ผศ. ดร.รัชนียา  บังเมฆ</t>
  </si>
  <si>
    <t>ปร.ด.(บริหารธุรกิจ-การบัญชี)</t>
  </si>
  <si>
    <t>บริหารธุรกิจ-การบัญชี</t>
  </si>
  <si>
    <t>อ. ดร.จิรายุ  หาญตระกูล</t>
  </si>
  <si>
    <t>ผศ. ดร.วิชญ์ภาส  สังพาลี</t>
  </si>
  <si>
    <t>ผศ. ดร.วีณา  นิลวงศ์</t>
  </si>
  <si>
    <t>ผศ. ดร.สุรีย์วัลย์  เมฆกมล</t>
  </si>
  <si>
    <t>อ. ดร.นภารัศม์  เวชสิทธิ์นิรภัย</t>
  </si>
  <si>
    <t>อ. ดร.วลัยลดา  ถาวรมงคลกิจ</t>
  </si>
  <si>
    <t>National Cheng Kung University</t>
  </si>
  <si>
    <t>รศ. ดร.ธวัลรัตน์  รัตนเดชานาคินทร์</t>
  </si>
  <si>
    <t>ผศ. ดร.อุษารัตน์  รัตนคำนวณ</t>
  </si>
  <si>
    <t>M.A.(Chemistry)</t>
  </si>
  <si>
    <t>อ. ดร.กีรติญา  จันทร์ผง</t>
  </si>
  <si>
    <t>อ. ดร.นิรวรรณ  ธรรมขันธุ์</t>
  </si>
  <si>
    <t>University of Aberdeen</t>
  </si>
  <si>
    <t>อ. ดร.วรรณวิมล  นาดี</t>
  </si>
  <si>
    <t>อ. ดร.ธิดารัตน์  แก้วคำ</t>
  </si>
  <si>
    <t>ปร.ด.(พืชไร่)</t>
  </si>
  <si>
    <t>วิทยาศาสตร์และเทคโนโลยีอาหาร</t>
  </si>
  <si>
    <t>ผศ. ดร.ชนาพร  ขันธบุตร</t>
  </si>
  <si>
    <t>ผศ.ชยุตภัฎ  คำมูล</t>
  </si>
  <si>
    <t>การวิจัยพฤติกรรมศาสตร์ประยุกต์</t>
  </si>
  <si>
    <t>จิตวิทยาการปรึกษา</t>
  </si>
  <si>
    <t>วิทยาศาสตร์การออกกำลังกายและการกีฬา</t>
  </si>
  <si>
    <t>การสื่อสารศึกษา</t>
  </si>
  <si>
    <t>อ.จิลลา  กิติกรวรเดช</t>
  </si>
  <si>
    <t>ผศ. ดร.พัชรินทร์  สุภาพันธ์</t>
  </si>
  <si>
    <t>ผศ. ดร.รภัสสรณ์  คงธนจารุอนันต์</t>
  </si>
  <si>
    <t>ปร.ด.(เศรษฐศาสตร์ประยุกต์)</t>
  </si>
  <si>
    <t>เศรษฐศาสตร์ประยุกต์</t>
  </si>
  <si>
    <t>อ. ดร.ภาคภูมิ  เสาวภาคย์</t>
  </si>
  <si>
    <t>ศิลปมหาบัณฑิต</t>
  </si>
  <si>
    <t>ปร.ด.(การจัดการ)</t>
  </si>
  <si>
    <t>อ. ดร.เชษฐ์  ใจเพชร</t>
  </si>
  <si>
    <t>อ. ดร.อนิรุต  หนูปลอด</t>
  </si>
  <si>
    <t>ผศ. ดร.วรัญญู  รีรมย์</t>
  </si>
  <si>
    <t>ศศ.บ.(การพัฒนาชุมชนเมือง)</t>
  </si>
  <si>
    <t>การพัฒนาชุมชนเมือง</t>
  </si>
  <si>
    <t>อ. ดร.เกศินี  วีรศิลป์</t>
  </si>
  <si>
    <t>ปร.ด.(วนศาสตร์)</t>
  </si>
  <si>
    <t>2560</t>
  </si>
  <si>
    <t>อ. ดร.นิติกาญจน์  นาคประสม</t>
  </si>
  <si>
    <t>อ. ดร.ประกิตต์  โกะสูงเนิน</t>
  </si>
  <si>
    <t>ปร.ด.(บริหารศาสตร์-การบริหารการเกษตรและทรัพยากร)</t>
  </si>
  <si>
    <t>บริหารศาสตร์-การบริหารการเกษตรและทรัพยากร</t>
  </si>
  <si>
    <t>อ. ดร.พัชรณัฐ  ดาวดึงษ์</t>
  </si>
  <si>
    <t>Ph.D.(Computer Science and Information Engineering)</t>
  </si>
  <si>
    <t>Computer Science and Information Engineering</t>
  </si>
  <si>
    <t>อ. ดร.วัชรี  เลขะวิพัฒน์</t>
  </si>
  <si>
    <t>Ph.D.(Information Management)</t>
  </si>
  <si>
    <t>Information Management</t>
  </si>
  <si>
    <t>อ. ดร.สุดเขต  สกุลทอง</t>
  </si>
  <si>
    <t>University of Missouri-Columbia</t>
  </si>
  <si>
    <t>อ. ดร.อัคราชัย  เสมมณี</t>
  </si>
  <si>
    <t>Doctor of History(History of China)</t>
  </si>
  <si>
    <t>History of China</t>
  </si>
  <si>
    <t>Xiamen University</t>
  </si>
  <si>
    <t>Ph.D.(Community Energy and Environment (นานาชาติ))</t>
  </si>
  <si>
    <t>Community Energy and Environment (นานาชาติ)</t>
  </si>
  <si>
    <t>อ. ดร.เจนจิรา  ทิพย์ชะ</t>
  </si>
  <si>
    <t>อ. ดร.พัชรี  กองภาค</t>
  </si>
  <si>
    <t>อ. ดร.ปิยธิดา  กล่ำภู่</t>
  </si>
  <si>
    <t>อ. ดร.ปิยะพิศ  ขอนแก่น</t>
  </si>
  <si>
    <t>(รับโอน)</t>
  </si>
  <si>
    <t>ผศ. ดร.มนตรี  สิงหะวาระ</t>
  </si>
  <si>
    <t>จำนวนอาจารย์ประจำ (นับตามจำนวนคน)</t>
  </si>
  <si>
    <t>อ. ดร.รัชนีวรรณ  วงศ์พระจันทร์</t>
  </si>
  <si>
    <t>Electrical Engineering and Industrial Computer Science</t>
  </si>
  <si>
    <t>Ph.D.(Statistics)</t>
  </si>
  <si>
    <t>Statistics</t>
  </si>
  <si>
    <t>University of Kent</t>
  </si>
  <si>
    <t>ผศ.ดาราณี  ชุมทอง</t>
  </si>
  <si>
    <t>อ.อุดมศักดิ์  ศิริทะ</t>
  </si>
  <si>
    <t>ผศ. ดร.ชนิตา  พันธุ์มณี</t>
  </si>
  <si>
    <t>ผศ. ดร.ธรรญชนก  เพชรานนท์</t>
  </si>
  <si>
    <t>Ph.D.(Bioresource Production Science)</t>
  </si>
  <si>
    <t>Bioresource Production Science</t>
  </si>
  <si>
    <t>อ. ดร.รุจาดล  นันทชารักษ์</t>
  </si>
  <si>
    <t>จำนวนอาจารย์ประจำ  (นับตามจำนวนคน)</t>
  </si>
  <si>
    <t>ผศ. ดร.ชัยวัฒน์  ใบไม้</t>
  </si>
  <si>
    <t>ผศ. ดร.นิโรจน์  สินณรงค์</t>
  </si>
  <si>
    <t>ผศ. ดร.สราวุธ  พลวงษ์ศรี</t>
  </si>
  <si>
    <t>ผศ. ดร.รัฐพงศ์  ปกแก้ว</t>
  </si>
  <si>
    <t>ผศ. ดร.ศราภา  ศุทรินทร์</t>
  </si>
  <si>
    <t>ผศ. ดร.หยาดฝน  ทนงการกิจ</t>
  </si>
  <si>
    <t>D ECOLOGIE, BIODIVESITE ET EVOLUTION</t>
  </si>
  <si>
    <t>Paul Sabateir University</t>
  </si>
  <si>
    <t>ผศ. ดร.วิยะดา  ชัยเวช</t>
  </si>
  <si>
    <t>อ.ปัณณวัฒน์  วังอนุสรณ์</t>
  </si>
  <si>
    <t>อ. ดร.จุฑามาศ  พิลาดี</t>
  </si>
  <si>
    <t>อ. ดร.ฉัตรสุดา  เผือกใจแผ้ว</t>
  </si>
  <si>
    <t>อ. ดร.วงค์พันธ์  พรหมวงศ์</t>
  </si>
  <si>
    <t>Ph.D.(Agriculture Science)</t>
  </si>
  <si>
    <t>Agriculture Science</t>
  </si>
  <si>
    <t>M.Sc.(Horticultural Science)</t>
  </si>
  <si>
    <t>Horticultural Science</t>
  </si>
  <si>
    <t>วท.บ.(เกษตรศาสตร์-กีฏวิทยา)</t>
  </si>
  <si>
    <t>เกษตรศาสตร์-กีฏวิทยา</t>
  </si>
  <si>
    <t>อ. ดร.วัชรีวรรณ  ชาติพันธ์</t>
  </si>
  <si>
    <t>รศ. ดร.เกรียงไกร  ราชกิจ</t>
  </si>
  <si>
    <t>รศ. ดร.วศิน  เจริญตัณธนกุล</t>
  </si>
  <si>
    <t>ผศ. ดร.กฤษณะ  ลาน้ำเที่ยง</t>
  </si>
  <si>
    <t>ผศ. ดร.ศรีกาญจนา  คล้ายเรือง</t>
  </si>
  <si>
    <t>ผศ. ดร.อนรรฆอร  ศรีไสยเพชร</t>
  </si>
  <si>
    <t>ผศ.ก่องกาญจน์  ดุลยไชย</t>
  </si>
  <si>
    <t>RWTH Aachen University</t>
  </si>
  <si>
    <t>M.Sc.(Biotechnology)</t>
  </si>
  <si>
    <t>ผศ. ดร.ทิพาพร  คำแดง</t>
  </si>
  <si>
    <t>อ. ดร.ศรัณย์  จันทร์ทะเล</t>
  </si>
  <si>
    <t>2561</t>
  </si>
  <si>
    <t>ผศ. ดร.พิมพ์ชนก  สังข์แก้ว</t>
  </si>
  <si>
    <t>สถ.ด.(สถาปัตยกรรม)</t>
  </si>
  <si>
    <t>สถาปัตยกรรมศาสตรดุษฎีบัณฑิต</t>
  </si>
  <si>
    <t>อ.วิชญา  โคตรฐิติธรรม</t>
  </si>
  <si>
    <t>University Utara Malaysia</t>
  </si>
  <si>
    <t>ศล.ม.(การออกแบบผลิตภัณฑ์)</t>
  </si>
  <si>
    <t>การออกแบบผลิตภัณฑ์</t>
  </si>
  <si>
    <t>ศล.บ.(การออกแบบ)</t>
  </si>
  <si>
    <t>การออกแบบ</t>
  </si>
  <si>
    <t>ผศ. ดร.ปวีณา  ฉัตรสูงเนิน</t>
  </si>
  <si>
    <t>ผศ. ดร.ศศิกานต์  คู่วัฒนา</t>
  </si>
  <si>
    <t>อ. ดร.จิรพงศ์  ศรศักดานุภาพ</t>
  </si>
  <si>
    <t>อ. ดร.วาศิณี  ปานจันทร์</t>
  </si>
  <si>
    <t>Ph.D.(Arts-Education)</t>
  </si>
  <si>
    <t>Arts-Education</t>
  </si>
  <si>
    <t>ปร.ด.(สถิติประยุกต์)</t>
  </si>
  <si>
    <t>มหาวิทยาลัยเทคโนโลยีพระจอมเกล้าพระนครเหนือ</t>
  </si>
  <si>
    <t>D.Sc.</t>
  </si>
  <si>
    <t>M.Eng.</t>
  </si>
  <si>
    <t>ศศ.ม.(พัฒนาการท่องเที่ยว)</t>
  </si>
  <si>
    <t>ศศ.บ.(อุตสาหกรรมท่องเที่ยวและบริการ-ธุรกิจการบิน)</t>
  </si>
  <si>
    <t>อุตสาหกรรมท่องเที่ยวและบริการ-ธุรกิจการบิน</t>
  </si>
  <si>
    <t>ผศ. ดร.นิกราน  หอมดวง</t>
  </si>
  <si>
    <t>วศ.ม.(วิศวกรรมพลังงานทดแทน)</t>
  </si>
  <si>
    <t>วิศวกรรมพลังงานทดแทน</t>
  </si>
  <si>
    <t>น้อยกว่า 6 เดือน</t>
  </si>
  <si>
    <t>รศ. ดร.ลัคนา  วัฒนะชีวะกุล</t>
  </si>
  <si>
    <t>รศ. ดร.วาที  คงบรรทัด</t>
  </si>
  <si>
    <t>รศ.พัฒนพงศ์  เทียนชัย</t>
  </si>
  <si>
    <t>ผศ. ดร.ไพโรจน์  วงศ์พุทธิสิน</t>
  </si>
  <si>
    <t>ผศ. ดร.สุริยจรัส  เตชะตันมีนสกุล</t>
  </si>
  <si>
    <t>ผศ. ดร.กัญญ์พัสวี  กล่อมธงเจริญ</t>
  </si>
  <si>
    <t>ผศ. ดร.ธานินทร์  แตงกวารัมย์</t>
  </si>
  <si>
    <t>ผศ. ดร.ณัฐพล  เลาห์รอดพันธุ์</t>
  </si>
  <si>
    <t>ปร.ด.(วิทยาศาสตร์การสัตวแพทย์)</t>
  </si>
  <si>
    <t>วิทยาศาสตร์การสัตวแพทย์</t>
  </si>
  <si>
    <t>อ.แพรวา  รัตนทยา</t>
  </si>
  <si>
    <t>Teaching Chinese to Speakers of Other Languages</t>
  </si>
  <si>
    <t>ศศ.บ.(ภาษาจีน)</t>
  </si>
  <si>
    <t>ภาษาจีน</t>
  </si>
  <si>
    <t xml:space="preserve"> 6 เดือนขึ้นไป</t>
  </si>
  <si>
    <t>แต่ไม่ถึง 9 เดือน</t>
  </si>
  <si>
    <t>6 เดือนขึ้นไป</t>
  </si>
  <si>
    <t>รศ. ดร.ธีรนุช  เจริญกิจ</t>
  </si>
  <si>
    <t>อ. ดร.สุจิตรา  แก้วสีนวล</t>
  </si>
  <si>
    <t>Ph.D.(Screen and Media Studies)</t>
  </si>
  <si>
    <t>Doctor of Philosophy</t>
  </si>
  <si>
    <t>ทษ.บ.(สัตวศาสตร์-ประมงน้ำจืด)</t>
  </si>
  <si>
    <t>สัตวศาสตร์-ประมงน้ำจืด</t>
  </si>
  <si>
    <t>อ. ดร.ขจรเกียรติ์  ศรีนวลสม</t>
  </si>
  <si>
    <t>ปร.ด.(การประมง)</t>
  </si>
  <si>
    <t>วท.บ.(การประมง-การเพาะเลี้ยงสัตว์น้ำ)</t>
  </si>
  <si>
    <t>การประมง-การเพาะเลี้ยงสัตว์น้ำ</t>
  </si>
  <si>
    <t>Doctor of Business Administration</t>
  </si>
  <si>
    <t>Master of Business Administration</t>
  </si>
  <si>
    <t>ผศ. ดร.กุลชญา  แว่นแก้ว</t>
  </si>
  <si>
    <t>ผศ. ดร.ดลยา  ไชยวงศ์</t>
  </si>
  <si>
    <t>ปร.ด.(บริหารธุรกิจ)</t>
  </si>
  <si>
    <t>Golden Gate University</t>
  </si>
  <si>
    <t>บธ.ด.(การบริหารธุรกิจ)</t>
  </si>
  <si>
    <t>บธ.ม.(บริหารธุรกิจ-การบัญชีเพื่อการวางแผนและควบคุม)</t>
  </si>
  <si>
    <t>บริหารธุรกิจ-การบัญชีเพื่อการวางแผนและควบคุม</t>
  </si>
  <si>
    <t>อ. ดร.ดวงนภา  สุขะหุต</t>
  </si>
  <si>
    <t>ปร.ด.(บริหารธุรกิจ-การเงิน)</t>
  </si>
  <si>
    <t>บริหารธุรกิจ-การเงิน</t>
  </si>
  <si>
    <t>Master of Arts</t>
  </si>
  <si>
    <t>ศ. ดร.อานัฐ  ตันโช</t>
  </si>
  <si>
    <t>วท.ม.(เกษตรศาสตร์-ปฐพีวิทยา)</t>
  </si>
  <si>
    <t>เกษตรศาสตร์-ปฐพีวิทยา</t>
  </si>
  <si>
    <t>วท.บ.(เกษตรศาสตร์-ปฐพีวิทยา)</t>
  </si>
  <si>
    <t>Ph.D. in Agriculture(Horticulture)</t>
  </si>
  <si>
    <t>Doctor of Philosophy in Agriculture</t>
  </si>
  <si>
    <t>M.Sc. in Agriculture(Horticulture)</t>
  </si>
  <si>
    <t>ผศ. ดร.ชินพันธ์  ธนารุจ</t>
  </si>
  <si>
    <t>วท.บ.(เกษตรศาสตร์-ปฐพีศาสตร์และอนุรักษศาสตร์)</t>
  </si>
  <si>
    <t>เกษตรศาสตร์-ปฐพีศาสตร์และอนุรักษศาสตร์</t>
  </si>
  <si>
    <t>ผศ. ดร.ปรีดา  นาเทเวศน์</t>
  </si>
  <si>
    <t>ปร.ด.(ประชากรและการพัฒนา)</t>
  </si>
  <si>
    <t>ประชากรและการพัฒนา</t>
  </si>
  <si>
    <t>ผศ. ดร.วินัย  วิริยะอลงกรณ์</t>
  </si>
  <si>
    <t>อ. ดร.ธีรนิติ  พวงกฤษ</t>
  </si>
  <si>
    <t>อ. ดร.แสงเดือน  อินชนบท</t>
  </si>
  <si>
    <t>อ.ภรนาลินท์  สิงหบำรุง</t>
  </si>
  <si>
    <t>วท.ม.(เกษตรศาสตร์-พืชไร่นา)</t>
  </si>
  <si>
    <t>D.B.A.(Business Administration)</t>
  </si>
  <si>
    <t>อนุปริญญา</t>
  </si>
  <si>
    <t>พบ.ม.(สถิติประยุกต์)</t>
  </si>
  <si>
    <t>รศ. ดร.วันจักร  สาทสนิท</t>
  </si>
  <si>
    <t>ผศ. ดร.กนกวรรณ  กรรเชียง</t>
  </si>
  <si>
    <t>Dr. rer. nat.(Mathematics)</t>
  </si>
  <si>
    <t>Doctor of Engineering</t>
  </si>
  <si>
    <t>Master of Engineering</t>
  </si>
  <si>
    <t>ผศ. ดร.นลิน  วงศ์ขัตติยะ</t>
  </si>
  <si>
    <t>Keller graduate School</t>
  </si>
  <si>
    <t>ผศ.ภานุวัฒน์  เมฆะ</t>
  </si>
  <si>
    <t>อ. ดร.เนตราพร  ด้วงสง</t>
  </si>
  <si>
    <t>วศ.ม.(วิทยาการและวิศวกรรมพอลิเมอร์)</t>
  </si>
  <si>
    <t>วิทยาการและวิศวกรรมพอลิเมอร์</t>
  </si>
  <si>
    <t>วศ.บ.(ปิโตรเคมีและวัสดุพอลิเมอร์)</t>
  </si>
  <si>
    <t>ปิโตรเคมีและวัสดุพอลิเมอร์</t>
  </si>
  <si>
    <t>วท.บ.(พันธุศาสตร์)</t>
  </si>
  <si>
    <t>อ. ดร.พิกุล  ศรีดารัตน์</t>
  </si>
  <si>
    <t>อ. ดร.พิชามญชุ์  ลิ่มเจริญชาติ</t>
  </si>
  <si>
    <t>Ph.D.(Biosystems Engineering)</t>
  </si>
  <si>
    <t>Biosystems Engineering</t>
  </si>
  <si>
    <t>วศ.บ.(วิศวกรรมเคมี)</t>
  </si>
  <si>
    <t>รศ. ดร.จตุรภัทร  วาฤทธิ์</t>
  </si>
  <si>
    <t>ผศ. ดร.กาญจนา  นาคประสม</t>
  </si>
  <si>
    <t>The University of Akron</t>
  </si>
  <si>
    <t>วท.บ.(วิศวกรรมกระบวนการอาหาร)</t>
  </si>
  <si>
    <t>วิศวกรรมกระบวนการอาหาร</t>
  </si>
  <si>
    <t>อ. ดร.จิตราพร  งามพีระพงศ์</t>
  </si>
  <si>
    <t>ปร.ด.(โภชนศาสตร์)</t>
  </si>
  <si>
    <t>โภชนศาสตร์</t>
  </si>
  <si>
    <t>อ. ดร.ดวงใจ  น้อยวัน</t>
  </si>
  <si>
    <t>The Pennsylvania State University</t>
  </si>
  <si>
    <t>The University of Leeds</t>
  </si>
  <si>
    <t>Master of Education</t>
  </si>
  <si>
    <t>ศศ.บ.(ศึกษาศาสตร์-พลศึกษา)</t>
  </si>
  <si>
    <t>ศึกษาศาสตร์-พลศึกษา</t>
  </si>
  <si>
    <t>วิทยาลัยพยาบาลบรมราชชนนี สวรรค์ประชารักษ์</t>
  </si>
  <si>
    <t>ผศ. ดร.เมธี เมธาสิทธิ  สุขสำเร็จ</t>
  </si>
  <si>
    <t>ศษ.บ.(เทคโนโลยีการศึกษา)</t>
  </si>
  <si>
    <t>ผศ.สุภาพร  มโนวงศ์</t>
  </si>
  <si>
    <t>อ. ดร.ปิยาพัทธ์  อารีญาติ</t>
  </si>
  <si>
    <t>ปร.ด.(การวิจัยพฤติกรรมศาสตร์ประยุกต์)</t>
  </si>
  <si>
    <t>ศศ.ด.(ภาษาไทย)</t>
  </si>
  <si>
    <t>มหาวิทยาลัยพะเยา</t>
  </si>
  <si>
    <t>ศษ.ม.(การสอนภาษาอังกฤษในฐานะภาษาต่างประเทศ)</t>
  </si>
  <si>
    <t>Master(Teaching Chinese to Speakers of Other Languages)</t>
  </si>
  <si>
    <t>อ.วาสิดา  สาวงศ์ทะ</t>
  </si>
  <si>
    <t>M.Ed.(Teaching English as a Foreign Language)</t>
  </si>
  <si>
    <t>Teaching English as a Foreign Language</t>
  </si>
  <si>
    <t>อ.บ.(ภาษาฝรั่งเศส)</t>
  </si>
  <si>
    <t>อ.อัญชนา  พรรณรังษี</t>
  </si>
  <si>
    <t>ค.อ.บ.(อิเล็กทรอนิกส์และคอมพิวเตอร์)</t>
  </si>
  <si>
    <t>ผศ. ดร.กฤตวิทย์  อัจฉริยะพานิชกุล</t>
  </si>
  <si>
    <t>ผศ. ดร.เก  นันทะเสน</t>
  </si>
  <si>
    <t>Ph.D.(Environmental Management)</t>
  </si>
  <si>
    <t>Environmental Management</t>
  </si>
  <si>
    <t>ผศ. ดร.วรรณวิไล  จุลพันธ์</t>
  </si>
  <si>
    <t>บธ.บ.(สหกรณ์)</t>
  </si>
  <si>
    <t>สหกรณ์</t>
  </si>
  <si>
    <t>ค.อ.บ.(สถาปัตยกรรม)</t>
  </si>
  <si>
    <t>ศป.บ.(ทัศนศิลป์-ภาพพิมพ์)</t>
  </si>
  <si>
    <t>ทัศนศิลป์-ภาพพิมพ์</t>
  </si>
  <si>
    <t>Master of Landscape Architecture</t>
  </si>
  <si>
    <t>อ.ธีรภัทร  จิโน</t>
  </si>
  <si>
    <t>Screen and Media Studies</t>
  </si>
  <si>
    <t>The University of Waikato</t>
  </si>
  <si>
    <t>ผศ.ยุทธนา  สว่างอารมย์</t>
  </si>
  <si>
    <t>สถาบันเทคโนโลยีราชมงคล วิทยาเขตพระนครศรีอยุธยา หันตรา</t>
  </si>
  <si>
    <t>M.B.A.(Hospitality-Marketing)</t>
  </si>
  <si>
    <t>Hospitality-Marketing</t>
  </si>
  <si>
    <t>Johnson &amp; Wales University</t>
  </si>
  <si>
    <t>ผศ. ดร.กมลพร  ปานง่อม</t>
  </si>
  <si>
    <t>The United School of Agricultural, Ehime University</t>
  </si>
  <si>
    <t>ผศ. ดร.วัฒนา  วณิชชานนท์</t>
  </si>
  <si>
    <t>Bachelor of Arts</t>
  </si>
  <si>
    <t>วท.ม.(เกษตรศาสตร์-สัตวศาสตร์)</t>
  </si>
  <si>
    <t>ปวส.</t>
  </si>
  <si>
    <t>วท.บ.(ศาสตร์คอมพิวเตอร์)</t>
  </si>
  <si>
    <t>ศาสตร์คอมพิวเตอร์</t>
  </si>
  <si>
    <t>อ. ดร.พัตรเพ็ญ  เพ็ญจำรัส</t>
  </si>
  <si>
    <t>Ph.D.(Packaging Engineering)</t>
  </si>
  <si>
    <t>Packaging Engineering</t>
  </si>
  <si>
    <t>Universiti Putra Malaysia</t>
  </si>
  <si>
    <t>อ. ดร.รรินธร  ธรรมกุลกระจ่าง</t>
  </si>
  <si>
    <t>Ph.D.(Food Science and Technology)</t>
  </si>
  <si>
    <t>Food Science and Technology</t>
  </si>
  <si>
    <t>Ohio State University</t>
  </si>
  <si>
    <t>B.Sc.(Food Science)</t>
  </si>
  <si>
    <t>Cornell University</t>
  </si>
  <si>
    <t>อ. ดร.วิลาสินี  บุญธรรม</t>
  </si>
  <si>
    <t>Ph.D.(International Management)</t>
  </si>
  <si>
    <t>International Management</t>
  </si>
  <si>
    <t>ศศ.ม.(ศึกษาศาสตร์-การสอนภาษาอังกฤษ)</t>
  </si>
  <si>
    <t>ศึกษาศาสตร์-การสอนภาษาอังกฤษ</t>
  </si>
  <si>
    <t>อ.ศิริลักษณ์  สุขเจริญ</t>
  </si>
  <si>
    <t>วท.บ.(วิทยาศาสตร์และเทคโนโลยีทางไม้)</t>
  </si>
  <si>
    <t>วิทยาศาสตร์และเทคโนโลยีทางไม้</t>
  </si>
  <si>
    <t>Ph.D.(Asia-Pacific Studies)</t>
  </si>
  <si>
    <t>Asia-Pacific Studies</t>
  </si>
  <si>
    <t>ผศ. ดร.จุฑาภรณ์  ชนะถาวร</t>
  </si>
  <si>
    <t>ค.อ.บ.(เครื่องกล)</t>
  </si>
  <si>
    <t>ผศ. ดร.ปริญ  คงกระพันธ์</t>
  </si>
  <si>
    <t>ผศ. ดร.ยิ่งรักษ์  อรรถเวชกุล</t>
  </si>
  <si>
    <t>วศ.บ.(วิศวกรรมอิเล็กทรอนิกส์)</t>
  </si>
  <si>
    <t>วิศวกรรมอิเล็กทรอนิกส์</t>
  </si>
  <si>
    <t>ผศ. ดร.รจพรรณ  นิรัญศิลป์</t>
  </si>
  <si>
    <t>ผศ. ดร.สุลักษณา  มงคล</t>
  </si>
  <si>
    <t>ค.อ.บ.(อุตสาหการ)</t>
  </si>
  <si>
    <t>อ. ดร.ภคมน  ปินตานา</t>
  </si>
  <si>
    <t>D.B.A.</t>
  </si>
  <si>
    <t>Asst. Prof. Dr.Jorge Fidel  Barahona Caceres</t>
  </si>
  <si>
    <t>บช.ม.(บัญชีบริหาร)</t>
  </si>
  <si>
    <t>พย.บ.</t>
  </si>
  <si>
    <t>บัญชีบริหาร</t>
  </si>
  <si>
    <t>Ph.D.(Management Science)</t>
  </si>
  <si>
    <t>Management Science</t>
  </si>
  <si>
    <t>วิทยาศาสตรมหาบัณฑิต (สถิติประยุกต์)</t>
  </si>
  <si>
    <t>การจัดการระบบสารสนเทศ</t>
  </si>
  <si>
    <t>อ. ดร.ปานแพร เชาวน์ประยูร  อุดมรักษาทรัพย์</t>
  </si>
  <si>
    <t>อ. ดร.แสนวสันต์  ยอดคำ</t>
  </si>
  <si>
    <t>2562</t>
  </si>
  <si>
    <t>อ. ดร.จิรวัฒน์  รักชาติ</t>
  </si>
  <si>
    <t>ปร.ด.(สังคมวิทยาและมานุษยวิทยา)</t>
  </si>
  <si>
    <t>M.L.A.(Landscape Architecture)</t>
  </si>
  <si>
    <t>Science and Advanced Technology  (Architecture and Urban System Design)</t>
  </si>
  <si>
    <t>อ. ดร.อิสรีย์  ฮาวปินใจ</t>
  </si>
  <si>
    <t>มหาวิทยาลัยราชภัฏสวนดุสิต ศูนย์หัวหิน</t>
  </si>
  <si>
    <t>อ. ดร.ทิพปภา  พิสิษฐ์กุล</t>
  </si>
  <si>
    <t>Ph.D.(Cellular and Molecular Biology)</t>
  </si>
  <si>
    <t>B.A.(Biochemistry)</t>
  </si>
  <si>
    <t>อ.ธิติ  วานิชดิลกรัตน์</t>
  </si>
  <si>
    <t>วท.ม.(เทคโนโลยีอุตสาหกรรมไม้และกระดาษ)</t>
  </si>
  <si>
    <t>ผศ. ดร.กมลวรรณ  ศุภวิญญู</t>
  </si>
  <si>
    <t>อ. ดร.สิริยุพา  เลิศกาญจนาพร</t>
  </si>
  <si>
    <t>Cellular and Molecular Biology</t>
  </si>
  <si>
    <t>เทคโนโลยีอุตสาหกรรมไม้และกระดาษ</t>
  </si>
  <si>
    <t>รศ. ดร.ณัฐพร  จันทร์ฉาย</t>
  </si>
  <si>
    <t>ผศ. ดร.ต่อลาภ  คำโย</t>
  </si>
  <si>
    <t>ผศ. ดร.ศฐา  วรุณกูล</t>
  </si>
  <si>
    <t>ผศ. ดร.ศิวรัตน์  กุศล</t>
  </si>
  <si>
    <t>ผศ. ดร.กฤษดา  พงษ์การัณยภาส</t>
  </si>
  <si>
    <t>ผศ. ดร.พรรณิดา  ขันธพัทธ์</t>
  </si>
  <si>
    <t>อาจารย์ประจำที่ดำรงตำแหน่งทางวิชาการ</t>
  </si>
  <si>
    <t>อาจารย์ประจำคณะที่มีคุณวุฒิปริญญาเอก</t>
  </si>
  <si>
    <t>ปริญญาตรี</t>
  </si>
  <si>
    <t>ปริญญาโท</t>
  </si>
  <si>
    <t>ปริญญาเอก</t>
  </si>
  <si>
    <t>รศ. ดร.อภินันท์  สุวรรณรักษ์</t>
  </si>
  <si>
    <t>ผศ. ดร.ดารชาต์  เทียมเมือง</t>
  </si>
  <si>
    <t>ผศ. ดร.นิสรา  กิจเจริญ</t>
  </si>
  <si>
    <t>ผศ. ดร.อุดมลักษณ์  สมพงษ์</t>
  </si>
  <si>
    <t>อ. ดร.โดม  อดุลย์สุข</t>
  </si>
  <si>
    <t>วศ.ด.(วิศวกรรมสิ่งแวดล้อม)</t>
  </si>
  <si>
    <t>Doctorat(D ECOLOGIE, BIODIVESITE ET EVOLUTION)</t>
  </si>
  <si>
    <t>Doctorat</t>
  </si>
  <si>
    <t>ปร.ด.(เกษตรศาสตร์-วิทยาศาสตร์การประมง)</t>
  </si>
  <si>
    <t>เกษตรศาสตร์-วิทยาศาสตร์การประมง</t>
  </si>
  <si>
    <t>วท.ด.(การจัดการสิ่งแวดล้อม (หลักสูตรนานาชาติ))</t>
  </si>
  <si>
    <t>การจัดการสิ่งแวดล้อม (หลักสูตรนานาชาติ)</t>
  </si>
  <si>
    <t>ผศ. ดร.ชลลดา  ชะโลมกลาง</t>
  </si>
  <si>
    <t>Master</t>
  </si>
  <si>
    <t>Ph.D.(International Business Administration)</t>
  </si>
  <si>
    <t>International Business Administration</t>
  </si>
  <si>
    <t>M.Sc.(Business Administration)</t>
  </si>
  <si>
    <t>ปร.ด.(การบริหารการพัฒนา (การบริหารธุรกิจ-การตลาด))</t>
  </si>
  <si>
    <t>การบริหารการพัฒนา (การบริหารธุรกิจ-การตลาด)</t>
  </si>
  <si>
    <t>วท.บ.(เกษตรศาสตร์-สัตวบาล)</t>
  </si>
  <si>
    <t>ผศ. ดร.พิภัทร  เจียมพิริยะกุล</t>
  </si>
  <si>
    <t>ผศ. ดร.วาสนา  วิรุญรัตน์</t>
  </si>
  <si>
    <t>ผศ. ดร.อรพินธุ์  สฤษดิ์นำ</t>
  </si>
  <si>
    <t>อ. ดร.กุลชา  ชยรพ</t>
  </si>
  <si>
    <t>ปร.ด.(วิทยาการพฤกษเภสัชภัณฑ์)</t>
  </si>
  <si>
    <t>วิทยาการพฤกษเภสัชภัณฑ์</t>
  </si>
  <si>
    <t>วท.ม.(วิทยาการพืช)</t>
  </si>
  <si>
    <t>วิทยาการพืช</t>
  </si>
  <si>
    <t>D.Sc.(Biology and Geosciences-Plant Ecology)</t>
  </si>
  <si>
    <t>Biology and Geosciences-Plant Ecology</t>
  </si>
  <si>
    <t>วท.ม.(เกษตรศาสตร์-กีฏวิทยา)</t>
  </si>
  <si>
    <t>University of California, Davis</t>
  </si>
  <si>
    <t>M.Sc.(Plant Agriculture-Crop Science)</t>
  </si>
  <si>
    <t>Honours B.S.(Botany)</t>
  </si>
  <si>
    <t>Honours Bachelor of Science</t>
  </si>
  <si>
    <t>วท.บ.(เกษตรศาสตร์-พืชศาสตร์)</t>
  </si>
  <si>
    <t>เกษตรศาสตร์-พืชศาสตร์</t>
  </si>
  <si>
    <t>Ph.D.(Bioresource Production Science (Horticulture))</t>
  </si>
  <si>
    <t>Bioresource Production Science (Horticulture)</t>
  </si>
  <si>
    <t>Bioresource Production Science (Agriculture)</t>
  </si>
  <si>
    <t>วท.ม.(เกษตรศาสตร์-ส่งเสริมการเกษตร)</t>
  </si>
  <si>
    <t>เกษตรศาสตร์-ส่งเสริมการเกษตร</t>
  </si>
  <si>
    <t>วท.ม.(เกษตรศาสตร์-ปฐพีศาสตร์)</t>
  </si>
  <si>
    <t>เกษตรศาสตร์-ปฐพีศาสตร์</t>
  </si>
  <si>
    <t>วิทยาลัยนานาชาติ</t>
  </si>
  <si>
    <t>รศ. ดร.ฐิติพรรณ  ฉิมสุข</t>
  </si>
  <si>
    <t>รศ. ดร.แสงทอง  พงษ์เจริญกิต</t>
  </si>
  <si>
    <t>ผศ. ดร.ชนิกานต์  เอมหฤทัย</t>
  </si>
  <si>
    <t>ผศ. ดร.พาสน์  ปราโมกข์ชน</t>
  </si>
  <si>
    <t>ผศ. ดร.ยุพเยาว์  คบพิมาย</t>
  </si>
  <si>
    <t>ผศ. ดร.ยุวลี  อันพาพรม</t>
  </si>
  <si>
    <t>ผศ. ดร.อุไรลักษมณ์  สิงห์ทอง</t>
  </si>
  <si>
    <t>อ. ดร.พยุงศักดิ์  เกษมสำราญ</t>
  </si>
  <si>
    <t>ผศ. ดร.ธีระพล  เสนพันธุ์</t>
  </si>
  <si>
    <t>M.Sc. in Engineering</t>
  </si>
  <si>
    <t>Master of Science in Engineering</t>
  </si>
  <si>
    <t>Polymer Science and Technology (International Program)</t>
  </si>
  <si>
    <t>ผศ. ดร.สุนทร  คำยอด</t>
  </si>
  <si>
    <t>ผศ.ดวงหทัย  ลือดัง</t>
  </si>
  <si>
    <t>อ. ดร.กุลยา  ป้องพาล</t>
  </si>
  <si>
    <t>อ. ดร.อิทธิพงษ์  ทองศรีเกตุ</t>
  </si>
  <si>
    <t>อ.ธนิยาภรณ์  ศรีหาตา</t>
  </si>
  <si>
    <t>อ.ปาริฉัตร  พิมล</t>
  </si>
  <si>
    <t>อ.วันวิสา  เสาร์ใจ</t>
  </si>
  <si>
    <t>อ.สุรชัย  ศรีนรจันทร์</t>
  </si>
  <si>
    <t>Ph.D.(Asian Studies)</t>
  </si>
  <si>
    <t>Asian Studies</t>
  </si>
  <si>
    <t>ปร.ด.(สังคมวิทยา)</t>
  </si>
  <si>
    <t>Master of Multimedia Design</t>
  </si>
  <si>
    <t>Monash University</t>
  </si>
  <si>
    <t>ศศ.บ.(วรรณคดี)</t>
  </si>
  <si>
    <t>วรรณคดี</t>
  </si>
  <si>
    <t>ศศ.ม.(วัฒนธรรมศึกษา)</t>
  </si>
  <si>
    <t>วัฒนธรรมศึกษา</t>
  </si>
  <si>
    <t>ศศ.ม. (นิเทศศาสตร์และนวัตกรรม)(นวัตกรรมนิเทศศาสตร์เพื่อการพัฒนาอย่างยั่งยืน)</t>
  </si>
  <si>
    <t>ศิลปศาสตรมหาบัณฑิต (นิเทศศาสตร์และนวัตกรรม)</t>
  </si>
  <si>
    <t>นวัตกรรมนิเทศศาสตร์เพื่อการพัฒนาอย่างยั่งยืน</t>
  </si>
  <si>
    <t>ศศ.บ.(การสื่อสารดิจิทัล)</t>
  </si>
  <si>
    <t>วท.ด.(วิทยาศาสตร์การกีฬา-วิทยาศาสตร์และเทคโนโลยีการกีฬา)</t>
  </si>
  <si>
    <t>วิทยาศาสตร์การกีฬา-วิทยาศาสตร์และเทคโนโลยีการกีฬา</t>
  </si>
  <si>
    <t>รศ. ดร.สมเกียรติ  ชัยพิบูลย์</t>
  </si>
  <si>
    <t>ศ.ด.(เศรษฐศาสตร์ (หลักสูตรนานาชาติ))</t>
  </si>
  <si>
    <t>เศรษฐศาสตร์ (หลักสูตรนานาชาติ)</t>
  </si>
  <si>
    <t>ผศ. ดร.วิทยา  ดวงธิมา</t>
  </si>
  <si>
    <t>ผศ.พันธ์ศักดิ์  ภักดี</t>
  </si>
  <si>
    <t>ผศ.ภูวเดช  วงศ์โสม</t>
  </si>
  <si>
    <t>ผศ.ยุทธภูมิ  เผ่าจินดา</t>
  </si>
  <si>
    <t>อ. ดร.ทำเนียบ  อุฬารกุล</t>
  </si>
  <si>
    <t>อ. ดร.ปริญญา  ปฏิพันธกานต์</t>
  </si>
  <si>
    <t>อ.ณัฐพล  เรืองวิทยานุสรณ์</t>
  </si>
  <si>
    <t>อ.ปนวัฒน์  สุทธิกุญชร</t>
  </si>
  <si>
    <t>อ.พิชญาภา  ธัมมิกะกุล</t>
  </si>
  <si>
    <t>อ.วรินทร์  กุลินทรประเสริฐ</t>
  </si>
  <si>
    <t>ปร.ด.(สิ่งแวดล้อมสรรค์สร้าง)</t>
  </si>
  <si>
    <t>สิ่งแวดล้อมสรรค์สร้าง</t>
  </si>
  <si>
    <t>ปร.ด.(สถาปัตยกรรม)</t>
  </si>
  <si>
    <t>วท.ม.(นวัตกรรมการพัฒนาอสังหาริมทรัพย์)</t>
  </si>
  <si>
    <t>นวัตกรรมการพัฒนาอสังหาริมทรัพย์</t>
  </si>
  <si>
    <t>ศล.ม.(ภาพพิมพ์)</t>
  </si>
  <si>
    <t>ผศ. ดร.กฤดา  ชูเกียรติศิริ</t>
  </si>
  <si>
    <t>ผศ. ดร.สุบรรณ  ฝอยกลาง</t>
  </si>
  <si>
    <t>M.Sc.Ag.(Animal Breedings)</t>
  </si>
  <si>
    <t>Animal Breedings</t>
  </si>
  <si>
    <t>Ph.D. in Agriculture(Animal Functional Anatomy)</t>
  </si>
  <si>
    <t>ทษ.บ.(สัตวศาสตร์-โคนมและโคเนื้อ)</t>
  </si>
  <si>
    <t>สัตวศาสตร์-โคนมและโคเนื้อ</t>
  </si>
  <si>
    <t>ผศ.พิริยะ  กาญจนคงคา</t>
  </si>
  <si>
    <t>ผศ.พีราวิชญ์  ภาคนนท์กุล</t>
  </si>
  <si>
    <t>บธ.บ.(ระบบสารสนเทศ)</t>
  </si>
  <si>
    <t>ระบบสารสนเทศ</t>
  </si>
  <si>
    <t>อ. ดร.จิระศักดิ์  วิชาสวัสดิ์</t>
  </si>
  <si>
    <t>อ. ดร.ฉันทวรรณ  เอ้งฉ้วน</t>
  </si>
  <si>
    <t>ปร.ด.(เทคโนโลยีชีวภาพเกษตร)</t>
  </si>
  <si>
    <t>Ph.D.(Political Science (International Studies))</t>
  </si>
  <si>
    <t>Political Science (International Studies)</t>
  </si>
  <si>
    <t>ผศ. ดร.กรรณิการ์  กาญจันดา</t>
  </si>
  <si>
    <t>ผศ. ดร.ธรรมศักดิ์  พันธุ์แสนศรี</t>
  </si>
  <si>
    <t>ผศ. ดร.ภัทราพร  ผูกคล้าย</t>
  </si>
  <si>
    <t>ผศ. ดร.วิกานดา  ใหม่เฟย</t>
  </si>
  <si>
    <t>ผศ. ดร.อิศรา  วัฒนนภาเกษม</t>
  </si>
  <si>
    <t>อ. ดร.ปณิธี  บุญสา</t>
  </si>
  <si>
    <t>อ. ดร.วันวสา  วิโรจนารมย์</t>
  </si>
  <si>
    <t>อ.ณฐวุฒ  พยัฆคิน</t>
  </si>
  <si>
    <t>กศ.ด.(หลักสูตรและการสอน)</t>
  </si>
  <si>
    <t>การศึกษาดุษฎีบัณฑิต</t>
  </si>
  <si>
    <t>ปร.ด.(พัฒนาทรัพยากรและส่งเสริมการเกษตร)</t>
  </si>
  <si>
    <t>พัฒนาทรัพยากรและส่งเสริมการเกษตร</t>
  </si>
  <si>
    <t>Ph.D.(Plasma Bioscience and Engineering)</t>
  </si>
  <si>
    <t>Plasma Bioscience and Engineering</t>
  </si>
  <si>
    <t>Ph.D. in Science(Life Sciences)</t>
  </si>
  <si>
    <t>Doctor of Philosophy in Science</t>
  </si>
  <si>
    <t>Arch D.(Multidisciplinary Design Research)</t>
  </si>
  <si>
    <t>Doctor of Architecture</t>
  </si>
  <si>
    <t>Multidisciplinary Design Research</t>
  </si>
  <si>
    <t>ปร.ด.(เทคโนโลยีชีวภาพ (หลักสูตรนานาชาติ))</t>
  </si>
  <si>
    <t>เทคโนโลยีชีวภาพ (หลักสูตรนานาชาติ)</t>
  </si>
  <si>
    <t>M.Sc. in Forestry(Forest Resources Management)</t>
  </si>
  <si>
    <t>Master of Science in Forestry</t>
  </si>
  <si>
    <t>ผศ. ดร.ธรรมพร  ตันตรา</t>
  </si>
  <si>
    <t>อ. ดร.พิชญ์  จิตต์ภักดี</t>
  </si>
  <si>
    <t>M.P.A.</t>
  </si>
  <si>
    <t>พนักงานส่วนงาน</t>
  </si>
  <si>
    <t>Doctor of History</t>
  </si>
  <si>
    <t>รศ. ดร.อัครินทร์  อินทนิเวศน์</t>
  </si>
  <si>
    <t>วท.บ.(วิทยาศาสตร์ทั่วไป)</t>
  </si>
  <si>
    <t>อ. ดร.พรพรรณ  อุตมัง</t>
  </si>
  <si>
    <t>รศ. ดร.จงกล  พรมยะ</t>
  </si>
  <si>
    <t>รศ.ทิพสุคนธ์  พิมพ์พิมล</t>
  </si>
  <si>
    <t>ผศ. ดร.กระสินธุ์  หังสพฤกษ์</t>
  </si>
  <si>
    <t>ผศ. ดร.สุดาพร  ตงศิริ</t>
  </si>
  <si>
    <t>ผศ. ดร.อานุภาพ  วรรณคนาพล</t>
  </si>
  <si>
    <t>ผศ. ดร.เจนจิรา  หม่องอ้น</t>
  </si>
  <si>
    <t>ผศ. ดร.ปิยะ  พละปัญญา</t>
  </si>
  <si>
    <t>ผศ. ดร.ผานิตย์  นาขยัน</t>
  </si>
  <si>
    <t>ผศ. ดร.ภาวิณี  อารีศรีสม</t>
  </si>
  <si>
    <t>อ. ดร.รัชนี  พุทธา</t>
  </si>
  <si>
    <t>ผศ.รักธิดา ศิริ  พิทักษ์กิจนุกูร</t>
  </si>
  <si>
    <t>อ. ดร.สวิชญา  ศุภอุดมฤกษ์</t>
  </si>
  <si>
    <t>รศ. ดร.ดารา  ภูสง่า</t>
  </si>
  <si>
    <t>รศ. ดร.ธีรพล  ธุระกิจเสรี</t>
  </si>
  <si>
    <t>รศ. ดร.วิรันธชา  เครือฟู</t>
  </si>
  <si>
    <t>ผศ. ดร.นภัสถ์  จันทร์มี</t>
  </si>
  <si>
    <t>ผศ. ดร.ปราณรวีร์  สุขันธ์</t>
  </si>
  <si>
    <t>ผศ. ดร.ปวีณ  เขื่อนแก้ว</t>
  </si>
  <si>
    <t>ผศ. ดร.เพชรลดา  กันทาดี</t>
  </si>
  <si>
    <t>ผศ. ดร.ศักดินันท์  นันตัง</t>
  </si>
  <si>
    <t>ผศ. ดร.สิตา  ชากฤษณ์</t>
  </si>
  <si>
    <t>ผศ. ดร.สุภารัตน์  ลีธนัชอุดม</t>
  </si>
  <si>
    <t>ผศ. ดร.สุรศักดิ์  กุยมาลี</t>
  </si>
  <si>
    <t>ผศ. ดร.อัจฉรา  แกล้วกล้า</t>
  </si>
  <si>
    <t>ผศ. ดร.อุทุมพร  กันแก้ว</t>
  </si>
  <si>
    <t>ผศ.ทวีศักดิ์  จันทร์งาม</t>
  </si>
  <si>
    <t>อ. ดร.เชิดชัย  มีเอียด</t>
  </si>
  <si>
    <t>Ph.D.(Mathematics)</t>
  </si>
  <si>
    <t>ปร.ด.(วิธีวิทยาการวิจัย)</t>
  </si>
  <si>
    <t>รศ. ดร.สุเนตร  สืบค้า</t>
  </si>
  <si>
    <t>ผศ. ดร.ชนันท์ภัสร์  ราษฎร์นิยม</t>
  </si>
  <si>
    <t>ผศ. ดร.ศิวโรฒ  บุญราศรี</t>
  </si>
  <si>
    <t>อ. ดร.อุดมวิทย์  นักดนตรี</t>
  </si>
  <si>
    <t>ปร.ด.(นิเทศศาสตร์)</t>
  </si>
  <si>
    <t>รศ. ดร.เกศสุดา  สิทธิสันติกุล</t>
  </si>
  <si>
    <t>อ. ดร.เกวลิน  สมบูรณ์</t>
  </si>
  <si>
    <t>อ. ดร.นัยนา  โปธาวงค์</t>
  </si>
  <si>
    <t>รศ.รมย์ชลีรดา  ด่านวันดี</t>
  </si>
  <si>
    <t>ผศ. ดร.นิกร  มหาวัน</t>
  </si>
  <si>
    <t>ผศ.บรรจง  สมบูรณ์ชัย</t>
  </si>
  <si>
    <t>ผศ. ดร.จำรูญ  มณีวรรณ</t>
  </si>
  <si>
    <t>ผศ. ดร.จุฬากร  ปานะถึก</t>
  </si>
  <si>
    <t>อ. ดร.สุภารักษ์  คำพุฒ</t>
  </si>
  <si>
    <t>ผศ. ดร.ณภัทร  เรืองนภากุล</t>
  </si>
  <si>
    <t>ผศ. ดร.ศุทธิกานต์  คงคล้าย</t>
  </si>
  <si>
    <t>อ. ดร.ขนิษฐา  พัฒนสิงห์</t>
  </si>
  <si>
    <t>อ. ดร.จักรกฤช  ณ นคร</t>
  </si>
  <si>
    <t>อ. ดร.ภาวิดา  รังษี</t>
  </si>
  <si>
    <t>อ.นาตาลี อาร์  ใจเย็น</t>
  </si>
  <si>
    <t>น.ด.(นิติศาสตร์)</t>
  </si>
  <si>
    <t>น.ม.(นิติศาสตร์)</t>
  </si>
  <si>
    <t>รศ. ดร.วีรนันท์  ไชยมณี</t>
  </si>
  <si>
    <t>รศ. ดร.แหลมไทย  อาษานอก</t>
  </si>
  <si>
    <t>ผศ. ดร.ดุจดาว  คนยัง</t>
  </si>
  <si>
    <t>ผศ. ดร.พิชญาพร  อายุมั่น</t>
  </si>
  <si>
    <t>ผศ. ดร.วรศิลป์  มาลัยทอง</t>
  </si>
  <si>
    <t>ผศ. ดร.สุรพงษ์  ทองเรือง</t>
  </si>
  <si>
    <t>อ. ดร.นลินี  คงสุบรรณ์</t>
  </si>
  <si>
    <t>อ. ดร.รัชนีวรรณ  คำตัน</t>
  </si>
  <si>
    <t>อ. ดร.โอฬาร  อ่องฬะ</t>
  </si>
  <si>
    <t>อ.ทิพารัตน์  สหตรงจิตร</t>
  </si>
  <si>
    <t>ปร.ด.(รัฐศาสตร์)</t>
  </si>
  <si>
    <t>ศศ.บ.(ศิลปศาสตร์-การพัฒนาชุมชน)</t>
  </si>
  <si>
    <t>รศ. ดร.ระพีพันธ์  แดงตันกี</t>
  </si>
  <si>
    <t>รศ. ดร.ศิริพร  กิรติการกุล</t>
  </si>
  <si>
    <t>อ. ดร.สุธีรา  สิทธิกุล</t>
  </si>
  <si>
    <t>Ph.D.(Polymer Science)</t>
  </si>
  <si>
    <t>วศ.ม.(เทคโนโลยีวัสดุ)</t>
  </si>
  <si>
    <t>ปทส.(ครุศาสตร์อุตสาหกรรม -เทคนิคการผลิต)</t>
  </si>
  <si>
    <t>ป.บัณฑิต(เทคโนโลยีวัสดุ)</t>
  </si>
  <si>
    <t>เงินรายได้</t>
  </si>
  <si>
    <t>พนักงานมหาวิทยาลัยเงินรายได้</t>
  </si>
  <si>
    <t>Dr. sc. agr.</t>
  </si>
  <si>
    <t>บธ.ม.(การตลาด)</t>
  </si>
  <si>
    <t>บธ.บ.(การบริหารทรัพยากรมนุษย์)</t>
  </si>
  <si>
    <t>ผศ. ดร.วินิจ  ผาเจริญ</t>
  </si>
  <si>
    <t>อ. ดร.จริยา  โกเมนต์</t>
  </si>
  <si>
    <t>รป.ม.(การบริหารองค์การภาครัฐและเอกชน)</t>
  </si>
  <si>
    <t>ผศ. ดร.กิตติกร  สาสุจิตต์</t>
  </si>
  <si>
    <t>ปร.ด.(วิศวกรรมพลังงาน)</t>
  </si>
  <si>
    <t>อ.เจนนารา  วงศ์ปาลี</t>
  </si>
  <si>
    <t>อ.ทัศนีย์  ชัยยา</t>
  </si>
  <si>
    <t>อ.เบญจมาศ  ถาดแสง</t>
  </si>
  <si>
    <t>อ.วารุณี  ผ่องแผ้ว</t>
  </si>
  <si>
    <t>พย.ม.(การบริหารการพยาบาล)</t>
  </si>
  <si>
    <t>M.Sc.(Computer Engineering)</t>
  </si>
  <si>
    <t>วศ.บ.(วิศวกรรมคอมพิวเตอร์ (หลักสูตรนานาชาติ))</t>
  </si>
  <si>
    <t>พย.ม.(สุขภาพจิตและการพยาบาลจิตเวช)</t>
  </si>
  <si>
    <t>ประกาศนียบัตร(สุขภาพจิตและจิตเวช)</t>
  </si>
  <si>
    <t>รศ. ดร.ชนกันต์  จิตมนัส</t>
  </si>
  <si>
    <t>รศ. ดร.ดวงพร  อมรเลิศพิศาล</t>
  </si>
  <si>
    <t>อ. ดร.นงพงา  แสงเจริญ</t>
  </si>
  <si>
    <t>วท.ม.(ผลิตภัณฑ์ประมง)</t>
  </si>
  <si>
    <t>ผศ. ดร.อรุณี  ยศบุตร</t>
  </si>
  <si>
    <t>ผศ.อัชญา  ไพคำนาม</t>
  </si>
  <si>
    <t>อ. ดร.จักรพงษ์  สุขพันธ์</t>
  </si>
  <si>
    <t>Ph.D.(Entrepreneurship and Management)</t>
  </si>
  <si>
    <t>Entrepreneurship and Management</t>
  </si>
  <si>
    <t>2564</t>
  </si>
  <si>
    <t>อ. ดร.ประภาพร  กิจดำรงธรรม</t>
  </si>
  <si>
    <t>อ. ดร.วินัย  บังคมเนตร</t>
  </si>
  <si>
    <t>ปร.ด.(เทคโนโลยีสารสนเทศ)</t>
  </si>
  <si>
    <t>รศ. ดร.ณัฐดนัย  ลิขิตตระการ</t>
  </si>
  <si>
    <t>รศ. ดร.พุฒิสรรค์  เครือคำ</t>
  </si>
  <si>
    <t>รศ. ดร.สิริวัฒน์  สาครวาสี</t>
  </si>
  <si>
    <t>Dr. sc. agr.(Soil Science and Land Evaluation)</t>
  </si>
  <si>
    <t>Dr. sc. agr.(Agricultural)</t>
  </si>
  <si>
    <t>ผศ. ดร.สุธีระ  เหิมฮึก</t>
  </si>
  <si>
    <t>อ. ดร.กาญจนา  จอมสังข์</t>
  </si>
  <si>
    <t>Ph.D.(Plant Resource Production)</t>
  </si>
  <si>
    <t>Plant Resource Production</t>
  </si>
  <si>
    <t>อ. ดร.จักรพงษ์  ไชยวงศ์</t>
  </si>
  <si>
    <t>อ. ดร.ธนะภูมิ  เหล่าจันตา</t>
  </si>
  <si>
    <t>Ph.D.(Horticultural Science)</t>
  </si>
  <si>
    <t>คณะพยาบาลศาสตร์</t>
  </si>
  <si>
    <t>การบริหารการพยาบาล</t>
  </si>
  <si>
    <t>ประกาศนียบัตรวิชาพยาบาลศาสตร์และผดุงครรภ์ชั้นสูง</t>
  </si>
  <si>
    <t>วิทยาลัยพยาบาล</t>
  </si>
  <si>
    <t>อ.บุษกร  ยอดทราย</t>
  </si>
  <si>
    <t>พย.ม.(การพยาบาลกุมารเวชศาสตร์)</t>
  </si>
  <si>
    <t>การพยาบาลกุมารเวชศาสตร์</t>
  </si>
  <si>
    <t>อ.มาลี  ล้วนแก้ว</t>
  </si>
  <si>
    <t>ค.ม.(การบริหารการพยาบาล)</t>
  </si>
  <si>
    <t>ค.บ.(พยาบาลศึกษา)</t>
  </si>
  <si>
    <t>พยาบาลศึกษา</t>
  </si>
  <si>
    <t>พยาบาลผดุงครรภ์และอนามัย</t>
  </si>
  <si>
    <t>วิทยาลัยพยาบาลบรมราชชนนี สงขลา</t>
  </si>
  <si>
    <t>2509</t>
  </si>
  <si>
    <t>2513</t>
  </si>
  <si>
    <t>สุขภาพจิตและการพยาบาลจิตเวช</t>
  </si>
  <si>
    <t>ประกาศนียบัตรพยาบาลศาสตร์</t>
  </si>
  <si>
    <t>สุขภาพจิตและจิตเวช</t>
  </si>
  <si>
    <t>โรงพยาบาลสวนปรุง กรมสุขภาพจิต</t>
  </si>
  <si>
    <t>อ.สุทธิลักษณ์  จันทะวัง</t>
  </si>
  <si>
    <t>อ.สุรัช  สุนันตา</t>
  </si>
  <si>
    <t>สาขาศาสตร์และศิลปการสอนทางการพยาบาล</t>
  </si>
  <si>
    <t>มหาวิทยาลัยนวมินทราธิราช</t>
  </si>
  <si>
    <t>อ.อมรเลิศ  พันธ์วัตร์</t>
  </si>
  <si>
    <t>พย.ม.(การพยาบาลสตรี)</t>
  </si>
  <si>
    <t>การพยาบาลสตรี</t>
  </si>
  <si>
    <t>A.A.S.(Travel, Exposition &amp; Meeting  Management)</t>
  </si>
  <si>
    <t>Associate in Applied Science</t>
  </si>
  <si>
    <t>อ. ดร.กวินรัตน์  อัฐวงศ์ชยากร</t>
  </si>
  <si>
    <t>อ. ดร.วุฒิพงษ์  ฉั่วตระกูล</t>
  </si>
  <si>
    <t>ปร.ด.(พัฒนาการท่องเที่ยว)</t>
  </si>
  <si>
    <t>2563</t>
  </si>
  <si>
    <t>รศ. ดร.ชูพงษ์  ภาคภูมิ</t>
  </si>
  <si>
    <t>ผศ. ดร.นิตยา  ใจทนง</t>
  </si>
  <si>
    <t>ผศ. ดร.ปารวี  กาญจนประโชติ</t>
  </si>
  <si>
    <t>ผศ. ดร.มธุรส  ชัยหาญ</t>
  </si>
  <si>
    <t>ผศ. ดร.สายัณห์  อุ่นนันกาศ</t>
  </si>
  <si>
    <t>The University of Texas at Arlington</t>
  </si>
  <si>
    <t>M.Sc.(Mathematics)</t>
  </si>
  <si>
    <t>วิธีวิทยาการวิจัย</t>
  </si>
  <si>
    <t>Bowdoin College</t>
  </si>
  <si>
    <t>อ. ดร.ธวัชชัย  เพชรธาราทิพย์</t>
  </si>
  <si>
    <t>Dr. rer. nat.(Biotechnology (Ecotoxicology))</t>
  </si>
  <si>
    <t>Biotechnology (Ecotoxicology)</t>
  </si>
  <si>
    <t>University of California, Santa Barbara</t>
  </si>
  <si>
    <t>Ph.D.(Marine, Earth and Atmospheric Sciences)</t>
  </si>
  <si>
    <t>Marine, Earth and Atmospheric Sciences</t>
  </si>
  <si>
    <t>North Carolina State University</t>
  </si>
  <si>
    <t>วิทยาศาสตร์ทั่วไป</t>
  </si>
  <si>
    <t>Ph.D.(Micro-electronical systems and robotics)</t>
  </si>
  <si>
    <t>Micro-electronical systems and robotics</t>
  </si>
  <si>
    <t>University of Montpellier, France</t>
  </si>
  <si>
    <t>M.Sc.(Micro-electronical Systems)</t>
  </si>
  <si>
    <t>Micro-electronical Systems</t>
  </si>
  <si>
    <t>University Montpellier 2, France</t>
  </si>
  <si>
    <t>University Undergraduate Diploma of Technology</t>
  </si>
  <si>
    <t>University Institute of Technology of Montpellier, University Montpellier 2, France</t>
  </si>
  <si>
    <t>อ. ดร.ศิรศักดิ์  ศศิวรรณพงศ์</t>
  </si>
  <si>
    <t>ปร.ด.(วิทยาการคอมพิวเตอร์ (หลักสูตรนานาชาติ))</t>
  </si>
  <si>
    <t>วิทยาการคอมพิวเตอร์ (หลักสูตรนานาชาติ)</t>
  </si>
  <si>
    <t>วท.บ.(ศึกษาศาสตร์-เคมี)</t>
  </si>
  <si>
    <t>ศึกษาศาสตร์-เคมี</t>
  </si>
  <si>
    <t>ผศ. ดร.กนกวรรณ  ตาลดี</t>
  </si>
  <si>
    <t>ผศ. ดร.พิไลวรรณ  พรประสิทธิ์</t>
  </si>
  <si>
    <t>อ. ดร.ศรัญญา  สุวรรณอังกูร</t>
  </si>
  <si>
    <t>ปร.ด.(วิทยาศาสตร์และเทคโนโลยีการอาหาร)</t>
  </si>
  <si>
    <t>อ. ดร.นิทัศน์  บุญไพศาลสถิตย์</t>
  </si>
  <si>
    <t>Ph.D.(English as an International Language (หลักสูตรนานาชาติ))</t>
  </si>
  <si>
    <t>English as an International Language (หลักสูตรนานาชาติ)</t>
  </si>
  <si>
    <t>ศิลปกรรมศาสตรดุษฎีบัณฑิต</t>
  </si>
  <si>
    <t>ศศ.ม.(การจัดการทางวัฒนธรรม)</t>
  </si>
  <si>
    <t>การจัดการทางวัฒนธรรม</t>
  </si>
  <si>
    <t>ศล.บ.(ศิลปะการแสดง)</t>
  </si>
  <si>
    <t>ศิลปะการแสดง</t>
  </si>
  <si>
    <t>Master of Communication</t>
  </si>
  <si>
    <t>Bachelor</t>
  </si>
  <si>
    <t>อ. ดร.รนกร  สุภจินต์</t>
  </si>
  <si>
    <t>ผศ. ดร.พันธุ์ระวี  กองบุญเทียม</t>
  </si>
  <si>
    <t>ผศ. ดร.วุฒิกานต์  ปุระพรหม</t>
  </si>
  <si>
    <t>ปวส.(ช่างเทคนิคสถาปัตยกรรม)</t>
  </si>
  <si>
    <t>ประกาศนียบัตรวิชาชีพชั้นสูง</t>
  </si>
  <si>
    <t>ช่างเทคนิคสถาปัตยกรรม</t>
  </si>
  <si>
    <t>คณะสัตวแพทยศาสตร์</t>
  </si>
  <si>
    <t>อ. ดร.ทิพย์ภาภรณ์  อุปโย</t>
  </si>
  <si>
    <t>อ.ภากร  ลิ้มเล็งเลิศ</t>
  </si>
  <si>
    <t>วท.ม.(อายุรศาสตร์สัตวแพทย์)</t>
  </si>
  <si>
    <t>อ.สาริศา  กลิ่นหอม</t>
  </si>
  <si>
    <t>M.Sc.(Veterinary Science (International Program))</t>
  </si>
  <si>
    <t>Veterinary Science (International Program)</t>
  </si>
  <si>
    <t>ผศ. ดร.เถลิงศักดิ์  อังกุรเศรณี</t>
  </si>
  <si>
    <t>ปร.ด.(การจัดการทรัพยากรเกษตรเขตร้อน)</t>
  </si>
  <si>
    <t>การจัดการทรัพยากรเกษตรเขตร้อน</t>
  </si>
  <si>
    <t>วท.ม.(การปรับปรุงพันธุ์)</t>
  </si>
  <si>
    <t>การปรับปรุงพันธุ์</t>
  </si>
  <si>
    <t>ผศ. ดร.พชรพร  ตาดี</t>
  </si>
  <si>
    <t>อ. ดร.วรรณลักษณ์  ถาวร</t>
  </si>
  <si>
    <t>นิติศาสตรดุษฎีบัณฑิต</t>
  </si>
  <si>
    <t>มหาวิทยาลัยเวสเทิร์น</t>
  </si>
  <si>
    <t>อ. ดร.จุฑามาส  เพ็งโคนา</t>
  </si>
  <si>
    <t>ปร.ด.(การจัดการการท่องเที่ยวและบริการแบบบูรณาการ)</t>
  </si>
  <si>
    <t>การจัดการการท่องเที่ยวและบริการแบบบูรณาการ</t>
  </si>
  <si>
    <t>อ. ดร.พิไลวรรณ  พู่พัฒนศิลป์</t>
  </si>
  <si>
    <t>Ph.D.(Management Information Systems)</t>
  </si>
  <si>
    <t>Management Information Systems</t>
  </si>
  <si>
    <t>ค.อ.ม.(ครุศาสตร์เทคโนโลยี)</t>
  </si>
  <si>
    <t>ครุศาสตร์เทคโนโลยี</t>
  </si>
  <si>
    <t>มหาวิทยาลัยแม่โจ้ - แพร่ เฉลิมพระเกียรติ</t>
  </si>
  <si>
    <t>ผศ. ดร.พิชิตร์  วรรณคำ</t>
  </si>
  <si>
    <t>ผศ. ดร.ลักขณา  พันธุ์แสนศรี</t>
  </si>
  <si>
    <t>อ. ดร.ละออทิพย์  นะโลกา</t>
  </si>
  <si>
    <t>ศศ.ม.(โบราณคดีสมัยก่อนประวัติศาสตร์)</t>
  </si>
  <si>
    <t>โบราณคดีสมัยก่อนประวัติศาสตร์</t>
  </si>
  <si>
    <t>อ. ดร.อัญชลี  รัตนธรรม</t>
  </si>
  <si>
    <t>ปร.ด.(ภาษาไทย)</t>
  </si>
  <si>
    <t>ศิลปศาสตร์-การพัฒนาชุมชน</t>
  </si>
  <si>
    <t>วท.ม.(คลินิคศึกษาทางสัตวแพทย์)</t>
  </si>
  <si>
    <t>คลินิคศึกษาทางสัตวแพทย์</t>
  </si>
  <si>
    <t>Diploma(Hospitality)</t>
  </si>
  <si>
    <t>เทคโนโลยีวัสดุ</t>
  </si>
  <si>
    <t>ประกาศนียบัตรครูเทคนิคชั้นสูง</t>
  </si>
  <si>
    <t>ครุศาสตร์อุตสาหกรรม -เทคนิคการผลิต</t>
  </si>
  <si>
    <t>สถาบันเทคโนโลยีปทุมวัน</t>
  </si>
  <si>
    <t>Universiti Malaysia Pahang</t>
  </si>
  <si>
    <t>Bangalore University</t>
  </si>
  <si>
    <t>B.Sc.(Bio-Technology)</t>
  </si>
  <si>
    <t>Bio-Technology</t>
  </si>
  <si>
    <t>Shivaji University, Kolhapur</t>
  </si>
  <si>
    <t>Maharashtra State Board of Technology Education</t>
  </si>
  <si>
    <t>อ. ดร.กฤติยา  ทองคุ้ม</t>
  </si>
  <si>
    <t>อ. ดร.กาญจนา  สมมิตร</t>
  </si>
  <si>
    <t>มหาวิทยาลัยเกริก</t>
  </si>
  <si>
    <t>การบริหารทรัพยากรมนุษย์</t>
  </si>
  <si>
    <t>อ.ประยงค์  คูศิริสิน</t>
  </si>
  <si>
    <t>การบริหารองค์การภาครัฐและเอกชน</t>
  </si>
  <si>
    <t>Ph.D.(Public Administration)</t>
  </si>
  <si>
    <t>รศ. ดร.ชวโรจน์  ใจสิน</t>
  </si>
  <si>
    <t>Master of Philosophy</t>
  </si>
  <si>
    <t>อ. ดร.สุระพล  ริยะนา</t>
  </si>
  <si>
    <t>วศ.ม.(วิศวกรรมคอมพิวเตอร์)</t>
  </si>
  <si>
    <t>Computer Engineering</t>
  </si>
  <si>
    <t>Florida Institute of Technology</t>
  </si>
  <si>
    <t>วิศวกรรมคอมพิวเตอร์ (หลักสูตรนานาชาติ)</t>
  </si>
  <si>
    <t>บธ.ด.</t>
  </si>
  <si>
    <t>M.Sc. in Agriculture</t>
  </si>
  <si>
    <t>ป.พ.ส.</t>
  </si>
  <si>
    <t>ป.พย.</t>
  </si>
  <si>
    <t>บธ.บ.</t>
  </si>
  <si>
    <t>ศป.ด.</t>
  </si>
  <si>
    <t>Dr.Prakash Murgeppa  Bhuyar</t>
  </si>
  <si>
    <t>ประกาศนียบัตรศาสตร์และศิลปการสอนทางการพยาบาล
(สาขาศาสตร์และศิลปการสอนทางการพยาบาล)</t>
  </si>
  <si>
    <t>Ph.D. in Engineering(Advanced Science and 
Biotechnology)</t>
  </si>
  <si>
    <t>Ph.D.(Polymer Science and Technology 
(International Program))</t>
  </si>
  <si>
    <t>M.A.(Teaching English to Speakers of Other Languages
(TESOL))</t>
  </si>
  <si>
    <t>D.Eng.(Science and Advanced Technology (Architecture and Urban System Design))</t>
  </si>
  <si>
    <t>Mr.Takayuki Kakizaki</t>
  </si>
  <si>
    <t>ผู้เชี่ยวชาญชาวต่างประเทศ</t>
  </si>
  <si>
    <t>ลูกจ้างชั่วคราวเงินงบประมาณ</t>
  </si>
  <si>
    <t>M.Ed.(Nonformal Education)</t>
  </si>
  <si>
    <t>Nonformal Education</t>
  </si>
  <si>
    <t>รศ.ศิริชัย หงษ์วิทยากร</t>
  </si>
  <si>
    <t>ผู้เชี่ยวชาญ</t>
  </si>
  <si>
    <t>ผศ. ดร.จีรวรรณ  พัชรประกิติ</t>
  </si>
  <si>
    <t>อ. ดร.วัชรินทร์  สาระไชย</t>
  </si>
  <si>
    <t>ปร.ด.(วิทยาการคอมพิวเตอร์)</t>
  </si>
  <si>
    <t>ผศ.ฐาปกรณ์  เครือระยา</t>
  </si>
  <si>
    <t>อ. ดร.วีรินทร์ภัทร์  บูรณะสระกวี</t>
  </si>
  <si>
    <t>ผศ. ดร.ชุมพล  อังคณานนท์</t>
  </si>
  <si>
    <t>ผศ. ดร.ขวัญจรัส  เชิงปัญญา</t>
  </si>
  <si>
    <t>ผศ. ดร.ปัญจพร  คำโย</t>
  </si>
  <si>
    <t>ผู้รับผิดชอบข้อมูล  :      กองบริหารทรัพยากรบุคคคล</t>
  </si>
  <si>
    <t>ปีที่ใช้เก็บข้อมูล   :   ปีการศึกษา 2565</t>
  </si>
  <si>
    <t>ผู้รับผิดชอบข้อมูล  :      กองบริหารทรัพยากรบุคคล</t>
  </si>
  <si>
    <t>พย.บ.()</t>
  </si>
  <si>
    <t>ผศ. ดร.ฉัตร  ชูชื่น</t>
  </si>
  <si>
    <t>Ph.D.(Technology)</t>
  </si>
  <si>
    <t>Technology</t>
  </si>
  <si>
    <t>2565</t>
  </si>
  <si>
    <t>ผศ.ปกรณ์  อุดมธนะสารสกุล</t>
  </si>
  <si>
    <t>ผศ. ดร.จักรพงษ์  กางโสภา</t>
  </si>
  <si>
    <t>ผศ. ดร.ระวี  คเณชาบริรักษ์</t>
  </si>
  <si>
    <t>ผศ. ดร.สาวิกา  กอนแสง</t>
  </si>
  <si>
    <t>M.Sc. in Agriculture(Bioresource Production Science (Agriculture))</t>
  </si>
  <si>
    <t>ผศ.จริยาพร  ศรีสว่าง</t>
  </si>
  <si>
    <t>พย.ม.(การพยาบาลแม่และเด็ก)</t>
  </si>
  <si>
    <t>การพยาบาลแม่และเด็ก</t>
  </si>
  <si>
    <t>อ. ดร.ขนิษฐา  วิศิษฏ์เจริญ</t>
  </si>
  <si>
    <t>พย.ด.</t>
  </si>
  <si>
    <t>พยาบาลศาสตรดุษฎีบัณฑิต</t>
  </si>
  <si>
    <t>พย.ม.(การพยาบาลเวชปฏิบัติชุมชน)</t>
  </si>
  <si>
    <t>การพยาบาลเวชปฏิบัติชุมชน</t>
  </si>
  <si>
    <t>อ. ดร.วรรณภา  พิพัฒน์ธนวงศ์</t>
  </si>
  <si>
    <t>วท.ด.(การจัดการความรู้)</t>
  </si>
  <si>
    <t>การจัดการความรู้</t>
  </si>
  <si>
    <t>วท.ม.(วิทยาการระบาด)</t>
  </si>
  <si>
    <t>วิทยาการระบาด</t>
  </si>
  <si>
    <t>วท.บ.(พยาบาลสาธารณสุข)</t>
  </si>
  <si>
    <t>พยาบาลสาธารณสุข</t>
  </si>
  <si>
    <t>อ.ศุภวรรณ  ใจบุญ</t>
  </si>
  <si>
    <t>พย.ม.(การพยาบาลผู้ใหญ่)</t>
  </si>
  <si>
    <t>การพยาบาลผู้ใหญ่</t>
  </si>
  <si>
    <t>วิทยาลัยพยาบาลบรมราชชนนี เชียงใหม่</t>
  </si>
  <si>
    <t>อ.หยาดพิรุณ  เสาร์เป็ง</t>
  </si>
  <si>
    <t>ประกาศนียบัตรการพยาบาลเฉพาะทาง(การพยาบาลผู้สูงอายุ)</t>
  </si>
  <si>
    <t>รศ. ดร.อัครพงศ์  อั้นทอง</t>
  </si>
  <si>
    <t>อ. ดร.ทิพย์วดี  โพธิ์สิทธิพรรณ</t>
  </si>
  <si>
    <t>ผศ. ดร.โชคชัย  ยาทองไชย</t>
  </si>
  <si>
    <t>ผศ. ดร.ธวัฒน์  สร้อยทอง</t>
  </si>
  <si>
    <t>ผศ. ดร.ปานวาด  ศิลปวัฒนา</t>
  </si>
  <si>
    <t>ผศ. ดร.มุจลินทร์  ผลจันทร์</t>
  </si>
  <si>
    <t>ผศ. ดร.ศิริพร  สมุทรวชิรวงษ์</t>
  </si>
  <si>
    <t>ผศ.พิชชยานิดา  คำวิชัย</t>
  </si>
  <si>
    <t>Ph.D. in Engineering(Advanced Science and Biotechnology)</t>
  </si>
  <si>
    <t>University Undergraduate Diploma of Technology(Electrical Engineering and Industrial Computer Science)</t>
  </si>
  <si>
    <t>ประกาศนียบัตรบัณฑิต(หลักสูตรและการสอน)</t>
  </si>
  <si>
    <t>Ph.D.(Polymer Science and Technology (International Program))</t>
  </si>
  <si>
    <t>อ. ดร.จันทร์จิรา  เหลาราช</t>
  </si>
  <si>
    <t>M.A.(Teaching English to Speakers of Other Languages (TESOL))</t>
  </si>
  <si>
    <t>อ.ภาคศิริ ปั้นลี้  ทองเสน</t>
  </si>
  <si>
    <t>อ.สุพิน  ลักษณ์นารากุล</t>
  </si>
  <si>
    <t>ศศ.ม.(นิเทศศาสตร์และนวัตกรรม)(นวัตกรรมนิเทศศาสตร์เพื่อการพัฒนาอย่างยั่งยืน)</t>
  </si>
  <si>
    <t>D.Eng.(Science and Advanced Technology  (Architecture and Urban System Design))</t>
  </si>
  <si>
    <t>ผศ.ดิศสกุล  อึ้งตระกูล</t>
  </si>
  <si>
    <t>ทษ.บ.(สัตวศาสตร์-เทคโนโลยีการผลิตสุกร)</t>
  </si>
  <si>
    <t>สัตวศาสตร์-เทคโนโลยีการผลิตสุกร</t>
  </si>
  <si>
    <t>ปร.ด.(นิเทศศาสตร์และนวัตกรรม)</t>
  </si>
  <si>
    <t>นิเทศศาสตร์และนวัตกรรม</t>
  </si>
  <si>
    <t>ผศ. ดร.นภาวรรณ  อาชาเพ็ชร</t>
  </si>
  <si>
    <t>อ. ดร.มัณฑนา  ภาคสุวรรณ์</t>
  </si>
  <si>
    <t>ผศ. ดร.มณฑล  นอแสงศรี</t>
  </si>
  <si>
    <t>อ. ดร.พิรานันท์  จันทาพูน</t>
  </si>
  <si>
    <t>M.Eng.(Renewable Energy Engineering)</t>
  </si>
  <si>
    <t>Renewable Energy Engineering</t>
  </si>
  <si>
    <t>Diploma(Pharmacy)</t>
  </si>
  <si>
    <t>Pharmacy</t>
  </si>
  <si>
    <t>รศ. ดร.บงกชมาศ  เอกเอี่ยม</t>
  </si>
  <si>
    <t>Assoc. Prof. Dr.Rameshprabu  Ramaraj</t>
  </si>
  <si>
    <t>รศ. ดร.พัชรี  อินธนู</t>
  </si>
  <si>
    <t>ผศ. ดร.พิณนภา  หมวกยอด</t>
  </si>
  <si>
    <t>ผศ. ดร.ดวงนภา  สุขะหุต</t>
  </si>
  <si>
    <t>รศ. ดร.ศักดิ์ชัย  เสถียรพีระกุล</t>
  </si>
  <si>
    <t>อ. ดร.สุตาภัทร คงเกิด</t>
  </si>
  <si>
    <t>บธ.ด.(การตลาด)</t>
  </si>
  <si>
    <t>อาจารย์ ดร.สุตาภัทร คงเกิด</t>
  </si>
  <si>
    <t>บธ.ม.(บริหารธุรกิจอุตสาหกรรม)</t>
  </si>
  <si>
    <t>วท.บ.(คอมพิวเตอร์เพื่อการสื่อสาร)</t>
  </si>
  <si>
    <t>วท.ด.(สัตวศาสตร์ประยุกต์)</t>
  </si>
  <si>
    <t>อ. ดร.สุรีรัตน์  ถือแก้ว</t>
  </si>
  <si>
    <t>วท.ม.(สถิติประยุกต์)(การจัดการระบบสารสนเทศ)</t>
  </si>
  <si>
    <t>ข้อมูล ณ วันที่   31 พฤษภาคม 2566</t>
  </si>
  <si>
    <t>ผศ.กมลเทพ  มีคำ</t>
  </si>
  <si>
    <t>ผศ.กริ่งกาญจน์  เจริญกุล</t>
  </si>
  <si>
    <t>ผศ. ดร.เพ็ญนภา  จักรสมศักดิ์</t>
  </si>
  <si>
    <t>ผศ. ดร.บุรัสกร  นันทดิลก</t>
  </si>
  <si>
    <t>รายงานประกันคุณภาพ ปีการศึกษา 2565 (มิถุนายน 2565 - 31 พ.ค. 2566)</t>
  </si>
  <si>
    <t>รายชื่ออาจารย์ประจำ (ข้อมูล ณ วันที่ 31 พ.ค. 2566)</t>
  </si>
  <si>
    <t>อ.ธัญญารัตน์  มะลาศรี</t>
  </si>
  <si>
    <t>B.Ed.(Chinese Language Education)</t>
  </si>
  <si>
    <t>Bachelor of Education</t>
  </si>
  <si>
    <t>Chinese Language Education</t>
  </si>
  <si>
    <t>Jinan University</t>
  </si>
  <si>
    <t>Nanjing Normal University</t>
  </si>
  <si>
    <t>Master
(Teaching Chinese to Speakers of Other Languages)</t>
  </si>
  <si>
    <t>อ. ดร.ลักขณา  ชาปู่</t>
  </si>
  <si>
    <t>ผศ. ดร.มัลลิกา  ราชกิจ</t>
  </si>
  <si>
    <t>Ph.D.(Mathematics and Statistics)</t>
  </si>
  <si>
    <t>Mathematics and Statistics</t>
  </si>
  <si>
    <t>Curtin University</t>
  </si>
  <si>
    <t>รายงานประกันคุณภาพ ปีการศึกษา 2565 (มิถุนายน 2565 - 31 พฤษภาคม 2566)</t>
  </si>
  <si>
    <t>จำนวนอาจารย์ประจำ (ข้อมูล ณ วันที่ 31 พฤษภาคม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</si>
</sst>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7041E]d\ mmm\ yyyy;@"/>
    <numFmt numFmtId="166" formatCode="0;\-0;;@"/>
    <numFmt numFmtId="167" formatCode="0.0;\-0.0;;@"/>
  </numFmts>
  <fonts count="39">
    <font>
      <sz val="11"/>
      <color theme="1"/>
      <name val="Calibri"/>
      <family val="2"/>
      <charset val="222"/>
      <scheme val="minor"/>
    </font>
    <font>
      <sz val="10"/>
      <color indexed="8"/>
      <name val="MS Sans Serif"/>
      <family val="2"/>
      <charset val="222"/>
    </font>
    <font>
      <sz val="10"/>
      <name val="Arial"/>
      <family val="2"/>
    </font>
    <font>
      <sz val="10"/>
      <color indexed="8"/>
      <name val="MS Sans Serif"/>
      <family val="2"/>
      <charset val="222"/>
    </font>
    <font>
      <sz val="11"/>
      <color theme="1"/>
      <name val="Calibri"/>
      <family val="2"/>
      <charset val="222"/>
      <scheme val="minor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</font>
    <font>
      <sz val="10"/>
      <color indexed="8"/>
      <name val="MS Sans Serif"/>
      <family val="2"/>
      <charset val="222"/>
    </font>
    <font>
      <sz val="13"/>
      <color theme="1"/>
      <name val="Calibri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3"/>
      <color indexed="8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indexed="8"/>
      <name val="TH SarabunPSK"/>
      <family val="2"/>
    </font>
    <font>
      <sz val="18"/>
      <color indexed="8"/>
      <name val="TH SarabunPSK"/>
      <family val="2"/>
    </font>
    <font>
      <sz val="18"/>
      <color theme="1"/>
      <name val="TH SarabunPSK"/>
      <family val="2"/>
    </font>
    <font>
      <sz val="14"/>
      <color indexed="8"/>
      <name val="Wingdings"/>
      <charset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</cellStyleXfs>
  <cellXfs count="524">
    <xf numFmtId="0" fontId="0" fillId="0" borderId="0" xfId="0"/>
    <xf numFmtId="14" fontId="0" fillId="0" borderId="0" xfId="0" applyNumberFormat="1"/>
    <xf numFmtId="0" fontId="5" fillId="3" borderId="0" xfId="0" applyFont="1" applyFill="1"/>
    <xf numFmtId="0" fontId="6" fillId="4" borderId="0" xfId="0" applyFont="1" applyFill="1"/>
    <xf numFmtId="0" fontId="7" fillId="4" borderId="0" xfId="0" applyFont="1" applyFill="1"/>
    <xf numFmtId="2" fontId="6" fillId="4" borderId="31" xfId="0" applyNumberFormat="1" applyFont="1" applyFill="1" applyBorder="1" applyAlignment="1">
      <alignment horizontal="center"/>
    </xf>
    <xf numFmtId="0" fontId="8" fillId="4" borderId="0" xfId="0" applyFont="1" applyFill="1"/>
    <xf numFmtId="0" fontId="5" fillId="5" borderId="0" xfId="0" applyFont="1" applyFill="1"/>
    <xf numFmtId="0" fontId="6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6" fillId="2" borderId="9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/>
    </xf>
    <xf numFmtId="2" fontId="6" fillId="2" borderId="7" xfId="0" quotePrefix="1" applyNumberFormat="1" applyFont="1" applyFill="1" applyBorder="1" applyAlignment="1">
      <alignment horizontal="center"/>
    </xf>
    <xf numFmtId="2" fontId="6" fillId="2" borderId="4" xfId="0" quotePrefix="1" applyNumberFormat="1" applyFont="1" applyFill="1" applyBorder="1" applyAlignment="1">
      <alignment horizontal="center"/>
    </xf>
    <xf numFmtId="2" fontId="6" fillId="2" borderId="26" xfId="0" quotePrefix="1" applyNumberFormat="1" applyFont="1" applyFill="1" applyBorder="1" applyAlignment="1">
      <alignment horizontal="center"/>
    </xf>
    <xf numFmtId="2" fontId="6" fillId="2" borderId="28" xfId="0" applyNumberFormat="1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6" fillId="2" borderId="24" xfId="0" applyFont="1" applyFill="1" applyBorder="1" applyAlignment="1">
      <alignment horizontal="center" vertical="center"/>
    </xf>
    <xf numFmtId="2" fontId="6" fillId="2" borderId="25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right" vertical="center"/>
    </xf>
    <xf numFmtId="2" fontId="6" fillId="2" borderId="27" xfId="0" quotePrefix="1" applyNumberFormat="1" applyFont="1" applyFill="1" applyBorder="1" applyAlignment="1">
      <alignment horizontal="center"/>
    </xf>
    <xf numFmtId="2" fontId="6" fillId="2" borderId="28" xfId="0" quotePrefix="1" applyNumberFormat="1" applyFont="1" applyFill="1" applyBorder="1" applyAlignment="1">
      <alignment horizontal="center"/>
    </xf>
    <xf numFmtId="164" fontId="9" fillId="2" borderId="39" xfId="6" applyFont="1" applyFill="1" applyBorder="1" applyAlignment="1">
      <alignment horizontal="center"/>
    </xf>
    <xf numFmtId="164" fontId="9" fillId="2" borderId="43" xfId="6" applyFont="1" applyFill="1" applyBorder="1" applyAlignment="1">
      <alignment horizontal="center"/>
    </xf>
    <xf numFmtId="164" fontId="9" fillId="2" borderId="35" xfId="6" applyFont="1" applyFill="1" applyBorder="1" applyAlignment="1">
      <alignment horizontal="center"/>
    </xf>
    <xf numFmtId="164" fontId="9" fillId="2" borderId="37" xfId="6" applyFont="1" applyFill="1" applyBorder="1" applyAlignment="1">
      <alignment horizontal="center"/>
    </xf>
    <xf numFmtId="164" fontId="9" fillId="2" borderId="5" xfId="6" applyFont="1" applyFill="1" applyBorder="1" applyAlignment="1">
      <alignment horizontal="center"/>
    </xf>
    <xf numFmtId="164" fontId="9" fillId="2" borderId="6" xfId="6" applyFont="1" applyFill="1" applyBorder="1" applyAlignment="1">
      <alignment horizontal="center"/>
    </xf>
    <xf numFmtId="164" fontId="9" fillId="2" borderId="44" xfId="6" applyFont="1" applyFill="1" applyBorder="1" applyAlignment="1">
      <alignment horizontal="center"/>
    </xf>
    <xf numFmtId="164" fontId="9" fillId="2" borderId="33" xfId="6" applyFont="1" applyFill="1" applyBorder="1"/>
    <xf numFmtId="164" fontId="9" fillId="2" borderId="33" xfId="6" applyFont="1" applyFill="1" applyBorder="1" applyAlignment="1">
      <alignment horizontal="center"/>
    </xf>
    <xf numFmtId="164" fontId="9" fillId="2" borderId="34" xfId="6" applyFont="1" applyFill="1" applyBorder="1" applyAlignment="1">
      <alignment horizontal="center"/>
    </xf>
    <xf numFmtId="164" fontId="9" fillId="2" borderId="36" xfId="6" applyFont="1" applyFill="1" applyBorder="1"/>
    <xf numFmtId="164" fontId="9" fillId="2" borderId="36" xfId="6" quotePrefix="1" applyFont="1" applyFill="1" applyBorder="1" applyAlignment="1">
      <alignment horizontal="center"/>
    </xf>
    <xf numFmtId="164" fontId="9" fillId="2" borderId="38" xfId="6" applyFont="1" applyFill="1" applyBorder="1"/>
    <xf numFmtId="164" fontId="9" fillId="2" borderId="38" xfId="6" quotePrefix="1" applyFont="1" applyFill="1" applyBorder="1" applyAlignment="1">
      <alignment horizontal="center"/>
    </xf>
    <xf numFmtId="0" fontId="11" fillId="0" borderId="0" xfId="0" applyFont="1"/>
    <xf numFmtId="164" fontId="9" fillId="2" borderId="54" xfId="6" applyFont="1" applyFill="1" applyBorder="1" applyAlignment="1">
      <alignment horizontal="center"/>
    </xf>
    <xf numFmtId="2" fontId="6" fillId="6" borderId="27" xfId="0" applyNumberFormat="1" applyFont="1" applyFill="1" applyBorder="1" applyAlignment="1">
      <alignment horizontal="center"/>
    </xf>
    <xf numFmtId="2" fontId="6" fillId="6" borderId="30" xfId="0" applyNumberFormat="1" applyFont="1" applyFill="1" applyBorder="1" applyAlignment="1">
      <alignment horizontal="center"/>
    </xf>
    <xf numFmtId="0" fontId="6" fillId="2" borderId="5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right" vertical="center"/>
    </xf>
    <xf numFmtId="2" fontId="6" fillId="6" borderId="28" xfId="0" applyNumberFormat="1" applyFont="1" applyFill="1" applyBorder="1" applyAlignment="1">
      <alignment horizontal="center"/>
    </xf>
    <xf numFmtId="164" fontId="9" fillId="2" borderId="34" xfId="6" applyFont="1" applyFill="1" applyBorder="1"/>
    <xf numFmtId="164" fontId="9" fillId="2" borderId="56" xfId="6" applyFont="1" applyFill="1" applyBorder="1"/>
    <xf numFmtId="164" fontId="9" fillId="2" borderId="54" xfId="6" applyFont="1" applyFill="1" applyBorder="1"/>
    <xf numFmtId="0" fontId="16" fillId="0" borderId="0" xfId="3" applyFont="1"/>
    <xf numFmtId="3" fontId="16" fillId="0" borderId="0" xfId="3" applyNumberFormat="1" applyFont="1" applyAlignment="1">
      <alignment horizontal="center" vertical="center"/>
    </xf>
    <xf numFmtId="0" fontId="16" fillId="0" borderId="0" xfId="3" applyFont="1" applyAlignment="1">
      <alignment vertical="center"/>
    </xf>
    <xf numFmtId="165" fontId="16" fillId="0" borderId="0" xfId="3" applyNumberFormat="1" applyFont="1"/>
    <xf numFmtId="165" fontId="16" fillId="0" borderId="0" xfId="3" applyNumberFormat="1" applyFont="1" applyAlignment="1">
      <alignment horizontal="center" vertical="center"/>
    </xf>
    <xf numFmtId="165" fontId="16" fillId="0" borderId="0" xfId="3" applyNumberFormat="1" applyFont="1" applyAlignment="1">
      <alignment horizontal="center"/>
    </xf>
    <xf numFmtId="0" fontId="16" fillId="0" borderId="0" xfId="3" applyFont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0" xfId="0" applyNumberFormat="1" applyFont="1"/>
    <xf numFmtId="0" fontId="19" fillId="0" borderId="1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15" fillId="0" borderId="2" xfId="3" applyFont="1" applyBorder="1"/>
    <xf numFmtId="165" fontId="17" fillId="0" borderId="2" xfId="0" applyNumberFormat="1" applyFont="1" applyBorder="1" applyAlignment="1">
      <alignment horizontal="center"/>
    </xf>
    <xf numFmtId="165" fontId="15" fillId="0" borderId="2" xfId="3" applyNumberFormat="1" applyFont="1" applyBorder="1" applyAlignment="1">
      <alignment horizontal="center"/>
    </xf>
    <xf numFmtId="165" fontId="15" fillId="0" borderId="2" xfId="3" applyNumberFormat="1" applyFont="1" applyBorder="1"/>
    <xf numFmtId="3" fontId="15" fillId="0" borderId="2" xfId="3" applyNumberFormat="1" applyFont="1" applyBorder="1" applyAlignment="1">
      <alignment horizontal="center" vertical="center"/>
    </xf>
    <xf numFmtId="0" fontId="15" fillId="0" borderId="2" xfId="3" applyFont="1" applyBorder="1" applyAlignment="1">
      <alignment vertical="center"/>
    </xf>
    <xf numFmtId="165" fontId="15" fillId="0" borderId="2" xfId="3" applyNumberFormat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165" fontId="15" fillId="0" borderId="2" xfId="3" applyNumberFormat="1" applyFont="1" applyBorder="1" applyAlignment="1">
      <alignment vertical="center"/>
    </xf>
    <xf numFmtId="0" fontId="15" fillId="0" borderId="3" xfId="3" applyFont="1" applyBorder="1"/>
    <xf numFmtId="165" fontId="17" fillId="0" borderId="3" xfId="0" applyNumberFormat="1" applyFont="1" applyBorder="1" applyAlignment="1">
      <alignment horizontal="center"/>
    </xf>
    <xf numFmtId="165" fontId="15" fillId="0" borderId="3" xfId="3" applyNumberFormat="1" applyFont="1" applyBorder="1" applyAlignment="1">
      <alignment horizontal="center"/>
    </xf>
    <xf numFmtId="165" fontId="15" fillId="0" borderId="3" xfId="3" applyNumberFormat="1" applyFont="1" applyBorder="1"/>
    <xf numFmtId="0" fontId="15" fillId="0" borderId="3" xfId="3" applyFont="1" applyBorder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9" fillId="0" borderId="3" xfId="0" applyFont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0" fontId="15" fillId="0" borderId="5" xfId="3" applyFont="1" applyBorder="1"/>
    <xf numFmtId="165" fontId="17" fillId="0" borderId="5" xfId="0" applyNumberFormat="1" applyFont="1" applyBorder="1" applyAlignment="1">
      <alignment horizontal="center"/>
    </xf>
    <xf numFmtId="165" fontId="15" fillId="0" borderId="5" xfId="3" applyNumberFormat="1" applyFont="1" applyBorder="1" applyAlignment="1">
      <alignment horizontal="center"/>
    </xf>
    <xf numFmtId="165" fontId="15" fillId="0" borderId="5" xfId="3" applyNumberFormat="1" applyFont="1" applyBorder="1"/>
    <xf numFmtId="0" fontId="15" fillId="0" borderId="5" xfId="3" applyFont="1" applyBorder="1" applyAlignment="1">
      <alignment horizontal="center"/>
    </xf>
    <xf numFmtId="0" fontId="15" fillId="0" borderId="5" xfId="3" applyFont="1" applyBorder="1" applyAlignment="1">
      <alignment horizontal="center" vertical="center"/>
    </xf>
    <xf numFmtId="0" fontId="15" fillId="0" borderId="5" xfId="3" applyFont="1" applyBorder="1" applyAlignment="1">
      <alignment vertical="center"/>
    </xf>
    <xf numFmtId="0" fontId="23" fillId="7" borderId="5" xfId="0" applyFont="1" applyFill="1" applyBorder="1"/>
    <xf numFmtId="0" fontId="21" fillId="7" borderId="5" xfId="3" applyFont="1" applyFill="1" applyBorder="1" applyAlignment="1">
      <alignment vertical="center"/>
    </xf>
    <xf numFmtId="0" fontId="15" fillId="7" borderId="5" xfId="3" applyFont="1" applyFill="1" applyBorder="1"/>
    <xf numFmtId="165" fontId="17" fillId="7" borderId="5" xfId="0" applyNumberFormat="1" applyFont="1" applyFill="1" applyBorder="1" applyAlignment="1">
      <alignment horizontal="center"/>
    </xf>
    <xf numFmtId="165" fontId="15" fillId="7" borderId="5" xfId="3" applyNumberFormat="1" applyFont="1" applyFill="1" applyBorder="1" applyAlignment="1">
      <alignment horizontal="center"/>
    </xf>
    <xf numFmtId="165" fontId="15" fillId="7" borderId="5" xfId="3" applyNumberFormat="1" applyFont="1" applyFill="1" applyBorder="1"/>
    <xf numFmtId="0" fontId="15" fillId="7" borderId="5" xfId="3" applyFont="1" applyFill="1" applyBorder="1" applyAlignment="1">
      <alignment horizontal="center"/>
    </xf>
    <xf numFmtId="0" fontId="21" fillId="7" borderId="39" xfId="3" applyFont="1" applyFill="1" applyBorder="1" applyAlignment="1">
      <alignment vertical="center"/>
    </xf>
    <xf numFmtId="0" fontId="24" fillId="7" borderId="39" xfId="3" applyFont="1" applyFill="1" applyBorder="1"/>
    <xf numFmtId="165" fontId="22" fillId="7" borderId="39" xfId="0" applyNumberFormat="1" applyFont="1" applyFill="1" applyBorder="1" applyAlignment="1">
      <alignment horizontal="center"/>
    </xf>
    <xf numFmtId="165" fontId="24" fillId="7" borderId="39" xfId="3" applyNumberFormat="1" applyFont="1" applyFill="1" applyBorder="1" applyAlignment="1">
      <alignment horizontal="center"/>
    </xf>
    <xf numFmtId="165" fontId="24" fillId="7" borderId="39" xfId="3" applyNumberFormat="1" applyFont="1" applyFill="1" applyBorder="1"/>
    <xf numFmtId="0" fontId="24" fillId="7" borderId="39" xfId="3" applyFont="1" applyFill="1" applyBorder="1" applyAlignment="1">
      <alignment horizontal="center" vertical="center"/>
    </xf>
    <xf numFmtId="0" fontId="24" fillId="7" borderId="39" xfId="3" applyFont="1" applyFill="1" applyBorder="1" applyAlignment="1">
      <alignment vertical="center"/>
    </xf>
    <xf numFmtId="0" fontId="15" fillId="0" borderId="2" xfId="3" applyFont="1" applyBorder="1" applyAlignment="1">
      <alignment vertical="top"/>
    </xf>
    <xf numFmtId="165" fontId="17" fillId="0" borderId="2" xfId="0" applyNumberFormat="1" applyFont="1" applyBorder="1" applyAlignment="1">
      <alignment horizontal="center" vertical="top"/>
    </xf>
    <xf numFmtId="165" fontId="15" fillId="0" borderId="2" xfId="3" applyNumberFormat="1" applyFont="1" applyBorder="1" applyAlignment="1">
      <alignment horizontal="center" vertical="top"/>
    </xf>
    <xf numFmtId="165" fontId="15" fillId="0" borderId="2" xfId="3" applyNumberFormat="1" applyFont="1" applyBorder="1" applyAlignment="1">
      <alignment vertical="top"/>
    </xf>
    <xf numFmtId="0" fontId="15" fillId="0" borderId="2" xfId="3" applyFont="1" applyBorder="1" applyAlignment="1">
      <alignment horizontal="center" vertical="top"/>
    </xf>
    <xf numFmtId="0" fontId="15" fillId="0" borderId="2" xfId="3" applyFont="1" applyBorder="1" applyAlignment="1">
      <alignment vertical="top" wrapText="1"/>
    </xf>
    <xf numFmtId="0" fontId="0" fillId="0" borderId="0" xfId="0" applyAlignment="1">
      <alignment vertical="top"/>
    </xf>
    <xf numFmtId="0" fontId="15" fillId="7" borderId="39" xfId="3" applyFont="1" applyFill="1" applyBorder="1"/>
    <xf numFmtId="165" fontId="17" fillId="7" borderId="39" xfId="0" applyNumberFormat="1" applyFont="1" applyFill="1" applyBorder="1" applyAlignment="1">
      <alignment horizontal="center"/>
    </xf>
    <xf numFmtId="165" fontId="15" fillId="7" borderId="39" xfId="3" applyNumberFormat="1" applyFont="1" applyFill="1" applyBorder="1" applyAlignment="1">
      <alignment horizontal="center"/>
    </xf>
    <xf numFmtId="165" fontId="15" fillId="7" borderId="39" xfId="3" applyNumberFormat="1" applyFont="1" applyFill="1" applyBorder="1"/>
    <xf numFmtId="0" fontId="15" fillId="7" borderId="39" xfId="3" applyFont="1" applyFill="1" applyBorder="1" applyAlignment="1">
      <alignment horizontal="center" vertical="center"/>
    </xf>
    <xf numFmtId="0" fontId="15" fillId="7" borderId="39" xfId="3" applyFont="1" applyFill="1" applyBorder="1" applyAlignment="1">
      <alignment vertical="center"/>
    </xf>
    <xf numFmtId="0" fontId="15" fillId="0" borderId="5" xfId="3" applyFont="1" applyBorder="1" applyAlignment="1">
      <alignment vertical="top"/>
    </xf>
    <xf numFmtId="165" fontId="17" fillId="0" borderId="5" xfId="0" applyNumberFormat="1" applyFont="1" applyBorder="1" applyAlignment="1">
      <alignment horizontal="center" vertical="top"/>
    </xf>
    <xf numFmtId="165" fontId="15" fillId="0" borderId="5" xfId="3" applyNumberFormat="1" applyFont="1" applyBorder="1" applyAlignment="1">
      <alignment horizontal="center" vertical="top"/>
    </xf>
    <xf numFmtId="165" fontId="15" fillId="0" borderId="5" xfId="3" applyNumberFormat="1" applyFont="1" applyBorder="1" applyAlignment="1">
      <alignment vertical="top"/>
    </xf>
    <xf numFmtId="0" fontId="15" fillId="0" borderId="5" xfId="3" applyFont="1" applyBorder="1" applyAlignment="1">
      <alignment horizontal="center" vertical="top"/>
    </xf>
    <xf numFmtId="0" fontId="15" fillId="0" borderId="5" xfId="3" applyFont="1" applyBorder="1" applyAlignment="1">
      <alignment vertical="top" wrapText="1"/>
    </xf>
    <xf numFmtId="3" fontId="15" fillId="0" borderId="45" xfId="3" applyNumberFormat="1" applyFont="1" applyBorder="1" applyAlignment="1">
      <alignment horizontal="center" vertical="center"/>
    </xf>
    <xf numFmtId="0" fontId="15" fillId="0" borderId="45" xfId="3" applyFont="1" applyBorder="1" applyAlignment="1">
      <alignment vertical="center"/>
    </xf>
    <xf numFmtId="165" fontId="17" fillId="0" borderId="45" xfId="0" applyNumberFormat="1" applyFont="1" applyBorder="1" applyAlignment="1">
      <alignment horizontal="center"/>
    </xf>
    <xf numFmtId="165" fontId="15" fillId="0" borderId="45" xfId="3" applyNumberFormat="1" applyFont="1" applyBorder="1" applyAlignment="1">
      <alignment horizontal="center" vertical="center"/>
    </xf>
    <xf numFmtId="165" fontId="15" fillId="0" borderId="45" xfId="3" applyNumberFormat="1" applyFont="1" applyBorder="1" applyAlignment="1">
      <alignment horizontal="center"/>
    </xf>
    <xf numFmtId="165" fontId="15" fillId="0" borderId="45" xfId="3" applyNumberFormat="1" applyFont="1" applyBorder="1"/>
    <xf numFmtId="0" fontId="15" fillId="0" borderId="45" xfId="3" applyFont="1" applyBorder="1"/>
    <xf numFmtId="0" fontId="15" fillId="0" borderId="45" xfId="3" applyFont="1" applyBorder="1" applyAlignment="1">
      <alignment horizontal="center" vertical="center"/>
    </xf>
    <xf numFmtId="0" fontId="24" fillId="7" borderId="5" xfId="3" applyFont="1" applyFill="1" applyBorder="1"/>
    <xf numFmtId="165" fontId="22" fillId="7" borderId="5" xfId="0" applyNumberFormat="1" applyFont="1" applyFill="1" applyBorder="1" applyAlignment="1">
      <alignment horizontal="center"/>
    </xf>
    <xf numFmtId="165" fontId="24" fillId="7" borderId="5" xfId="3" applyNumberFormat="1" applyFont="1" applyFill="1" applyBorder="1" applyAlignment="1">
      <alignment horizontal="center"/>
    </xf>
    <xf numFmtId="165" fontId="24" fillId="7" borderId="5" xfId="3" applyNumberFormat="1" applyFont="1" applyFill="1" applyBorder="1"/>
    <xf numFmtId="0" fontId="24" fillId="7" borderId="5" xfId="3" applyFont="1" applyFill="1" applyBorder="1" applyAlignment="1">
      <alignment horizontal="center" vertical="center"/>
    </xf>
    <xf numFmtId="0" fontId="24" fillId="7" borderId="5" xfId="3" applyFont="1" applyFill="1" applyBorder="1" applyAlignment="1">
      <alignment vertical="center"/>
    </xf>
    <xf numFmtId="3" fontId="15" fillId="0" borderId="2" xfId="3" applyNumberFormat="1" applyFont="1" applyBorder="1" applyAlignment="1">
      <alignment horizontal="center" vertical="top"/>
    </xf>
    <xf numFmtId="0" fontId="16" fillId="0" borderId="5" xfId="3" applyFont="1" applyBorder="1" applyAlignment="1">
      <alignment vertical="top" wrapText="1"/>
    </xf>
    <xf numFmtId="0" fontId="16" fillId="0" borderId="2" xfId="3" applyFont="1" applyBorder="1" applyAlignment="1">
      <alignment vertical="center"/>
    </xf>
    <xf numFmtId="0" fontId="16" fillId="0" borderId="2" xfId="3" applyFont="1" applyBorder="1" applyAlignment="1">
      <alignment vertical="top" wrapText="1"/>
    </xf>
    <xf numFmtId="3" fontId="15" fillId="0" borderId="5" xfId="3" applyNumberFormat="1" applyFont="1" applyBorder="1" applyAlignment="1">
      <alignment horizontal="center" vertical="center"/>
    </xf>
    <xf numFmtId="165" fontId="15" fillId="0" borderId="5" xfId="3" applyNumberFormat="1" applyFont="1" applyBorder="1" applyAlignment="1">
      <alignment horizontal="center" vertical="center"/>
    </xf>
    <xf numFmtId="165" fontId="26" fillId="0" borderId="2" xfId="3" applyNumberFormat="1" applyFont="1" applyBorder="1" applyAlignment="1">
      <alignment horizontal="center" vertical="center"/>
    </xf>
    <xf numFmtId="165" fontId="26" fillId="0" borderId="2" xfId="3" applyNumberFormat="1" applyFont="1" applyBorder="1" applyAlignment="1">
      <alignment horizontal="center"/>
    </xf>
    <xf numFmtId="165" fontId="26" fillId="0" borderId="2" xfId="9" applyNumberFormat="1" applyFont="1" applyBorder="1" applyAlignment="1">
      <alignment horizontal="center"/>
    </xf>
    <xf numFmtId="0" fontId="33" fillId="0" borderId="4" xfId="4" applyFont="1" applyBorder="1" applyAlignment="1">
      <alignment horizontal="center"/>
    </xf>
    <xf numFmtId="0" fontId="33" fillId="0" borderId="29" xfId="4" applyFont="1" applyBorder="1" applyAlignment="1">
      <alignment horizontal="center"/>
    </xf>
    <xf numFmtId="0" fontId="33" fillId="0" borderId="51" xfId="4" applyFont="1" applyBorder="1" applyAlignment="1">
      <alignment horizontal="center"/>
    </xf>
    <xf numFmtId="0" fontId="33" fillId="0" borderId="52" xfId="4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65" fontId="19" fillId="0" borderId="11" xfId="0" applyNumberFormat="1" applyFont="1" applyBorder="1" applyAlignment="1">
      <alignment horizontal="center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65" fontId="19" fillId="0" borderId="12" xfId="0" applyNumberFormat="1" applyFont="1" applyBorder="1" applyAlignment="1">
      <alignment horizontal="center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23" fillId="7" borderId="14" xfId="0" applyFont="1" applyFill="1" applyBorder="1"/>
    <xf numFmtId="0" fontId="21" fillId="7" borderId="14" xfId="3" applyFont="1" applyFill="1" applyBorder="1" applyAlignment="1">
      <alignment vertical="center"/>
    </xf>
    <xf numFmtId="0" fontId="15" fillId="7" borderId="14" xfId="3" applyFont="1" applyFill="1" applyBorder="1"/>
    <xf numFmtId="165" fontId="17" fillId="7" borderId="14" xfId="0" applyNumberFormat="1" applyFont="1" applyFill="1" applyBorder="1" applyAlignment="1">
      <alignment horizontal="center"/>
    </xf>
    <xf numFmtId="165" fontId="15" fillId="7" borderId="14" xfId="3" applyNumberFormat="1" applyFont="1" applyFill="1" applyBorder="1" applyAlignment="1">
      <alignment horizontal="center"/>
    </xf>
    <xf numFmtId="165" fontId="15" fillId="7" borderId="14" xfId="3" applyNumberFormat="1" applyFont="1" applyFill="1" applyBorder="1"/>
    <xf numFmtId="0" fontId="15" fillId="7" borderId="14" xfId="3" applyFont="1" applyFill="1" applyBorder="1" applyAlignment="1">
      <alignment horizontal="center"/>
    </xf>
    <xf numFmtId="3" fontId="15" fillId="0" borderId="15" xfId="3" applyNumberFormat="1" applyFont="1" applyBorder="1" applyAlignment="1">
      <alignment horizontal="center" vertical="center"/>
    </xf>
    <xf numFmtId="0" fontId="15" fillId="0" borderId="15" xfId="3" applyFont="1" applyBorder="1" applyAlignment="1">
      <alignment vertical="center"/>
    </xf>
    <xf numFmtId="165" fontId="17" fillId="0" borderId="15" xfId="0" applyNumberFormat="1" applyFont="1" applyBorder="1" applyAlignment="1">
      <alignment horizontal="center"/>
    </xf>
    <xf numFmtId="165" fontId="15" fillId="0" borderId="15" xfId="3" applyNumberFormat="1" applyFont="1" applyBorder="1" applyAlignment="1">
      <alignment horizontal="center" vertical="center"/>
    </xf>
    <xf numFmtId="165" fontId="15" fillId="0" borderId="15" xfId="3" applyNumberFormat="1" applyFont="1" applyBorder="1"/>
    <xf numFmtId="0" fontId="15" fillId="0" borderId="15" xfId="3" applyFont="1" applyBorder="1" applyAlignment="1">
      <alignment horizontal="center" vertical="center"/>
    </xf>
    <xf numFmtId="0" fontId="15" fillId="0" borderId="15" xfId="3" applyFont="1" applyBorder="1"/>
    <xf numFmtId="165" fontId="15" fillId="0" borderId="15" xfId="3" applyNumberFormat="1" applyFont="1" applyBorder="1" applyAlignment="1">
      <alignment horizontal="center"/>
    </xf>
    <xf numFmtId="165" fontId="26" fillId="0" borderId="15" xfId="3" applyNumberFormat="1" applyFont="1" applyBorder="1" applyAlignment="1">
      <alignment horizontal="center" vertical="center"/>
    </xf>
    <xf numFmtId="3" fontId="15" fillId="0" borderId="42" xfId="3" applyNumberFormat="1" applyFont="1" applyBorder="1" applyAlignment="1">
      <alignment horizontal="center" vertical="center"/>
    </xf>
    <xf numFmtId="0" fontId="15" fillId="0" borderId="42" xfId="3" applyFont="1" applyBorder="1" applyAlignment="1">
      <alignment vertical="center"/>
    </xf>
    <xf numFmtId="3" fontId="21" fillId="7" borderId="14" xfId="3" applyNumberFormat="1" applyFont="1" applyFill="1" applyBorder="1" applyAlignment="1">
      <alignment horizontal="left" vertical="center"/>
    </xf>
    <xf numFmtId="165" fontId="23" fillId="7" borderId="14" xfId="0" applyNumberFormat="1" applyFont="1" applyFill="1" applyBorder="1" applyAlignment="1">
      <alignment horizontal="center"/>
    </xf>
    <xf numFmtId="165" fontId="21" fillId="7" borderId="14" xfId="3" applyNumberFormat="1" applyFont="1" applyFill="1" applyBorder="1" applyAlignment="1">
      <alignment horizontal="center" vertical="center"/>
    </xf>
    <xf numFmtId="165" fontId="21" fillId="7" borderId="14" xfId="3" applyNumberFormat="1" applyFont="1" applyFill="1" applyBorder="1" applyAlignment="1">
      <alignment horizontal="center"/>
    </xf>
    <xf numFmtId="165" fontId="21" fillId="7" borderId="14" xfId="3" applyNumberFormat="1" applyFont="1" applyFill="1" applyBorder="1"/>
    <xf numFmtId="0" fontId="21" fillId="7" borderId="14" xfId="3" applyFont="1" applyFill="1" applyBorder="1" applyAlignment="1">
      <alignment horizontal="center" vertical="center"/>
    </xf>
    <xf numFmtId="0" fontId="21" fillId="7" borderId="14" xfId="3" applyFont="1" applyFill="1" applyBorder="1"/>
    <xf numFmtId="0" fontId="30" fillId="0" borderId="15" xfId="3" applyFont="1" applyBorder="1" applyAlignment="1">
      <alignment horizontal="center" vertical="center"/>
    </xf>
    <xf numFmtId="165" fontId="15" fillId="0" borderId="15" xfId="3" applyNumberFormat="1" applyFont="1" applyBorder="1" applyAlignment="1">
      <alignment vertical="center"/>
    </xf>
    <xf numFmtId="0" fontId="15" fillId="7" borderId="14" xfId="3" applyFont="1" applyFill="1" applyBorder="1" applyAlignment="1">
      <alignment vertical="center"/>
    </xf>
    <xf numFmtId="165" fontId="15" fillId="7" borderId="14" xfId="3" applyNumberFormat="1" applyFont="1" applyFill="1" applyBorder="1" applyAlignment="1">
      <alignment horizontal="center" vertical="center"/>
    </xf>
    <xf numFmtId="0" fontId="15" fillId="7" borderId="14" xfId="3" applyFont="1" applyFill="1" applyBorder="1" applyAlignment="1">
      <alignment horizontal="center" vertical="center"/>
    </xf>
    <xf numFmtId="0" fontId="24" fillId="7" borderId="14" xfId="3" applyFont="1" applyFill="1" applyBorder="1" applyAlignment="1">
      <alignment vertical="center"/>
    </xf>
    <xf numFmtId="165" fontId="22" fillId="7" borderId="14" xfId="0" applyNumberFormat="1" applyFont="1" applyFill="1" applyBorder="1" applyAlignment="1">
      <alignment horizontal="center"/>
    </xf>
    <xf numFmtId="165" fontId="24" fillId="7" borderId="14" xfId="3" applyNumberFormat="1" applyFont="1" applyFill="1" applyBorder="1" applyAlignment="1">
      <alignment horizontal="center" vertical="center"/>
    </xf>
    <xf numFmtId="165" fontId="24" fillId="7" borderId="14" xfId="3" applyNumberFormat="1" applyFont="1" applyFill="1" applyBorder="1" applyAlignment="1">
      <alignment horizontal="center"/>
    </xf>
    <xf numFmtId="165" fontId="24" fillId="7" borderId="14" xfId="3" applyNumberFormat="1" applyFont="1" applyFill="1" applyBorder="1"/>
    <xf numFmtId="0" fontId="24" fillId="7" borderId="14" xfId="3" applyFont="1" applyFill="1" applyBorder="1" applyAlignment="1">
      <alignment horizontal="center" vertical="center"/>
    </xf>
    <xf numFmtId="0" fontId="15" fillId="0" borderId="15" xfId="3" applyFont="1" applyBorder="1" applyAlignment="1">
      <alignment vertical="top"/>
    </xf>
    <xf numFmtId="165" fontId="17" fillId="0" borderId="15" xfId="0" applyNumberFormat="1" applyFont="1" applyBorder="1" applyAlignment="1">
      <alignment horizontal="center" vertical="top"/>
    </xf>
    <xf numFmtId="165" fontId="15" fillId="0" borderId="15" xfId="3" applyNumberFormat="1" applyFont="1" applyBorder="1" applyAlignment="1">
      <alignment horizontal="center" vertical="top"/>
    </xf>
    <xf numFmtId="165" fontId="15" fillId="0" borderId="15" xfId="3" applyNumberFormat="1" applyFont="1" applyBorder="1" applyAlignment="1">
      <alignment vertical="top"/>
    </xf>
    <xf numFmtId="0" fontId="15" fillId="0" borderId="15" xfId="3" applyFont="1" applyBorder="1" applyAlignment="1">
      <alignment horizontal="center" vertical="top"/>
    </xf>
    <xf numFmtId="0" fontId="16" fillId="0" borderId="15" xfId="3" applyFont="1" applyBorder="1" applyAlignment="1">
      <alignment vertical="center"/>
    </xf>
    <xf numFmtId="0" fontId="16" fillId="0" borderId="15" xfId="3" applyFont="1" applyBorder="1" applyAlignment="1">
      <alignment vertical="top"/>
    </xf>
    <xf numFmtId="0" fontId="15" fillId="0" borderId="15" xfId="3" applyFont="1" applyBorder="1" applyAlignment="1">
      <alignment horizontal="center"/>
    </xf>
    <xf numFmtId="165" fontId="26" fillId="0" borderId="15" xfId="9" applyNumberFormat="1" applyFont="1" applyBorder="1" applyAlignment="1">
      <alignment horizontal="center"/>
    </xf>
    <xf numFmtId="0" fontId="27" fillId="0" borderId="15" xfId="3" applyFont="1" applyBorder="1" applyAlignment="1">
      <alignment vertical="center"/>
    </xf>
    <xf numFmtId="165" fontId="26" fillId="7" borderId="14" xfId="3" applyNumberFormat="1" applyFont="1" applyFill="1" applyBorder="1" applyAlignment="1">
      <alignment horizontal="center"/>
    </xf>
    <xf numFmtId="0" fontId="16" fillId="7" borderId="14" xfId="3" applyFont="1" applyFill="1" applyBorder="1" applyAlignment="1">
      <alignment vertical="center"/>
    </xf>
    <xf numFmtId="0" fontId="28" fillId="7" borderId="14" xfId="3" applyFont="1" applyFill="1" applyBorder="1" applyAlignment="1">
      <alignment vertical="center"/>
    </xf>
    <xf numFmtId="165" fontId="29" fillId="7" borderId="14" xfId="0" applyNumberFormat="1" applyFont="1" applyFill="1" applyBorder="1" applyAlignment="1">
      <alignment horizontal="center"/>
    </xf>
    <xf numFmtId="165" fontId="28" fillId="7" borderId="14" xfId="3" applyNumberFormat="1" applyFont="1" applyFill="1" applyBorder="1" applyAlignment="1">
      <alignment horizontal="center" vertical="center"/>
    </xf>
    <xf numFmtId="165" fontId="28" fillId="7" borderId="14" xfId="3" applyNumberFormat="1" applyFont="1" applyFill="1" applyBorder="1" applyAlignment="1">
      <alignment horizontal="center"/>
    </xf>
    <xf numFmtId="165" fontId="28" fillId="7" borderId="14" xfId="3" applyNumberFormat="1" applyFont="1" applyFill="1" applyBorder="1"/>
    <xf numFmtId="0" fontId="28" fillId="7" borderId="14" xfId="3" applyFont="1" applyFill="1" applyBorder="1" applyAlignment="1">
      <alignment horizontal="center" vertical="center"/>
    </xf>
    <xf numFmtId="3" fontId="15" fillId="0" borderId="22" xfId="3" applyNumberFormat="1" applyFont="1" applyBorder="1" applyAlignment="1">
      <alignment horizontal="center" vertical="center"/>
    </xf>
    <xf numFmtId="0" fontId="15" fillId="0" borderId="22" xfId="3" applyFont="1" applyBorder="1" applyAlignment="1">
      <alignment vertical="center"/>
    </xf>
    <xf numFmtId="165" fontId="17" fillId="0" borderId="22" xfId="0" applyNumberFormat="1" applyFont="1" applyBorder="1" applyAlignment="1">
      <alignment horizontal="center"/>
    </xf>
    <xf numFmtId="165" fontId="15" fillId="0" borderId="22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/>
    </xf>
    <xf numFmtId="165" fontId="15" fillId="0" borderId="22" xfId="3" applyNumberFormat="1" applyFont="1" applyBorder="1"/>
    <xf numFmtId="0" fontId="15" fillId="0" borderId="22" xfId="3" applyFont="1" applyBorder="1" applyAlignment="1">
      <alignment horizontal="center" vertical="center"/>
    </xf>
    <xf numFmtId="0" fontId="15" fillId="0" borderId="22" xfId="3" applyFont="1" applyBorder="1"/>
    <xf numFmtId="0" fontId="33" fillId="0" borderId="53" xfId="4" applyFont="1" applyBorder="1" applyAlignment="1">
      <alignment horizontal="center"/>
    </xf>
    <xf numFmtId="0" fontId="34" fillId="0" borderId="5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5" fontId="19" fillId="0" borderId="13" xfId="0" applyNumberFormat="1" applyFont="1" applyBorder="1" applyAlignment="1">
      <alignment horizontal="center"/>
    </xf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32" fillId="0" borderId="73" xfId="4" applyFont="1" applyBorder="1" applyAlignment="1">
      <alignment horizontal="center"/>
    </xf>
    <xf numFmtId="0" fontId="32" fillId="0" borderId="74" xfId="4" applyFont="1" applyBorder="1" applyAlignment="1">
      <alignment horizontal="center"/>
    </xf>
    <xf numFmtId="0" fontId="32" fillId="0" borderId="75" xfId="4" applyFont="1" applyBorder="1" applyAlignment="1">
      <alignment horizontal="center"/>
    </xf>
    <xf numFmtId="0" fontId="32" fillId="0" borderId="76" xfId="4" applyFont="1" applyBorder="1" applyAlignment="1">
      <alignment horizontal="center"/>
    </xf>
    <xf numFmtId="0" fontId="17" fillId="0" borderId="78" xfId="0" applyFont="1" applyBorder="1" applyAlignment="1">
      <alignment horizontal="center"/>
    </xf>
    <xf numFmtId="0" fontId="17" fillId="0" borderId="79" xfId="0" applyFont="1" applyBorder="1" applyAlignment="1">
      <alignment horizontal="center"/>
    </xf>
    <xf numFmtId="0" fontId="32" fillId="0" borderId="80" xfId="4" applyFont="1" applyBorder="1" applyAlignment="1">
      <alignment horizontal="center"/>
    </xf>
    <xf numFmtId="0" fontId="17" fillId="0" borderId="83" xfId="0" applyFont="1" applyBorder="1" applyAlignment="1">
      <alignment horizontal="center"/>
    </xf>
    <xf numFmtId="0" fontId="17" fillId="0" borderId="84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9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9" fillId="0" borderId="73" xfId="0" applyFont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165" fontId="19" fillId="2" borderId="18" xfId="0" applyNumberFormat="1" applyFont="1" applyFill="1" applyBorder="1" applyAlignment="1">
      <alignment horizontal="center"/>
    </xf>
    <xf numFmtId="0" fontId="20" fillId="2" borderId="18" xfId="0" applyFont="1" applyFill="1" applyBorder="1"/>
    <xf numFmtId="0" fontId="20" fillId="2" borderId="18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7" fillId="7" borderId="64" xfId="0" applyFont="1" applyFill="1" applyBorder="1" applyAlignment="1">
      <alignment horizontal="center"/>
    </xf>
    <xf numFmtId="0" fontId="17" fillId="7" borderId="65" xfId="0" applyFont="1" applyFill="1" applyBorder="1" applyAlignment="1">
      <alignment horizontal="center"/>
    </xf>
    <xf numFmtId="0" fontId="17" fillId="7" borderId="66" xfId="0" applyFont="1" applyFill="1" applyBorder="1" applyAlignment="1">
      <alignment horizontal="center"/>
    </xf>
    <xf numFmtId="0" fontId="17" fillId="7" borderId="77" xfId="0" applyFont="1" applyFill="1" applyBorder="1" applyAlignment="1">
      <alignment horizontal="center"/>
    </xf>
    <xf numFmtId="0" fontId="17" fillId="7" borderId="82" xfId="0" applyFont="1" applyFill="1" applyBorder="1" applyAlignment="1">
      <alignment horizontal="center"/>
    </xf>
    <xf numFmtId="0" fontId="15" fillId="0" borderId="60" xfId="3" applyFont="1" applyBorder="1" applyAlignment="1">
      <alignment vertical="center"/>
    </xf>
    <xf numFmtId="165" fontId="17" fillId="0" borderId="60" xfId="0" applyNumberFormat="1" applyFont="1" applyBorder="1" applyAlignment="1">
      <alignment horizontal="center"/>
    </xf>
    <xf numFmtId="165" fontId="15" fillId="0" borderId="60" xfId="3" applyNumberFormat="1" applyFont="1" applyBorder="1" applyAlignment="1">
      <alignment horizontal="center" vertical="center"/>
    </xf>
    <xf numFmtId="165" fontId="15" fillId="0" borderId="60" xfId="3" applyNumberFormat="1" applyFont="1" applyBorder="1" applyAlignment="1">
      <alignment horizontal="center"/>
    </xf>
    <xf numFmtId="165" fontId="15" fillId="0" borderId="60" xfId="3" applyNumberFormat="1" applyFont="1" applyBorder="1"/>
    <xf numFmtId="0" fontId="15" fillId="0" borderId="60" xfId="3" applyFont="1" applyBorder="1" applyAlignment="1">
      <alignment horizontal="center" vertical="center"/>
    </xf>
    <xf numFmtId="0" fontId="17" fillId="0" borderId="85" xfId="0" applyFont="1" applyBorder="1" applyAlignment="1">
      <alignment horizontal="center"/>
    </xf>
    <xf numFmtId="0" fontId="17" fillId="0" borderId="86" xfId="0" applyFont="1" applyBorder="1" applyAlignment="1">
      <alignment horizontal="center"/>
    </xf>
    <xf numFmtId="0" fontId="17" fillId="0" borderId="87" xfId="0" applyFont="1" applyBorder="1" applyAlignment="1">
      <alignment horizontal="center"/>
    </xf>
    <xf numFmtId="0" fontId="17" fillId="0" borderId="88" xfId="0" applyFont="1" applyBorder="1" applyAlignment="1">
      <alignment horizontal="center"/>
    </xf>
    <xf numFmtId="0" fontId="17" fillId="0" borderId="89" xfId="0" applyFont="1" applyBorder="1" applyAlignment="1">
      <alignment horizontal="center"/>
    </xf>
    <xf numFmtId="3" fontId="15" fillId="0" borderId="16" xfId="3" applyNumberFormat="1" applyFont="1" applyBorder="1" applyAlignment="1">
      <alignment horizontal="center" vertical="center"/>
    </xf>
    <xf numFmtId="0" fontId="14" fillId="0" borderId="17" xfId="3" applyFont="1" applyBorder="1" applyAlignment="1">
      <alignment horizontal="right" vertical="center"/>
    </xf>
    <xf numFmtId="3" fontId="15" fillId="2" borderId="19" xfId="3" applyNumberFormat="1" applyFont="1" applyFill="1" applyBorder="1" applyAlignment="1">
      <alignment horizontal="center" vertical="center"/>
    </xf>
    <xf numFmtId="0" fontId="14" fillId="2" borderId="20" xfId="3" applyFont="1" applyFill="1" applyBorder="1" applyAlignment="1">
      <alignment horizontal="right" vertical="center"/>
    </xf>
    <xf numFmtId="0" fontId="15" fillId="2" borderId="21" xfId="3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horizontal="center"/>
    </xf>
    <xf numFmtId="165" fontId="15" fillId="2" borderId="21" xfId="3" applyNumberFormat="1" applyFont="1" applyFill="1" applyBorder="1" applyAlignment="1">
      <alignment horizontal="center" vertical="center"/>
    </xf>
    <xf numFmtId="165" fontId="15" fillId="2" borderId="21" xfId="3" applyNumberFormat="1" applyFont="1" applyFill="1" applyBorder="1" applyAlignment="1">
      <alignment horizontal="center"/>
    </xf>
    <xf numFmtId="165" fontId="15" fillId="2" borderId="21" xfId="3" applyNumberFormat="1" applyFont="1" applyFill="1" applyBorder="1"/>
    <xf numFmtId="0" fontId="15" fillId="2" borderId="21" xfId="3" applyFont="1" applyFill="1" applyBorder="1" applyAlignment="1">
      <alignment horizontal="center" vertical="center"/>
    </xf>
    <xf numFmtId="166" fontId="19" fillId="0" borderId="61" xfId="0" applyNumberFormat="1" applyFont="1" applyBorder="1" applyAlignment="1">
      <alignment horizontal="center"/>
    </xf>
    <xf numFmtId="166" fontId="19" fillId="0" borderId="62" xfId="0" applyNumberFormat="1" applyFont="1" applyBorder="1" applyAlignment="1">
      <alignment horizontal="center"/>
    </xf>
    <xf numFmtId="166" fontId="19" fillId="0" borderId="63" xfId="0" applyNumberFormat="1" applyFont="1" applyBorder="1" applyAlignment="1">
      <alignment horizontal="center"/>
    </xf>
    <xf numFmtId="166" fontId="19" fillId="0" borderId="90" xfId="0" applyNumberFormat="1" applyFont="1" applyBorder="1" applyAlignment="1">
      <alignment horizontal="center"/>
    </xf>
    <xf numFmtId="166" fontId="19" fillId="0" borderId="81" xfId="0" applyNumberFormat="1" applyFont="1" applyBorder="1" applyAlignment="1">
      <alignment horizontal="center"/>
    </xf>
    <xf numFmtId="166" fontId="19" fillId="2" borderId="73" xfId="0" applyNumberFormat="1" applyFont="1" applyFill="1" applyBorder="1" applyAlignment="1">
      <alignment horizontal="center"/>
    </xf>
    <xf numFmtId="166" fontId="19" fillId="2" borderId="74" xfId="0" applyNumberFormat="1" applyFont="1" applyFill="1" applyBorder="1" applyAlignment="1">
      <alignment horizontal="center"/>
    </xf>
    <xf numFmtId="166" fontId="19" fillId="2" borderId="75" xfId="0" applyNumberFormat="1" applyFont="1" applyFill="1" applyBorder="1" applyAlignment="1">
      <alignment horizontal="center"/>
    </xf>
    <xf numFmtId="166" fontId="19" fillId="2" borderId="91" xfId="0" applyNumberFormat="1" applyFont="1" applyFill="1" applyBorder="1" applyAlignment="1">
      <alignment horizontal="center"/>
    </xf>
    <xf numFmtId="166" fontId="19" fillId="2" borderId="80" xfId="0" applyNumberFormat="1" applyFont="1" applyFill="1" applyBorder="1" applyAlignment="1">
      <alignment horizontal="center"/>
    </xf>
    <xf numFmtId="167" fontId="14" fillId="0" borderId="60" xfId="3" applyNumberFormat="1" applyFont="1" applyBorder="1" applyAlignment="1">
      <alignment horizontal="center" vertical="center"/>
    </xf>
    <xf numFmtId="167" fontId="14" fillId="2" borderId="21" xfId="3" applyNumberFormat="1" applyFont="1" applyFill="1" applyBorder="1" applyAlignment="1">
      <alignment horizontal="center" vertical="center"/>
    </xf>
    <xf numFmtId="167" fontId="19" fillId="2" borderId="91" xfId="0" applyNumberFormat="1" applyFont="1" applyFill="1" applyBorder="1" applyAlignment="1">
      <alignment horizontal="center"/>
    </xf>
    <xf numFmtId="167" fontId="19" fillId="2" borderId="74" xfId="0" applyNumberFormat="1" applyFont="1" applyFill="1" applyBorder="1" applyAlignment="1">
      <alignment horizontal="center"/>
    </xf>
    <xf numFmtId="167" fontId="19" fillId="2" borderId="75" xfId="0" applyNumberFormat="1" applyFont="1" applyFill="1" applyBorder="1" applyAlignment="1">
      <alignment horizontal="center"/>
    </xf>
    <xf numFmtId="0" fontId="14" fillId="0" borderId="60" xfId="3" applyFont="1" applyBorder="1" applyAlignment="1">
      <alignment horizontal="center"/>
    </xf>
    <xf numFmtId="0" fontId="14" fillId="2" borderId="21" xfId="3" applyFont="1" applyFill="1" applyBorder="1" applyAlignment="1">
      <alignment horizontal="center"/>
    </xf>
    <xf numFmtId="0" fontId="17" fillId="7" borderId="67" xfId="0" applyFont="1" applyFill="1" applyBorder="1" applyAlignment="1">
      <alignment horizontal="center"/>
    </xf>
    <xf numFmtId="0" fontId="17" fillId="7" borderId="68" xfId="0" applyFont="1" applyFill="1" applyBorder="1" applyAlignment="1">
      <alignment horizontal="center"/>
    </xf>
    <xf numFmtId="0" fontId="17" fillId="7" borderId="69" xfId="0" applyFont="1" applyFill="1" applyBorder="1" applyAlignment="1">
      <alignment horizontal="center"/>
    </xf>
    <xf numFmtId="0" fontId="17" fillId="7" borderId="78" xfId="0" applyFont="1" applyFill="1" applyBorder="1" applyAlignment="1">
      <alignment horizontal="center"/>
    </xf>
    <xf numFmtId="0" fontId="17" fillId="7" borderId="83" xfId="0" applyFont="1" applyFill="1" applyBorder="1" applyAlignment="1">
      <alignment horizontal="center"/>
    </xf>
    <xf numFmtId="3" fontId="15" fillId="0" borderId="53" xfId="3" applyNumberFormat="1" applyFont="1" applyBorder="1" applyAlignment="1">
      <alignment horizontal="center" vertical="center"/>
    </xf>
    <xf numFmtId="0" fontId="14" fillId="0" borderId="52" xfId="3" applyFont="1" applyBorder="1" applyAlignment="1">
      <alignment horizontal="right" vertical="center"/>
    </xf>
    <xf numFmtId="0" fontId="30" fillId="0" borderId="22" xfId="3" applyFont="1" applyBorder="1" applyAlignment="1">
      <alignment horizontal="center" vertical="center"/>
    </xf>
    <xf numFmtId="165" fontId="26" fillId="0" borderId="15" xfId="0" applyNumberFormat="1" applyFont="1" applyBorder="1" applyAlignment="1">
      <alignment horizontal="center"/>
    </xf>
    <xf numFmtId="165" fontId="26" fillId="0" borderId="2" xfId="0" applyNumberFormat="1" applyFont="1" applyBorder="1" applyAlignment="1">
      <alignment horizontal="center"/>
    </xf>
    <xf numFmtId="165" fontId="35" fillId="0" borderId="22" xfId="0" applyNumberFormat="1" applyFont="1" applyBorder="1" applyAlignment="1">
      <alignment horizontal="center"/>
    </xf>
    <xf numFmtId="165" fontId="26" fillId="0" borderId="22" xfId="0" applyNumberFormat="1" applyFont="1" applyBorder="1" applyAlignment="1">
      <alignment horizontal="center"/>
    </xf>
    <xf numFmtId="0" fontId="16" fillId="0" borderId="22" xfId="3" applyFont="1" applyBorder="1" applyAlignment="1">
      <alignment vertical="center"/>
    </xf>
    <xf numFmtId="165" fontId="35" fillId="0" borderId="15" xfId="9" applyNumberFormat="1" applyFont="1" applyBorder="1" applyAlignment="1">
      <alignment horizontal="center"/>
    </xf>
    <xf numFmtId="165" fontId="15" fillId="0" borderId="57" xfId="3" applyNumberFormat="1" applyFont="1" applyBorder="1" applyAlignment="1">
      <alignment horizontal="center"/>
    </xf>
    <xf numFmtId="165" fontId="26" fillId="0" borderId="92" xfId="0" applyNumberFormat="1" applyFont="1" applyBorder="1" applyAlignment="1">
      <alignment horizontal="center"/>
    </xf>
    <xf numFmtId="165" fontId="35" fillId="0" borderId="92" xfId="9" applyNumberFormat="1" applyFont="1" applyBorder="1" applyAlignment="1">
      <alignment horizontal="center"/>
    </xf>
    <xf numFmtId="166" fontId="19" fillId="2" borderId="18" xfId="0" applyNumberFormat="1" applyFont="1" applyFill="1" applyBorder="1" applyAlignment="1">
      <alignment horizontal="center"/>
    </xf>
    <xf numFmtId="165" fontId="19" fillId="2" borderId="21" xfId="0" applyNumberFormat="1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0" fontId="20" fillId="2" borderId="21" xfId="0" applyFont="1" applyFill="1" applyBorder="1"/>
    <xf numFmtId="0" fontId="20" fillId="2" borderId="21" xfId="0" applyFont="1" applyFill="1" applyBorder="1" applyAlignment="1">
      <alignment horizontal="center"/>
    </xf>
    <xf numFmtId="166" fontId="32" fillId="2" borderId="73" xfId="4" applyNumberFormat="1" applyFont="1" applyFill="1" applyBorder="1" applyAlignment="1">
      <alignment horizontal="center"/>
    </xf>
    <xf numFmtId="166" fontId="32" fillId="2" borderId="74" xfId="4" applyNumberFormat="1" applyFont="1" applyFill="1" applyBorder="1" applyAlignment="1">
      <alignment horizontal="center"/>
    </xf>
    <xf numFmtId="167" fontId="32" fillId="2" borderId="76" xfId="4" applyNumberFormat="1" applyFont="1" applyFill="1" applyBorder="1" applyAlignment="1">
      <alignment horizontal="center"/>
    </xf>
    <xf numFmtId="167" fontId="32" fillId="2" borderId="74" xfId="4" applyNumberFormat="1" applyFont="1" applyFill="1" applyBorder="1" applyAlignment="1">
      <alignment horizontal="center"/>
    </xf>
    <xf numFmtId="166" fontId="32" fillId="2" borderId="76" xfId="4" applyNumberFormat="1" applyFont="1" applyFill="1" applyBorder="1" applyAlignment="1">
      <alignment horizontal="center"/>
    </xf>
    <xf numFmtId="166" fontId="32" fillId="2" borderId="80" xfId="4" applyNumberFormat="1" applyFont="1" applyFill="1" applyBorder="1" applyAlignment="1">
      <alignment horizontal="center"/>
    </xf>
    <xf numFmtId="0" fontId="19" fillId="2" borderId="76" xfId="0" applyFont="1" applyFill="1" applyBorder="1" applyAlignment="1">
      <alignment horizontal="center"/>
    </xf>
    <xf numFmtId="0" fontId="19" fillId="2" borderId="80" xfId="0" applyFont="1" applyFill="1" applyBorder="1" applyAlignment="1">
      <alignment horizontal="center"/>
    </xf>
    <xf numFmtId="167" fontId="19" fillId="2" borderId="21" xfId="0" applyNumberFormat="1" applyFont="1" applyFill="1" applyBorder="1" applyAlignment="1">
      <alignment horizontal="center"/>
    </xf>
    <xf numFmtId="0" fontId="36" fillId="5" borderId="0" xfId="0" applyFont="1" applyFill="1"/>
    <xf numFmtId="0" fontId="36" fillId="5" borderId="57" xfId="0" applyFont="1" applyFill="1" applyBorder="1"/>
    <xf numFmtId="0" fontId="23" fillId="6" borderId="0" xfId="0" applyFont="1" applyFill="1"/>
    <xf numFmtId="0" fontId="22" fillId="6" borderId="0" xfId="0" applyFont="1" applyFill="1"/>
    <xf numFmtId="0" fontId="23" fillId="6" borderId="57" xfId="0" applyFont="1" applyFill="1" applyBorder="1"/>
    <xf numFmtId="0" fontId="25" fillId="6" borderId="0" xfId="0" applyFont="1" applyFill="1"/>
    <xf numFmtId="0" fontId="25" fillId="6" borderId="57" xfId="0" applyFont="1" applyFill="1" applyBorder="1"/>
    <xf numFmtId="0" fontId="23" fillId="5" borderId="23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/>
    </xf>
    <xf numFmtId="2" fontId="23" fillId="5" borderId="57" xfId="0" applyNumberFormat="1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23" fillId="5" borderId="27" xfId="0" applyFont="1" applyFill="1" applyBorder="1" applyAlignment="1">
      <alignment horizontal="center"/>
    </xf>
    <xf numFmtId="2" fontId="23" fillId="5" borderId="27" xfId="0" applyNumberFormat="1" applyFont="1" applyFill="1" applyBorder="1" applyAlignment="1">
      <alignment horizontal="center"/>
    </xf>
    <xf numFmtId="2" fontId="23" fillId="5" borderId="29" xfId="0" applyNumberFormat="1" applyFont="1" applyFill="1" applyBorder="1" applyAlignment="1">
      <alignment horizontal="center"/>
    </xf>
    <xf numFmtId="0" fontId="23" fillId="5" borderId="3" xfId="0" applyFont="1" applyFill="1" applyBorder="1" applyAlignment="1">
      <alignment horizontal="right" vertical="center"/>
    </xf>
    <xf numFmtId="0" fontId="23" fillId="5" borderId="26" xfId="0" applyFont="1" applyFill="1" applyBorder="1" applyAlignment="1">
      <alignment horizontal="right" vertical="center"/>
    </xf>
    <xf numFmtId="0" fontId="23" fillId="5" borderId="27" xfId="0" applyFont="1" applyFill="1" applyBorder="1" applyAlignment="1">
      <alignment horizontal="right" vertical="center"/>
    </xf>
    <xf numFmtId="2" fontId="23" fillId="5" borderId="28" xfId="0" quotePrefix="1" applyNumberFormat="1" applyFont="1" applyFill="1" applyBorder="1" applyAlignment="1">
      <alignment horizontal="center"/>
    </xf>
    <xf numFmtId="2" fontId="23" fillId="5" borderId="29" xfId="0" quotePrefix="1" applyNumberFormat="1" applyFont="1" applyFill="1" applyBorder="1" applyAlignment="1">
      <alignment horizontal="center"/>
    </xf>
    <xf numFmtId="0" fontId="23" fillId="6" borderId="7" xfId="0" applyFont="1" applyFill="1" applyBorder="1"/>
    <xf numFmtId="0" fontId="23" fillId="6" borderId="3" xfId="0" applyFont="1" applyFill="1" applyBorder="1" applyAlignment="1">
      <alignment horizontal="center"/>
    </xf>
    <xf numFmtId="2" fontId="23" fillId="6" borderId="31" xfId="0" applyNumberFormat="1" applyFont="1" applyFill="1" applyBorder="1" applyAlignment="1">
      <alignment horizontal="center"/>
    </xf>
    <xf numFmtId="2" fontId="23" fillId="6" borderId="94" xfId="0" applyNumberFormat="1" applyFont="1" applyFill="1" applyBorder="1" applyAlignment="1">
      <alignment horizontal="center"/>
    </xf>
    <xf numFmtId="2" fontId="23" fillId="6" borderId="95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9" xfId="0" applyFont="1" applyBorder="1"/>
    <xf numFmtId="164" fontId="37" fillId="0" borderId="32" xfId="6" applyFont="1" applyFill="1" applyBorder="1"/>
    <xf numFmtId="164" fontId="37" fillId="0" borderId="33" xfId="6" applyFont="1" applyFill="1" applyBorder="1"/>
    <xf numFmtId="164" fontId="37" fillId="0" borderId="33" xfId="6" applyFont="1" applyFill="1" applyBorder="1" applyAlignment="1">
      <alignment horizontal="center"/>
    </xf>
    <xf numFmtId="0" fontId="22" fillId="0" borderId="35" xfId="0" applyFont="1" applyBorder="1"/>
    <xf numFmtId="164" fontId="37" fillId="0" borderId="93" xfId="6" applyFont="1" applyFill="1" applyBorder="1"/>
    <xf numFmtId="164" fontId="37" fillId="0" borderId="38" xfId="6" applyFont="1" applyFill="1" applyBorder="1"/>
    <xf numFmtId="164" fontId="37" fillId="0" borderId="38" xfId="6" applyFont="1" applyFill="1" applyBorder="1" applyAlignment="1">
      <alignment horizontal="center"/>
    </xf>
    <xf numFmtId="0" fontId="36" fillId="3" borderId="0" xfId="0" applyFont="1" applyFill="1"/>
    <xf numFmtId="0" fontId="23" fillId="4" borderId="0" xfId="0" applyFont="1" applyFill="1"/>
    <xf numFmtId="0" fontId="22" fillId="4" borderId="0" xfId="0" applyFont="1" applyFill="1"/>
    <xf numFmtId="0" fontId="25" fillId="4" borderId="0" xfId="0" applyFont="1" applyFill="1"/>
    <xf numFmtId="0" fontId="23" fillId="3" borderId="9" xfId="0" applyFont="1" applyFill="1" applyBorder="1" applyAlignment="1">
      <alignment horizontal="center" vertical="center"/>
    </xf>
    <xf numFmtId="2" fontId="23" fillId="3" borderId="7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right" vertical="center"/>
    </xf>
    <xf numFmtId="2" fontId="23" fillId="3" borderId="26" xfId="0" quotePrefix="1" applyNumberFormat="1" applyFont="1" applyFill="1" applyBorder="1" applyAlignment="1">
      <alignment horizontal="center"/>
    </xf>
    <xf numFmtId="2" fontId="23" fillId="3" borderId="3" xfId="0" quotePrefix="1" applyNumberFormat="1" applyFont="1" applyFill="1" applyBorder="1" applyAlignment="1">
      <alignment horizontal="center"/>
    </xf>
    <xf numFmtId="0" fontId="23" fillId="4" borderId="7" xfId="0" applyFont="1" applyFill="1" applyBorder="1"/>
    <xf numFmtId="0" fontId="23" fillId="4" borderId="3" xfId="0" applyFont="1" applyFill="1" applyBorder="1" applyAlignment="1">
      <alignment horizontal="center"/>
    </xf>
    <xf numFmtId="2" fontId="23" fillId="4" borderId="31" xfId="0" applyNumberFormat="1" applyFont="1" applyFill="1" applyBorder="1" applyAlignment="1">
      <alignment horizontal="center"/>
    </xf>
    <xf numFmtId="2" fontId="23" fillId="4" borderId="7" xfId="0" applyNumberFormat="1" applyFont="1" applyFill="1" applyBorder="1" applyAlignment="1">
      <alignment horizontal="center"/>
    </xf>
    <xf numFmtId="0" fontId="22" fillId="0" borderId="39" xfId="0" applyFont="1" applyBorder="1" applyAlignment="1">
      <alignment horizontal="center"/>
    </xf>
    <xf numFmtId="164" fontId="22" fillId="0" borderId="39" xfId="6" applyFont="1" applyFill="1" applyBorder="1" applyAlignment="1">
      <alignment horizontal="center"/>
    </xf>
    <xf numFmtId="164" fontId="37" fillId="0" borderId="40" xfId="6" applyFont="1" applyFill="1" applyBorder="1" applyAlignment="1">
      <alignment horizontal="center"/>
    </xf>
    <xf numFmtId="164" fontId="37" fillId="0" borderId="39" xfId="6" applyFont="1" applyFill="1" applyBorder="1" applyAlignment="1">
      <alignment horizontal="center"/>
    </xf>
    <xf numFmtId="0" fontId="22" fillId="0" borderId="35" xfId="0" applyFont="1" applyBorder="1" applyAlignment="1">
      <alignment horizontal="center"/>
    </xf>
    <xf numFmtId="164" fontId="22" fillId="0" borderId="35" xfId="6" applyFont="1" applyFill="1" applyBorder="1" applyAlignment="1">
      <alignment horizontal="center"/>
    </xf>
    <xf numFmtId="164" fontId="37" fillId="0" borderId="41" xfId="6" quotePrefix="1" applyFont="1" applyFill="1" applyBorder="1" applyAlignment="1">
      <alignment horizontal="center"/>
    </xf>
    <xf numFmtId="164" fontId="37" fillId="0" borderId="35" xfId="6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6" xfId="0" applyFont="1" applyBorder="1"/>
    <xf numFmtId="164" fontId="22" fillId="0" borderId="6" xfId="6" applyFont="1" applyFill="1" applyBorder="1" applyAlignment="1">
      <alignment horizontal="center"/>
    </xf>
    <xf numFmtId="164" fontId="37" fillId="0" borderId="96" xfId="6" quotePrefix="1" applyFont="1" applyFill="1" applyBorder="1" applyAlignment="1">
      <alignment horizontal="center"/>
    </xf>
    <xf numFmtId="164" fontId="37" fillId="0" borderId="6" xfId="6" applyFont="1" applyFill="1" applyBorder="1" applyAlignment="1">
      <alignment horizontal="center"/>
    </xf>
    <xf numFmtId="164" fontId="38" fillId="0" borderId="58" xfId="6" applyFont="1" applyFill="1" applyBorder="1" applyAlignment="1">
      <alignment horizontal="center"/>
    </xf>
    <xf numFmtId="164" fontId="38" fillId="0" borderId="44" xfId="6" applyFont="1" applyFill="1" applyBorder="1" applyAlignment="1">
      <alignment horizontal="center"/>
    </xf>
    <xf numFmtId="164" fontId="38" fillId="0" borderId="39" xfId="6" applyFont="1" applyFill="1" applyBorder="1" applyAlignment="1">
      <alignment horizontal="center"/>
    </xf>
    <xf numFmtId="164" fontId="38" fillId="0" borderId="35" xfId="6" quotePrefix="1" applyFont="1" applyFill="1" applyBorder="1" applyAlignment="1">
      <alignment horizontal="center"/>
    </xf>
    <xf numFmtId="164" fontId="38" fillId="0" borderId="6" xfId="6" quotePrefix="1" applyFont="1" applyFill="1" applyBorder="1" applyAlignment="1">
      <alignment horizontal="center"/>
    </xf>
    <xf numFmtId="0" fontId="17" fillId="7" borderId="97" xfId="0" applyFont="1" applyFill="1" applyBorder="1" applyAlignment="1">
      <alignment horizontal="center"/>
    </xf>
    <xf numFmtId="0" fontId="17" fillId="7" borderId="98" xfId="0" applyFont="1" applyFill="1" applyBorder="1" applyAlignment="1">
      <alignment horizontal="center"/>
    </xf>
    <xf numFmtId="0" fontId="17" fillId="7" borderId="99" xfId="0" applyFont="1" applyFill="1" applyBorder="1" applyAlignment="1">
      <alignment horizontal="center"/>
    </xf>
    <xf numFmtId="0" fontId="17" fillId="7" borderId="100" xfId="0" applyFont="1" applyFill="1" applyBorder="1" applyAlignment="1">
      <alignment horizontal="center"/>
    </xf>
    <xf numFmtId="166" fontId="19" fillId="2" borderId="61" xfId="0" applyNumberFormat="1" applyFont="1" applyFill="1" applyBorder="1" applyAlignment="1">
      <alignment horizontal="center"/>
    </xf>
    <xf numFmtId="0" fontId="19" fillId="2" borderId="74" xfId="0" applyFont="1" applyFill="1" applyBorder="1" applyAlignment="1">
      <alignment horizontal="center"/>
    </xf>
    <xf numFmtId="166" fontId="19" fillId="2" borderId="90" xfId="0" applyNumberFormat="1" applyFont="1" applyFill="1" applyBorder="1" applyAlignment="1">
      <alignment horizontal="center"/>
    </xf>
    <xf numFmtId="166" fontId="19" fillId="2" borderId="63" xfId="0" applyNumberFormat="1" applyFont="1" applyFill="1" applyBorder="1" applyAlignment="1">
      <alignment horizontal="center"/>
    </xf>
    <xf numFmtId="166" fontId="19" fillId="2" borderId="81" xfId="0" applyNumberFormat="1" applyFont="1" applyFill="1" applyBorder="1" applyAlignment="1">
      <alignment horizontal="center"/>
    </xf>
    <xf numFmtId="165" fontId="17" fillId="0" borderId="42" xfId="0" applyNumberFormat="1" applyFont="1" applyBorder="1" applyAlignment="1">
      <alignment horizontal="center"/>
    </xf>
    <xf numFmtId="165" fontId="15" fillId="0" borderId="42" xfId="3" applyNumberFormat="1" applyFont="1" applyBorder="1" applyAlignment="1">
      <alignment horizontal="center" vertical="center"/>
    </xf>
    <xf numFmtId="165" fontId="15" fillId="0" borderId="42" xfId="3" applyNumberFormat="1" applyFont="1" applyBorder="1" applyAlignment="1">
      <alignment horizontal="center"/>
    </xf>
    <xf numFmtId="165" fontId="15" fillId="0" borderId="42" xfId="3" applyNumberFormat="1" applyFont="1" applyBorder="1"/>
    <xf numFmtId="0" fontId="15" fillId="0" borderId="42" xfId="3" applyFont="1" applyBorder="1" applyAlignment="1">
      <alignment horizontal="center" vertical="center"/>
    </xf>
    <xf numFmtId="0" fontId="15" fillId="0" borderId="42" xfId="3" applyFont="1" applyBorder="1"/>
    <xf numFmtId="3" fontId="15" fillId="8" borderId="13" xfId="3" applyNumberFormat="1" applyFont="1" applyFill="1" applyBorder="1" applyAlignment="1">
      <alignment horizontal="center" vertical="center"/>
    </xf>
    <xf numFmtId="0" fontId="15" fillId="8" borderId="13" xfId="3" applyFont="1" applyFill="1" applyBorder="1" applyAlignment="1">
      <alignment vertical="center"/>
    </xf>
    <xf numFmtId="165" fontId="15" fillId="8" borderId="13" xfId="3" applyNumberFormat="1" applyFont="1" applyFill="1" applyBorder="1" applyAlignment="1">
      <alignment horizontal="center" vertical="center"/>
    </xf>
    <xf numFmtId="0" fontId="15" fillId="8" borderId="13" xfId="3" applyFont="1" applyFill="1" applyBorder="1" applyAlignment="1">
      <alignment horizontal="center" vertical="center"/>
    </xf>
    <xf numFmtId="0" fontId="17" fillId="8" borderId="64" xfId="0" applyFont="1" applyFill="1" applyBorder="1" applyAlignment="1">
      <alignment horizontal="center" vertical="center"/>
    </xf>
    <xf numFmtId="0" fontId="17" fillId="8" borderId="65" xfId="0" applyFont="1" applyFill="1" applyBorder="1" applyAlignment="1">
      <alignment horizontal="center" vertical="center"/>
    </xf>
    <xf numFmtId="0" fontId="17" fillId="8" borderId="66" xfId="0" applyFont="1" applyFill="1" applyBorder="1" applyAlignment="1">
      <alignment horizontal="center" vertical="center"/>
    </xf>
    <xf numFmtId="0" fontId="17" fillId="8" borderId="77" xfId="0" applyFont="1" applyFill="1" applyBorder="1" applyAlignment="1">
      <alignment horizontal="center" vertical="center"/>
    </xf>
    <xf numFmtId="0" fontId="17" fillId="8" borderId="82" xfId="0" applyFont="1" applyFill="1" applyBorder="1" applyAlignment="1">
      <alignment horizontal="center" vertical="center"/>
    </xf>
    <xf numFmtId="165" fontId="15" fillId="8" borderId="13" xfId="3" applyNumberFormat="1" applyFont="1" applyFill="1" applyBorder="1" applyAlignment="1">
      <alignment horizontal="center"/>
    </xf>
    <xf numFmtId="165" fontId="15" fillId="8" borderId="13" xfId="3" applyNumberFormat="1" applyFont="1" applyFill="1" applyBorder="1"/>
    <xf numFmtId="0" fontId="15" fillId="8" borderId="13" xfId="3" applyFont="1" applyFill="1" applyBorder="1"/>
    <xf numFmtId="0" fontId="17" fillId="8" borderId="64" xfId="0" applyFont="1" applyFill="1" applyBorder="1" applyAlignment="1">
      <alignment horizontal="center"/>
    </xf>
    <xf numFmtId="0" fontId="17" fillId="8" borderId="65" xfId="0" applyFont="1" applyFill="1" applyBorder="1" applyAlignment="1">
      <alignment horizontal="center"/>
    </xf>
    <xf numFmtId="0" fontId="17" fillId="8" borderId="66" xfId="0" applyFont="1" applyFill="1" applyBorder="1" applyAlignment="1">
      <alignment horizontal="center"/>
    </xf>
    <xf numFmtId="0" fontId="17" fillId="8" borderId="77" xfId="0" applyFont="1" applyFill="1" applyBorder="1" applyAlignment="1">
      <alignment horizontal="center"/>
    </xf>
    <xf numFmtId="0" fontId="17" fillId="8" borderId="82" xfId="0" applyFont="1" applyFill="1" applyBorder="1" applyAlignment="1">
      <alignment horizontal="center"/>
    </xf>
    <xf numFmtId="165" fontId="26" fillId="8" borderId="13" xfId="0" applyNumberFormat="1" applyFont="1" applyFill="1" applyBorder="1" applyAlignment="1">
      <alignment horizontal="center"/>
    </xf>
    <xf numFmtId="0" fontId="32" fillId="0" borderId="0" xfId="0" applyFont="1"/>
    <xf numFmtId="3" fontId="15" fillId="0" borderId="60" xfId="3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5" fontId="17" fillId="0" borderId="13" xfId="0" applyNumberFormat="1" applyFont="1" applyBorder="1" applyAlignment="1">
      <alignment horizontal="center"/>
    </xf>
    <xf numFmtId="165" fontId="15" fillId="0" borderId="13" xfId="3" applyNumberFormat="1" applyFont="1" applyBorder="1" applyAlignment="1">
      <alignment horizontal="center" vertical="center"/>
    </xf>
    <xf numFmtId="165" fontId="15" fillId="0" borderId="13" xfId="3" applyNumberFormat="1" applyFont="1" applyBorder="1" applyAlignment="1">
      <alignment horizontal="center"/>
    </xf>
    <xf numFmtId="165" fontId="15" fillId="0" borderId="13" xfId="3" applyNumberFormat="1" applyFont="1" applyBorder="1"/>
    <xf numFmtId="0" fontId="15" fillId="0" borderId="13" xfId="3" applyFont="1" applyBorder="1" applyAlignment="1">
      <alignment horizontal="center" vertical="center"/>
    </xf>
    <xf numFmtId="0" fontId="15" fillId="0" borderId="13" xfId="3" applyFont="1" applyBorder="1"/>
    <xf numFmtId="166" fontId="19" fillId="0" borderId="101" xfId="0" applyNumberFormat="1" applyFont="1" applyBorder="1" applyAlignment="1">
      <alignment horizontal="center"/>
    </xf>
    <xf numFmtId="166" fontId="19" fillId="0" borderId="102" xfId="0" applyNumberFormat="1" applyFont="1" applyBorder="1" applyAlignment="1">
      <alignment horizontal="center"/>
    </xf>
    <xf numFmtId="166" fontId="19" fillId="0" borderId="103" xfId="0" applyNumberFormat="1" applyFont="1" applyBorder="1" applyAlignment="1">
      <alignment horizontal="center"/>
    </xf>
    <xf numFmtId="166" fontId="19" fillId="0" borderId="104" xfId="0" applyNumberFormat="1" applyFont="1" applyBorder="1" applyAlignment="1">
      <alignment horizontal="center"/>
    </xf>
    <xf numFmtId="166" fontId="19" fillId="0" borderId="105" xfId="0" applyNumberFormat="1" applyFont="1" applyBorder="1" applyAlignment="1">
      <alignment horizontal="center"/>
    </xf>
    <xf numFmtId="165" fontId="26" fillId="0" borderId="57" xfId="0" applyNumberFormat="1" applyFont="1" applyBorder="1" applyAlignment="1">
      <alignment horizontal="center"/>
    </xf>
    <xf numFmtId="0" fontId="15" fillId="0" borderId="14" xfId="3" applyFont="1" applyBorder="1" applyAlignment="1">
      <alignment vertical="center"/>
    </xf>
    <xf numFmtId="165" fontId="17" fillId="0" borderId="14" xfId="0" applyNumberFormat="1" applyFont="1" applyBorder="1" applyAlignment="1">
      <alignment horizontal="center"/>
    </xf>
    <xf numFmtId="165" fontId="15" fillId="0" borderId="14" xfId="3" applyNumberFormat="1" applyFont="1" applyBorder="1" applyAlignment="1">
      <alignment horizontal="center" vertical="center"/>
    </xf>
    <xf numFmtId="165" fontId="15" fillId="0" borderId="14" xfId="3" applyNumberFormat="1" applyFont="1" applyBorder="1" applyAlignment="1">
      <alignment horizontal="center"/>
    </xf>
    <xf numFmtId="165" fontId="15" fillId="0" borderId="14" xfId="3" applyNumberFormat="1" applyFont="1" applyBorder="1"/>
    <xf numFmtId="0" fontId="15" fillId="0" borderId="14" xfId="3" applyFont="1" applyBorder="1" applyAlignment="1">
      <alignment horizontal="center" vertical="center"/>
    </xf>
    <xf numFmtId="0" fontId="15" fillId="0" borderId="14" xfId="3" applyFont="1" applyBorder="1"/>
    <xf numFmtId="166" fontId="32" fillId="2" borderId="101" xfId="4" applyNumberFormat="1" applyFont="1" applyFill="1" applyBorder="1" applyAlignment="1">
      <alignment horizontal="center"/>
    </xf>
    <xf numFmtId="166" fontId="32" fillId="2" borderId="102" xfId="4" applyNumberFormat="1" applyFont="1" applyFill="1" applyBorder="1" applyAlignment="1">
      <alignment horizontal="center"/>
    </xf>
    <xf numFmtId="166" fontId="32" fillId="2" borderId="105" xfId="4" applyNumberFormat="1" applyFont="1" applyFill="1" applyBorder="1" applyAlignment="1">
      <alignment horizontal="center"/>
    </xf>
    <xf numFmtId="166" fontId="32" fillId="2" borderId="104" xfId="4" applyNumberFormat="1" applyFont="1" applyFill="1" applyBorder="1" applyAlignment="1">
      <alignment horizontal="center"/>
    </xf>
    <xf numFmtId="166" fontId="32" fillId="2" borderId="103" xfId="4" applyNumberFormat="1" applyFont="1" applyFill="1" applyBorder="1" applyAlignment="1">
      <alignment horizontal="center"/>
    </xf>
    <xf numFmtId="166" fontId="19" fillId="2" borderId="21" xfId="0" applyNumberFormat="1" applyFont="1" applyFill="1" applyBorder="1" applyAlignment="1">
      <alignment horizontal="center"/>
    </xf>
    <xf numFmtId="3" fontId="15" fillId="8" borderId="21" xfId="3" applyNumberFormat="1" applyFont="1" applyFill="1" applyBorder="1" applyAlignment="1">
      <alignment horizontal="center" vertical="center"/>
    </xf>
    <xf numFmtId="0" fontId="15" fillId="8" borderId="21" xfId="3" applyFont="1" applyFill="1" applyBorder="1" applyAlignment="1">
      <alignment vertical="center"/>
    </xf>
    <xf numFmtId="0" fontId="15" fillId="8" borderId="21" xfId="3" applyFont="1" applyFill="1" applyBorder="1" applyAlignment="1">
      <alignment vertical="center" wrapText="1"/>
    </xf>
    <xf numFmtId="165" fontId="17" fillId="8" borderId="21" xfId="0" applyNumberFormat="1" applyFont="1" applyFill="1" applyBorder="1" applyAlignment="1">
      <alignment horizontal="center" vertical="center"/>
    </xf>
    <xf numFmtId="165" fontId="15" fillId="8" borderId="21" xfId="3" applyNumberFormat="1" applyFont="1" applyFill="1" applyBorder="1" applyAlignment="1">
      <alignment horizontal="center" vertical="center"/>
    </xf>
    <xf numFmtId="165" fontId="15" fillId="8" borderId="21" xfId="3" applyNumberFormat="1" applyFont="1" applyFill="1" applyBorder="1" applyAlignment="1">
      <alignment vertical="center"/>
    </xf>
    <xf numFmtId="0" fontId="15" fillId="8" borderId="21" xfId="3" applyFont="1" applyFill="1" applyBorder="1" applyAlignment="1">
      <alignment horizontal="center" vertical="center"/>
    </xf>
    <xf numFmtId="166" fontId="19" fillId="0" borderId="106" xfId="0" applyNumberFormat="1" applyFont="1" applyBorder="1" applyAlignment="1">
      <alignment horizontal="center"/>
    </xf>
    <xf numFmtId="166" fontId="19" fillId="0" borderId="107" xfId="0" applyNumberFormat="1" applyFont="1" applyBorder="1" applyAlignment="1">
      <alignment horizontal="center"/>
    </xf>
    <xf numFmtId="166" fontId="19" fillId="0" borderId="108" xfId="0" applyNumberFormat="1" applyFont="1" applyBorder="1" applyAlignment="1">
      <alignment horizontal="center"/>
    </xf>
    <xf numFmtId="166" fontId="19" fillId="0" borderId="109" xfId="0" applyNumberFormat="1" applyFont="1" applyBorder="1" applyAlignment="1">
      <alignment horizontal="center"/>
    </xf>
    <xf numFmtId="166" fontId="19" fillId="0" borderId="110" xfId="0" applyNumberFormat="1" applyFont="1" applyBorder="1" applyAlignment="1">
      <alignment horizontal="center"/>
    </xf>
    <xf numFmtId="3" fontId="15" fillId="0" borderId="13" xfId="3" applyNumberFormat="1" applyFont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2" fontId="23" fillId="5" borderId="9" xfId="0" applyNumberFormat="1" applyFont="1" applyFill="1" applyBorder="1" applyAlignment="1">
      <alignment horizontal="center"/>
    </xf>
    <xf numFmtId="2" fontId="23" fillId="5" borderId="8" xfId="0" applyNumberFormat="1" applyFont="1" applyFill="1" applyBorder="1" applyAlignment="1">
      <alignment horizontal="center"/>
    </xf>
    <xf numFmtId="2" fontId="23" fillId="5" borderId="10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2" fontId="23" fillId="3" borderId="9" xfId="0" applyNumberFormat="1" applyFont="1" applyFill="1" applyBorder="1" applyAlignment="1">
      <alignment horizontal="center"/>
    </xf>
    <xf numFmtId="2" fontId="23" fillId="3" borderId="8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 vertical="center" wrapText="1"/>
    </xf>
    <xf numFmtId="2" fontId="23" fillId="3" borderId="3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right"/>
    </xf>
    <xf numFmtId="0" fontId="19" fillId="2" borderId="20" xfId="0" applyFont="1" applyFill="1" applyBorder="1" applyAlignment="1">
      <alignment horizontal="right"/>
    </xf>
    <xf numFmtId="0" fontId="32" fillId="0" borderId="18" xfId="4" applyFont="1" applyBorder="1" applyAlignment="1">
      <alignment horizontal="center"/>
    </xf>
    <xf numFmtId="0" fontId="33" fillId="0" borderId="50" xfId="4" applyFont="1" applyBorder="1" applyAlignment="1">
      <alignment horizontal="center"/>
    </xf>
    <xf numFmtId="0" fontId="33" fillId="0" borderId="46" xfId="4" applyFont="1" applyBorder="1" applyAlignment="1">
      <alignment horizontal="center"/>
    </xf>
    <xf numFmtId="0" fontId="33" fillId="0" borderId="47" xfId="4" applyFont="1" applyBorder="1" applyAlignment="1">
      <alignment horizontal="center"/>
    </xf>
    <xf numFmtId="0" fontId="31" fillId="0" borderId="48" xfId="4" applyFont="1" applyBorder="1" applyAlignment="1">
      <alignment horizontal="center"/>
    </xf>
    <xf numFmtId="0" fontId="31" fillId="0" borderId="46" xfId="4" applyFont="1" applyBorder="1" applyAlignment="1">
      <alignment horizontal="center"/>
    </xf>
    <xf numFmtId="0" fontId="31" fillId="0" borderId="47" xfId="4" applyFont="1" applyBorder="1" applyAlignment="1">
      <alignment horizontal="center"/>
    </xf>
    <xf numFmtId="0" fontId="31" fillId="0" borderId="49" xfId="4" applyFont="1" applyBorder="1" applyAlignment="1">
      <alignment horizontal="center"/>
    </xf>
    <xf numFmtId="0" fontId="33" fillId="0" borderId="48" xfId="4" applyFont="1" applyBorder="1" applyAlignment="1">
      <alignment horizontal="center"/>
    </xf>
    <xf numFmtId="0" fontId="33" fillId="0" borderId="49" xfId="4" applyFont="1" applyBorder="1" applyAlignment="1">
      <alignment horizontal="center"/>
    </xf>
    <xf numFmtId="0" fontId="34" fillId="0" borderId="50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1" fillId="0" borderId="51" xfId="4" applyFont="1" applyBorder="1" applyAlignment="1">
      <alignment horizontal="center"/>
    </xf>
    <xf numFmtId="0" fontId="31" fillId="0" borderId="4" xfId="4" applyFont="1" applyBorder="1" applyAlignment="1">
      <alignment horizontal="center"/>
    </xf>
    <xf numFmtId="0" fontId="31" fillId="0" borderId="29" xfId="4" applyFont="1" applyBorder="1" applyAlignment="1">
      <alignment horizontal="center"/>
    </xf>
    <xf numFmtId="0" fontId="34" fillId="0" borderId="51" xfId="0" applyFont="1" applyBorder="1" applyAlignment="1">
      <alignment horizontal="center"/>
    </xf>
    <xf numFmtId="0" fontId="34" fillId="0" borderId="29" xfId="0" applyFont="1" applyBorder="1" applyAlignment="1">
      <alignment horizontal="center"/>
    </xf>
  </cellXfs>
  <cellStyles count="11">
    <cellStyle name="Comma 2" xfId="2" xr:uid="{00000000-0005-0000-0000-000001000000}"/>
    <cellStyle name="Normal 2" xfId="3" xr:uid="{00000000-0005-0000-0000-000003000000}"/>
    <cellStyle name="Normal 2 2" xfId="4" xr:uid="{00000000-0005-0000-0000-000004000000}"/>
    <cellStyle name="Normal 2 3" xfId="9" xr:uid="{00000000-0005-0000-0000-000005000000}"/>
    <cellStyle name="Normal 3" xfId="5" xr:uid="{00000000-0005-0000-0000-000006000000}"/>
    <cellStyle name="Normal 4" xfId="1" xr:uid="{00000000-0005-0000-0000-000007000000}"/>
    <cellStyle name="Normal 4 2" xfId="7" xr:uid="{00000000-0005-0000-0000-000008000000}"/>
    <cellStyle name="Normal 5" xfId="8" xr:uid="{00000000-0005-0000-0000-000009000000}"/>
    <cellStyle name="Normal 5 2" xfId="10" xr:uid="{00000000-0005-0000-0000-00000A000000}"/>
    <cellStyle name="จุลภาค" xfId="6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28"/>
  <sheetViews>
    <sheetView tabSelected="1" zoomScaleNormal="100" workbookViewId="0">
      <selection activeCell="S12" sqref="S12"/>
    </sheetView>
  </sheetViews>
  <sheetFormatPr defaultRowHeight="15"/>
  <cols>
    <col min="1" max="1" width="6.28515625" customWidth="1"/>
    <col min="2" max="2" width="48.28515625" bestFit="1" customWidth="1"/>
    <col min="3" max="3" width="10.42578125" customWidth="1"/>
    <col min="4" max="4" width="10.140625" customWidth="1"/>
    <col min="5" max="5" width="11.42578125" customWidth="1"/>
    <col min="6" max="6" width="11.85546875" customWidth="1"/>
    <col min="7" max="10" width="8" hidden="1" customWidth="1"/>
  </cols>
  <sheetData>
    <row r="1" spans="1:10" ht="27.75">
      <c r="A1" s="338" t="s">
        <v>2065</v>
      </c>
      <c r="B1" s="338"/>
      <c r="C1" s="338"/>
      <c r="D1" s="338"/>
      <c r="E1" s="338"/>
      <c r="F1" s="339"/>
      <c r="G1" s="7"/>
      <c r="H1" s="7"/>
      <c r="I1" s="7"/>
      <c r="J1" s="7"/>
    </row>
    <row r="2" spans="1:10" ht="24">
      <c r="A2" s="340" t="s">
        <v>2498</v>
      </c>
      <c r="B2" s="341"/>
      <c r="C2" s="340" t="s">
        <v>1686</v>
      </c>
      <c r="D2" s="340"/>
      <c r="E2" s="340"/>
      <c r="F2" s="342"/>
      <c r="G2" s="9"/>
      <c r="H2" s="8"/>
      <c r="I2" s="8"/>
      <c r="J2" s="8"/>
    </row>
    <row r="3" spans="1:10" ht="24">
      <c r="A3" s="340" t="s">
        <v>2499</v>
      </c>
      <c r="B3" s="341"/>
      <c r="C3" s="343" t="s">
        <v>2577</v>
      </c>
      <c r="D3" s="340"/>
      <c r="E3" s="340"/>
      <c r="F3" s="344"/>
      <c r="G3" s="9"/>
      <c r="H3" s="8"/>
      <c r="I3" s="8"/>
      <c r="J3" s="10"/>
    </row>
    <row r="4" spans="1:10" ht="24">
      <c r="A4" s="476" t="s">
        <v>1687</v>
      </c>
      <c r="B4" s="476" t="s">
        <v>1688</v>
      </c>
      <c r="C4" s="479" t="s">
        <v>1689</v>
      </c>
      <c r="D4" s="480"/>
      <c r="E4" s="480"/>
      <c r="F4" s="481"/>
      <c r="G4" s="482" t="s">
        <v>1806</v>
      </c>
      <c r="H4" s="482"/>
      <c r="I4" s="482"/>
      <c r="J4" s="483"/>
    </row>
    <row r="5" spans="1:10" ht="24">
      <c r="A5" s="477"/>
      <c r="B5" s="477"/>
      <c r="C5" s="345" t="s">
        <v>2066</v>
      </c>
      <c r="D5" s="346" t="s">
        <v>2067</v>
      </c>
      <c r="E5" s="346" t="s">
        <v>2068</v>
      </c>
      <c r="F5" s="347" t="s">
        <v>1691</v>
      </c>
      <c r="G5" s="44" t="s">
        <v>1690</v>
      </c>
      <c r="H5" s="19" t="s">
        <v>1690</v>
      </c>
      <c r="I5" s="19" t="s">
        <v>1690</v>
      </c>
      <c r="J5" s="20" t="s">
        <v>1691</v>
      </c>
    </row>
    <row r="6" spans="1:10" ht="24">
      <c r="A6" s="477"/>
      <c r="B6" s="478"/>
      <c r="C6" s="348"/>
      <c r="D6" s="349"/>
      <c r="E6" s="350"/>
      <c r="F6" s="351"/>
      <c r="G6" s="45" t="s">
        <v>16</v>
      </c>
      <c r="H6" s="21" t="s">
        <v>10</v>
      </c>
      <c r="I6" s="22" t="s">
        <v>3</v>
      </c>
      <c r="J6" s="16"/>
    </row>
    <row r="7" spans="1:10" ht="24" hidden="1">
      <c r="A7" s="478"/>
      <c r="B7" s="352" t="s">
        <v>1692</v>
      </c>
      <c r="C7" s="353"/>
      <c r="D7" s="354"/>
      <c r="E7" s="355" t="s">
        <v>1694</v>
      </c>
      <c r="F7" s="356" t="s">
        <v>1693</v>
      </c>
      <c r="G7" s="46"/>
      <c r="H7" s="23"/>
      <c r="I7" s="24" t="s">
        <v>1693</v>
      </c>
      <c r="J7" s="25"/>
    </row>
    <row r="8" spans="1:10" ht="24">
      <c r="A8" s="357"/>
      <c r="B8" s="358" t="s">
        <v>1695</v>
      </c>
      <c r="C8" s="359">
        <f>SUM(C9:C26)</f>
        <v>0</v>
      </c>
      <c r="D8" s="360">
        <f>SUM(D9:D26)</f>
        <v>179</v>
      </c>
      <c r="E8" s="360">
        <f>SUM(E9:E26)</f>
        <v>483</v>
      </c>
      <c r="F8" s="361">
        <f>SUM(F9:F26)</f>
        <v>662</v>
      </c>
      <c r="G8" s="47" t="e">
        <f t="shared" ref="G8:J8" si="0">SUM(G9:G26)</f>
        <v>#REF!</v>
      </c>
      <c r="H8" s="42" t="e">
        <f t="shared" si="0"/>
        <v>#REF!</v>
      </c>
      <c r="I8" s="42" t="e">
        <f t="shared" si="0"/>
        <v>#REF!</v>
      </c>
      <c r="J8" s="43" t="e">
        <f t="shared" si="0"/>
        <v>#REF!</v>
      </c>
    </row>
    <row r="9" spans="1:10" ht="24">
      <c r="A9" s="362">
        <v>1</v>
      </c>
      <c r="B9" s="363" t="s">
        <v>322</v>
      </c>
      <c r="C9" s="364">
        <f>จำนวนอาจารย์!U143+จำนวนอาจารย์!X143+จำนวนอาจารย์!AA143</f>
        <v>0</v>
      </c>
      <c r="D9" s="365">
        <f>จำนวนอาจารย์!T143+จำนวนอาจารย์!W143+จำนวนอาจารย์!Z143</f>
        <v>4</v>
      </c>
      <c r="E9" s="366">
        <f>จำนวนอาจารย์!S143+จำนวนอาจารย์!V143+จำนวนอาจารย์!Y143</f>
        <v>58</v>
      </c>
      <c r="F9" s="397">
        <f>SUM(C9:E9)</f>
        <v>62</v>
      </c>
      <c r="G9" s="48"/>
      <c r="H9" s="33" t="e">
        <f>#REF!+#REF!+#REF!</f>
        <v>#REF!</v>
      </c>
      <c r="I9" s="34" t="e">
        <f>#REF!+#REF!+#REF!</f>
        <v>#REF!</v>
      </c>
      <c r="J9" s="35" t="e">
        <f>SUM(G9:I9)</f>
        <v>#REF!</v>
      </c>
    </row>
    <row r="10" spans="1:10" ht="24">
      <c r="A10" s="362">
        <v>2</v>
      </c>
      <c r="B10" s="367" t="s">
        <v>0</v>
      </c>
      <c r="C10" s="364">
        <f>จำนวนอาจารย์!U30+จำนวนอาจารย์!X30+จำนวนอาจารย์!AA30</f>
        <v>0</v>
      </c>
      <c r="D10" s="365">
        <f>จำนวนอาจารย์!T30+จำนวนอาจารย์!W30+จำนวนอาจารย์!Z30</f>
        <v>2</v>
      </c>
      <c r="E10" s="366">
        <f>จำนวนอาจารย์!S30+จำนวนอาจารย์!V30+จำนวนอาจารย์!Y30</f>
        <v>17</v>
      </c>
      <c r="F10" s="397">
        <f t="shared" ref="F10:F26" si="1">SUM(C10:E10)</f>
        <v>19</v>
      </c>
      <c r="G10" s="49"/>
      <c r="H10" s="36" t="e">
        <f>#REF!+#REF!+#REF!</f>
        <v>#REF!</v>
      </c>
      <c r="I10" s="37" t="e">
        <f>#REF!+#REF!+#REF!</f>
        <v>#REF!</v>
      </c>
      <c r="J10" s="35" t="e">
        <f t="shared" ref="J10:J26" si="2">SUM(G10:I10)</f>
        <v>#REF!</v>
      </c>
    </row>
    <row r="11" spans="1:10" ht="24">
      <c r="A11" s="362">
        <v>3</v>
      </c>
      <c r="B11" s="367" t="s">
        <v>859</v>
      </c>
      <c r="C11" s="364">
        <f>จำนวนอาจารย์!U342+จำนวนอาจารย์!X342+จำนวนอาจารย์!AA342</f>
        <v>0</v>
      </c>
      <c r="D11" s="365">
        <f>จำนวนอาจารย์!T342+จำนวนอาจารย์!W342+จำนวนอาจารย์!Z342</f>
        <v>5</v>
      </c>
      <c r="E11" s="366">
        <f>จำนวนอาจารย์!S342+จำนวนอาจารย์!V342+จำนวนอาจารย์!Y342</f>
        <v>32</v>
      </c>
      <c r="F11" s="397">
        <f t="shared" si="1"/>
        <v>37</v>
      </c>
      <c r="G11" s="49"/>
      <c r="H11" s="36" t="e">
        <f>#REF!+#REF!+#REF!</f>
        <v>#REF!</v>
      </c>
      <c r="I11" s="37" t="e">
        <f>#REF!+#REF!+#REF!</f>
        <v>#REF!</v>
      </c>
      <c r="J11" s="35" t="e">
        <f t="shared" si="2"/>
        <v>#REF!</v>
      </c>
    </row>
    <row r="12" spans="1:10" ht="24">
      <c r="A12" s="362">
        <v>4</v>
      </c>
      <c r="B12" s="367" t="s">
        <v>1209</v>
      </c>
      <c r="C12" s="364">
        <f>จำนวนอาจารย์!U493+จำนวนอาจารย์!X493+จำนวนอาจารย์!AA493</f>
        <v>0</v>
      </c>
      <c r="D12" s="365">
        <f>จำนวนอาจารย์!T493+จำนวนอาจารย์!W493+จำนวนอาจารย์!Z493</f>
        <v>23</v>
      </c>
      <c r="E12" s="366">
        <f>จำนวนอาจารย์!S493+จำนวนอาจารย์!V493+จำนวนอาจารย์!Y493</f>
        <v>13</v>
      </c>
      <c r="F12" s="397">
        <f t="shared" si="1"/>
        <v>36</v>
      </c>
      <c r="G12" s="49"/>
      <c r="H12" s="36" t="e">
        <f>#REF!+#REF!+#REF!</f>
        <v>#REF!</v>
      </c>
      <c r="I12" s="37" t="e">
        <f>#REF!+#REF!+#REF!</f>
        <v>#REF!</v>
      </c>
      <c r="J12" s="35" t="e">
        <f t="shared" si="2"/>
        <v>#REF!</v>
      </c>
    </row>
    <row r="13" spans="1:10" ht="24">
      <c r="A13" s="362">
        <v>5</v>
      </c>
      <c r="B13" s="367" t="s">
        <v>1288</v>
      </c>
      <c r="C13" s="364">
        <f>จำนวนอาจารย์!U523+จำนวนอาจารย์!X523+จำนวนอาจารย์!AA523</f>
        <v>0</v>
      </c>
      <c r="D13" s="365">
        <f>จำนวนอาจารย์!T523+จำนวนอาจารย์!W523+จำนวนอาจารย์!Z523</f>
        <v>3</v>
      </c>
      <c r="E13" s="366">
        <f>จำนวนอาจารย์!S523+จำนวนอาจารย์!V523+จำนวนอาจารย์!Y523</f>
        <v>17</v>
      </c>
      <c r="F13" s="397">
        <f t="shared" si="1"/>
        <v>20</v>
      </c>
      <c r="G13" s="49" t="e">
        <f>#REF!</f>
        <v>#REF!</v>
      </c>
      <c r="H13" s="36" t="e">
        <f>#REF!+#REF!+#REF!</f>
        <v>#REF!</v>
      </c>
      <c r="I13" s="37" t="e">
        <f>#REF!+#REF!+#REF!</f>
        <v>#REF!</v>
      </c>
      <c r="J13" s="35" t="e">
        <f t="shared" si="2"/>
        <v>#REF!</v>
      </c>
    </row>
    <row r="14" spans="1:10" ht="24">
      <c r="A14" s="362">
        <v>6</v>
      </c>
      <c r="B14" s="367" t="s">
        <v>593</v>
      </c>
      <c r="C14" s="364">
        <f>จำนวนอาจารย์!U302+จำนวนอาจารย์!X302+จำนวนอาจารย์!AA302</f>
        <v>0</v>
      </c>
      <c r="D14" s="365">
        <f>จำนวนอาจารย์!T302+จำนวนอาจารย์!W302+จำนวนอาจารย์!Z302</f>
        <v>16</v>
      </c>
      <c r="E14" s="366">
        <f>จำนวนอาจารย์!S302+จำนวนอาจารย์!V302+จำนวนอาจารย์!Y302</f>
        <v>105</v>
      </c>
      <c r="F14" s="397">
        <f t="shared" si="1"/>
        <v>121</v>
      </c>
      <c r="G14" s="49"/>
      <c r="H14" s="36" t="e">
        <f>#REF!+#REF!+#REF!</f>
        <v>#REF!</v>
      </c>
      <c r="I14" s="37" t="e">
        <f>#REF!+#REF!+#REF!</f>
        <v>#REF!</v>
      </c>
      <c r="J14" s="35" t="e">
        <f t="shared" si="2"/>
        <v>#REF!</v>
      </c>
    </row>
    <row r="15" spans="1:10" ht="24">
      <c r="A15" s="362">
        <v>7</v>
      </c>
      <c r="B15" s="367" t="s">
        <v>1593</v>
      </c>
      <c r="C15" s="364">
        <f>จำนวนอาจารย์!U730+จำนวนอาจารย์!X730+จำนวนอาจารย์!AA730</f>
        <v>0</v>
      </c>
      <c r="D15" s="365">
        <f>จำนวนอาจารย์!T730+จำนวนอาจารย์!W730+จำนวนอาจารย์!Z730</f>
        <v>3</v>
      </c>
      <c r="E15" s="366">
        <f>จำนวนอาจารย์!S730+จำนวนอาจารย์!V730+จำนวนอาจารย์!Y730</f>
        <v>19</v>
      </c>
      <c r="F15" s="397">
        <f t="shared" si="1"/>
        <v>22</v>
      </c>
      <c r="G15" s="49"/>
      <c r="H15" s="36" t="e">
        <f>#REF!+#REF!+#REF!</f>
        <v>#REF!</v>
      </c>
      <c r="I15" s="37" t="e">
        <f>#REF!+#REF!+#REF!</f>
        <v>#REF!</v>
      </c>
      <c r="J15" s="35" t="e">
        <f t="shared" si="2"/>
        <v>#REF!</v>
      </c>
    </row>
    <row r="16" spans="1:10" ht="24">
      <c r="A16" s="362">
        <v>8</v>
      </c>
      <c r="B16" s="367" t="s">
        <v>2329</v>
      </c>
      <c r="C16" s="364">
        <f>จำนวนอาจารย์!U159+จำนวนอาจารย์!X159+จำนวนอาจารย์!AA159</f>
        <v>0</v>
      </c>
      <c r="D16" s="365">
        <f>จำนวนอาจารย์!T159+จำนวนอาจารย์!W159+จำนวนอาจารย์!Z159</f>
        <v>8.5</v>
      </c>
      <c r="E16" s="366">
        <f>จำนวนอาจารย์!S159+จำนวนอาจารย์!V159+จำนวนอาจารย์!Y159</f>
        <v>1</v>
      </c>
      <c r="F16" s="397">
        <f t="shared" si="1"/>
        <v>9.5</v>
      </c>
      <c r="G16" s="49"/>
      <c r="H16" s="36"/>
      <c r="I16" s="37"/>
      <c r="J16" s="35"/>
    </row>
    <row r="17" spans="1:14" ht="24">
      <c r="A17" s="362">
        <v>9</v>
      </c>
      <c r="B17" s="367" t="s">
        <v>2411</v>
      </c>
      <c r="C17" s="364">
        <f>จำนวนอาจารย์!U500+จำนวนอาจารย์!X500+จำนวนอาจารย์!AA500</f>
        <v>0</v>
      </c>
      <c r="D17" s="365">
        <f>จำนวนอาจารย์!T500+จำนวนอาจารย์!W500+จำนวนอาจารย์!Z500</f>
        <v>2</v>
      </c>
      <c r="E17" s="366">
        <f>จำนวนอาจารย์!S500+จำนวนอาจารย์!V500+จำนวนอาจารย์!Y500</f>
        <v>2</v>
      </c>
      <c r="F17" s="397">
        <f t="shared" si="1"/>
        <v>4</v>
      </c>
      <c r="G17" s="49"/>
      <c r="H17" s="36"/>
      <c r="I17" s="37"/>
      <c r="J17" s="35"/>
    </row>
    <row r="18" spans="1:14" ht="24">
      <c r="A18" s="362">
        <v>10</v>
      </c>
      <c r="B18" s="367" t="s">
        <v>958</v>
      </c>
      <c r="C18" s="364">
        <f>จำนวนอาจารย์!U425+จำนวนอาจารย์!X425+จำนวนอาจารย์!AA425</f>
        <v>0</v>
      </c>
      <c r="D18" s="365">
        <f>จำนวนอาจารย์!T425+จำนวนอาจารย์!W425+จำนวนอาจารย์!Z425</f>
        <v>51.5</v>
      </c>
      <c r="E18" s="366">
        <f>จำนวนอาจารย์!S425+จำนวนอาจารย์!V425+จำนวนอาจารย์!Y425</f>
        <v>27</v>
      </c>
      <c r="F18" s="397">
        <f t="shared" si="1"/>
        <v>78.5</v>
      </c>
      <c r="G18" s="49" t="e">
        <f>#REF!</f>
        <v>#REF!</v>
      </c>
      <c r="H18" s="36" t="e">
        <f>#REF!+#REF!+#REF!</f>
        <v>#REF!</v>
      </c>
      <c r="I18" s="37" t="e">
        <f>#REF!+#REF!+#REF!</f>
        <v>#REF!</v>
      </c>
      <c r="J18" s="35" t="e">
        <f t="shared" si="2"/>
        <v>#REF!</v>
      </c>
    </row>
    <row r="19" spans="1:14" ht="24">
      <c r="A19" s="362">
        <v>11</v>
      </c>
      <c r="B19" s="367" t="s">
        <v>512</v>
      </c>
      <c r="C19" s="364">
        <f>จำนวนอาจารย์!U178+จำนวนอาจารย์!X178+จำนวนอาจารย์!AA178</f>
        <v>0</v>
      </c>
      <c r="D19" s="365">
        <f>จำนวนอาจารย์!T178+จำนวนอาจารย์!W178+จำนวนอาจารย์!Z178</f>
        <v>5</v>
      </c>
      <c r="E19" s="366">
        <f>จำนวนอาจารย์!S178+จำนวนอาจารย์!V178+จำนวนอาจารย์!Y178</f>
        <v>11</v>
      </c>
      <c r="F19" s="397">
        <f t="shared" si="1"/>
        <v>16</v>
      </c>
      <c r="G19" s="49" t="e">
        <f>#REF!</f>
        <v>#REF!</v>
      </c>
      <c r="H19" s="36" t="e">
        <f>#REF!+#REF!+#REF!</f>
        <v>#REF!</v>
      </c>
      <c r="I19" s="37" t="e">
        <f>#REF!+#REF!+#REF!</f>
        <v>#REF!</v>
      </c>
      <c r="J19" s="35" t="e">
        <f t="shared" si="2"/>
        <v>#REF!</v>
      </c>
    </row>
    <row r="20" spans="1:14" ht="24">
      <c r="A20" s="362">
        <v>12</v>
      </c>
      <c r="B20" s="367" t="s">
        <v>1324</v>
      </c>
      <c r="C20" s="364">
        <f>จำนวนอาจารย์!U536+จำนวนอาจารย์!X536+จำนวนอาจารย์!AA536</f>
        <v>0</v>
      </c>
      <c r="D20" s="365">
        <f>จำนวนอาจารย์!T536+จำนวนอาจารย์!W536+จำนวนอาจารย์!Z536</f>
        <v>6</v>
      </c>
      <c r="E20" s="366">
        <f>จำนวนอาจารย์!S536+จำนวนอาจารย์!V536+จำนวนอาจารย์!Y536</f>
        <v>4</v>
      </c>
      <c r="F20" s="397">
        <f t="shared" si="1"/>
        <v>10</v>
      </c>
      <c r="G20" s="49"/>
      <c r="H20" s="36" t="e">
        <f>#REF!+#REF!+#REF!</f>
        <v>#REF!</v>
      </c>
      <c r="I20" s="37" t="e">
        <f>#REF!+#REF!+#REF!</f>
        <v>#REF!</v>
      </c>
      <c r="J20" s="35" t="e">
        <f t="shared" si="2"/>
        <v>#REF!</v>
      </c>
    </row>
    <row r="21" spans="1:14" ht="24">
      <c r="A21" s="362">
        <v>13</v>
      </c>
      <c r="B21" s="367" t="s">
        <v>1162</v>
      </c>
      <c r="C21" s="364">
        <f>จำนวนอาจารย์!U454+จำนวนอาจารย์!X454+จำนวนอาจารย์!AA454</f>
        <v>0</v>
      </c>
      <c r="D21" s="365">
        <f>จำนวนอาจารย์!T454+จำนวนอาจารย์!W454+จำนวนอาจารย์!Z454</f>
        <v>1</v>
      </c>
      <c r="E21" s="366">
        <f>จำนวนอาจารย์!S454+จำนวนอาจารย์!V454+จำนวนอาจารย์!Y454</f>
        <v>25</v>
      </c>
      <c r="F21" s="397">
        <f t="shared" si="1"/>
        <v>26</v>
      </c>
      <c r="G21" s="49"/>
      <c r="H21" s="36" t="e">
        <f>#REF!+#REF!+#REF!</f>
        <v>#REF!</v>
      </c>
      <c r="I21" s="37" t="e">
        <f>#REF!+#REF!+#REF!</f>
        <v>#REF!</v>
      </c>
      <c r="J21" s="35" t="e">
        <f t="shared" si="2"/>
        <v>#REF!</v>
      </c>
    </row>
    <row r="22" spans="1:14" ht="24">
      <c r="A22" s="362">
        <v>14</v>
      </c>
      <c r="B22" s="367" t="s">
        <v>132</v>
      </c>
      <c r="C22" s="364">
        <f>จำนวนอาจารย์!U78+จำนวนอาจารย์!X78+จำนวนอาจารย์!AA78</f>
        <v>0</v>
      </c>
      <c r="D22" s="365">
        <f>จำนวนอาจารย์!T78+จำนวนอาจารย์!W78+จำนวนอาจารย์!Z78</f>
        <v>13</v>
      </c>
      <c r="E22" s="366">
        <f>จำนวนอาจารย์!S78+จำนวนอาจารย์!V78+จำนวนอาจารย์!Y78</f>
        <v>31</v>
      </c>
      <c r="F22" s="397">
        <f t="shared" si="1"/>
        <v>44</v>
      </c>
      <c r="G22" s="49"/>
      <c r="H22" s="36" t="e">
        <f>#REF!+#REF!+#REF!</f>
        <v>#REF!</v>
      </c>
      <c r="I22" s="37" t="e">
        <f>#REF!+#REF!+#REF!</f>
        <v>#REF!</v>
      </c>
      <c r="J22" s="35" t="e">
        <f t="shared" si="2"/>
        <v>#REF!</v>
      </c>
    </row>
    <row r="23" spans="1:14" ht="24">
      <c r="A23" s="362">
        <v>15</v>
      </c>
      <c r="B23" s="367" t="s">
        <v>1532</v>
      </c>
      <c r="C23" s="364">
        <f>จำนวนอาจารย์!U705+จำนวนอาจารย์!X705+จำนวนอาจารย์!AA705</f>
        <v>0</v>
      </c>
      <c r="D23" s="365">
        <f>จำนวนอาจารย์!T705+จำนวนอาจารย์!W705+จำนวนอาจารย์!Z705</f>
        <v>4</v>
      </c>
      <c r="E23" s="366">
        <f>จำนวนอาจารย์!S705+จำนวนอาจารย์!V705+จำนวนอาจารย์!Y705</f>
        <v>20</v>
      </c>
      <c r="F23" s="397">
        <f t="shared" si="1"/>
        <v>24</v>
      </c>
      <c r="G23" s="49"/>
      <c r="H23" s="36" t="e">
        <f>#REF!+#REF!+#REF!</f>
        <v>#REF!</v>
      </c>
      <c r="I23" s="37" t="e">
        <f>#REF!+#REF!+#REF!</f>
        <v>#REF!</v>
      </c>
      <c r="J23" s="35" t="e">
        <f t="shared" si="2"/>
        <v>#REF!</v>
      </c>
    </row>
    <row r="24" spans="1:14" ht="24">
      <c r="A24" s="362">
        <v>16</v>
      </c>
      <c r="B24" s="367" t="s">
        <v>2113</v>
      </c>
      <c r="C24" s="364">
        <f>จำนวนอาจารย์!U678+จำนวนอาจารย์!X678+จำนวนอาจารย์!AA678</f>
        <v>0</v>
      </c>
      <c r="D24" s="365">
        <f>จำนวนอาจารย์!T678+จำนวนอาจารย์!W678+จำนวนอาจารย์!Z678</f>
        <v>0</v>
      </c>
      <c r="E24" s="366">
        <f>จำนวนอาจารย์!S678+จำนวนอาจารย์!V678+จำนวนอาจารย์!Y678</f>
        <v>10</v>
      </c>
      <c r="F24" s="397">
        <f t="shared" si="1"/>
        <v>10</v>
      </c>
      <c r="G24" s="49"/>
      <c r="H24" s="36" t="e">
        <f>#REF!+#REF!+#REF!</f>
        <v>#REF!</v>
      </c>
      <c r="I24" s="37" t="e">
        <f>#REF!+#REF!+#REF!</f>
        <v>#REF!</v>
      </c>
      <c r="J24" s="35" t="e">
        <f t="shared" ref="J24" si="3">SUM(G24:I24)</f>
        <v>#REF!</v>
      </c>
    </row>
    <row r="25" spans="1:14" ht="24">
      <c r="A25" s="362">
        <v>17</v>
      </c>
      <c r="B25" s="367" t="s">
        <v>2435</v>
      </c>
      <c r="C25" s="364">
        <f>จำนวนอาจารย์!U665+จำนวนอาจารย์!X665+จำนวนอาจารย์!AA665</f>
        <v>0</v>
      </c>
      <c r="D25" s="365">
        <f>จำนวนอาจารย์!T665+จำนวนอาจารย์!W665+จำนวนอาจารย์!Z665</f>
        <v>19</v>
      </c>
      <c r="E25" s="366">
        <f>จำนวนอาจารย์!S665+จำนวนอาจารย์!V665+จำนวนอาจารย์!Y665</f>
        <v>72</v>
      </c>
      <c r="F25" s="397">
        <f t="shared" si="1"/>
        <v>91</v>
      </c>
      <c r="G25" s="49" t="e">
        <f>#REF!</f>
        <v>#REF!</v>
      </c>
      <c r="H25" s="36" t="e">
        <f>#REF!+#REF!+#REF!</f>
        <v>#REF!</v>
      </c>
      <c r="I25" s="37" t="e">
        <f>#REF!+#REF!+#REF!</f>
        <v>#REF!</v>
      </c>
      <c r="J25" s="35" t="e">
        <f t="shared" si="2"/>
        <v>#REF!</v>
      </c>
      <c r="L25" s="18"/>
      <c r="M25" s="18"/>
      <c r="N25" s="18"/>
    </row>
    <row r="26" spans="1:14" ht="24">
      <c r="A26" s="392">
        <v>18</v>
      </c>
      <c r="B26" s="393" t="s">
        <v>1335</v>
      </c>
      <c r="C26" s="368">
        <f>จำนวนอาจารย์!U571+จำนวนอาจารย์!X571+จำนวนอาจารย์!AA571</f>
        <v>0</v>
      </c>
      <c r="D26" s="369">
        <f>จำนวนอาจารย์!T571+จำนวนอาจารย์!W571+จำนวนอาจารย์!Z571</f>
        <v>13</v>
      </c>
      <c r="E26" s="370">
        <f>จำนวนอาจารย์!S571+จำนวนอาจารย์!V571+จำนวนอาจารย์!Y571</f>
        <v>19</v>
      </c>
      <c r="F26" s="398">
        <f t="shared" si="1"/>
        <v>32</v>
      </c>
      <c r="G26" s="50"/>
      <c r="H26" s="38" t="e">
        <f>#REF!+#REF!+#REF!</f>
        <v>#REF!</v>
      </c>
      <c r="I26" s="39" t="e">
        <f>#REF!+#REF!+#REF!</f>
        <v>#REF!</v>
      </c>
      <c r="J26" s="41" t="e">
        <f t="shared" si="2"/>
        <v>#REF!</v>
      </c>
      <c r="L26" s="18"/>
    </row>
    <row r="28" spans="1:14">
      <c r="D28" s="17"/>
    </row>
  </sheetData>
  <mergeCells count="4">
    <mergeCell ref="A4:A7"/>
    <mergeCell ref="B4:B6"/>
    <mergeCell ref="C4:F4"/>
    <mergeCell ref="G4:J4"/>
  </mergeCells>
  <pageMargins left="0.39370078740157483" right="0.39370078740157483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Q26"/>
  <sheetViews>
    <sheetView zoomScaleNormal="100" workbookViewId="0">
      <selection activeCell="S15" sqref="S15"/>
    </sheetView>
  </sheetViews>
  <sheetFormatPr defaultRowHeight="15"/>
  <cols>
    <col min="1" max="1" width="6.28515625" customWidth="1"/>
    <col min="2" max="2" width="48.28515625" bestFit="1" customWidth="1"/>
    <col min="3" max="4" width="7.5703125" customWidth="1"/>
    <col min="5" max="5" width="8" customWidth="1"/>
    <col min="6" max="6" width="7.5703125" customWidth="1"/>
    <col min="7" max="7" width="8.42578125" customWidth="1"/>
    <col min="8" max="8" width="9" customWidth="1"/>
    <col min="9" max="12" width="6.5703125" hidden="1" customWidth="1"/>
    <col min="13" max="13" width="7.42578125" hidden="1" customWidth="1"/>
    <col min="14" max="14" width="0.5703125" hidden="1" customWidth="1"/>
  </cols>
  <sheetData>
    <row r="1" spans="1:17" ht="27.75">
      <c r="A1" s="371" t="s">
        <v>2064</v>
      </c>
      <c r="B1" s="371"/>
      <c r="C1" s="371"/>
      <c r="D1" s="371"/>
      <c r="E1" s="371"/>
      <c r="F1" s="371"/>
      <c r="G1" s="371"/>
      <c r="H1" s="371"/>
      <c r="I1" s="2"/>
      <c r="J1" s="2"/>
      <c r="K1" s="2"/>
      <c r="L1" s="2"/>
      <c r="M1" s="2"/>
      <c r="N1" s="2"/>
    </row>
    <row r="2" spans="1:17" ht="24">
      <c r="A2" s="372" t="s">
        <v>2500</v>
      </c>
      <c r="B2" s="373"/>
      <c r="C2" s="372" t="s">
        <v>1686</v>
      </c>
      <c r="D2" s="373"/>
      <c r="E2" s="373"/>
      <c r="F2" s="372"/>
      <c r="G2" s="372"/>
      <c r="H2" s="372"/>
      <c r="I2" s="4"/>
      <c r="J2" s="4"/>
      <c r="K2" s="4"/>
      <c r="L2" s="3"/>
      <c r="M2" s="3"/>
      <c r="N2" s="3"/>
    </row>
    <row r="3" spans="1:17" ht="24">
      <c r="A3" s="372" t="s">
        <v>2499</v>
      </c>
      <c r="B3" s="373"/>
      <c r="C3" s="374" t="s">
        <v>2577</v>
      </c>
      <c r="D3" s="373"/>
      <c r="E3" s="373"/>
      <c r="F3" s="372"/>
      <c r="G3" s="374"/>
      <c r="H3" s="372"/>
      <c r="I3" s="4"/>
      <c r="J3" s="4"/>
      <c r="K3" s="4"/>
      <c r="L3" s="3"/>
      <c r="M3" s="6"/>
      <c r="N3" s="3"/>
    </row>
    <row r="4" spans="1:17" ht="24">
      <c r="A4" s="492" t="s">
        <v>1687</v>
      </c>
      <c r="B4" s="492" t="s">
        <v>1688</v>
      </c>
      <c r="C4" s="495" t="s">
        <v>1689</v>
      </c>
      <c r="D4" s="496"/>
      <c r="E4" s="496"/>
      <c r="F4" s="496"/>
      <c r="G4" s="496"/>
      <c r="H4" s="497"/>
      <c r="I4" s="484" t="s">
        <v>1793</v>
      </c>
      <c r="J4" s="482"/>
      <c r="K4" s="482"/>
      <c r="L4" s="482"/>
      <c r="M4" s="482"/>
      <c r="N4" s="483"/>
    </row>
    <row r="5" spans="1:17" ht="24">
      <c r="A5" s="493"/>
      <c r="B5" s="493"/>
      <c r="C5" s="498" t="s">
        <v>1696</v>
      </c>
      <c r="D5" s="499"/>
      <c r="E5" s="499"/>
      <c r="F5" s="500"/>
      <c r="G5" s="492" t="s">
        <v>96</v>
      </c>
      <c r="H5" s="501" t="s">
        <v>1697</v>
      </c>
      <c r="I5" s="485" t="s">
        <v>1696</v>
      </c>
      <c r="J5" s="486"/>
      <c r="K5" s="486"/>
      <c r="L5" s="487"/>
      <c r="M5" s="488" t="s">
        <v>96</v>
      </c>
      <c r="N5" s="490" t="s">
        <v>1697</v>
      </c>
    </row>
    <row r="6" spans="1:17" ht="24">
      <c r="A6" s="493"/>
      <c r="B6" s="494"/>
      <c r="C6" s="375" t="s">
        <v>1672</v>
      </c>
      <c r="D6" s="375" t="s">
        <v>1673</v>
      </c>
      <c r="E6" s="375" t="s">
        <v>1674</v>
      </c>
      <c r="F6" s="376" t="s">
        <v>1691</v>
      </c>
      <c r="G6" s="494"/>
      <c r="H6" s="502"/>
      <c r="I6" s="11" t="s">
        <v>1672</v>
      </c>
      <c r="J6" s="11" t="s">
        <v>1673</v>
      </c>
      <c r="K6" s="11" t="s">
        <v>1674</v>
      </c>
      <c r="L6" s="12" t="s">
        <v>1691</v>
      </c>
      <c r="M6" s="489"/>
      <c r="N6" s="491"/>
    </row>
    <row r="7" spans="1:17" ht="24" hidden="1">
      <c r="A7" s="494"/>
      <c r="B7" s="377" t="s">
        <v>1692</v>
      </c>
      <c r="C7" s="378"/>
      <c r="D7" s="378"/>
      <c r="E7" s="378"/>
      <c r="F7" s="378" t="s">
        <v>1694</v>
      </c>
      <c r="G7" s="378"/>
      <c r="H7" s="379" t="s">
        <v>1693</v>
      </c>
      <c r="I7" s="13"/>
      <c r="J7" s="13"/>
      <c r="K7" s="13"/>
      <c r="L7" s="13" t="s">
        <v>1693</v>
      </c>
      <c r="M7" s="14"/>
      <c r="N7" s="15" t="s">
        <v>1698</v>
      </c>
    </row>
    <row r="8" spans="1:17" ht="24">
      <c r="A8" s="380"/>
      <c r="B8" s="381" t="s">
        <v>1695</v>
      </c>
      <c r="C8" s="382">
        <f t="shared" ref="C8:N8" si="0">SUM(C9:C26)</f>
        <v>1</v>
      </c>
      <c r="D8" s="382">
        <f t="shared" si="0"/>
        <v>64</v>
      </c>
      <c r="E8" s="382">
        <f t="shared" si="0"/>
        <v>260</v>
      </c>
      <c r="F8" s="382">
        <f t="shared" si="0"/>
        <v>325</v>
      </c>
      <c r="G8" s="382">
        <f t="shared" si="0"/>
        <v>337</v>
      </c>
      <c r="H8" s="383">
        <f t="shared" si="0"/>
        <v>662</v>
      </c>
      <c r="I8" s="5">
        <f t="shared" si="0"/>
        <v>0</v>
      </c>
      <c r="J8" s="5" t="e">
        <f t="shared" si="0"/>
        <v>#REF!</v>
      </c>
      <c r="K8" s="5" t="e">
        <f t="shared" si="0"/>
        <v>#REF!</v>
      </c>
      <c r="L8" s="5" t="e">
        <f t="shared" si="0"/>
        <v>#REF!</v>
      </c>
      <c r="M8" s="5" t="e">
        <f t="shared" si="0"/>
        <v>#REF!</v>
      </c>
      <c r="N8" s="5" t="e">
        <f t="shared" si="0"/>
        <v>#REF!</v>
      </c>
    </row>
    <row r="9" spans="1:17" ht="24">
      <c r="A9" s="384">
        <v>1</v>
      </c>
      <c r="B9" s="363" t="s">
        <v>322</v>
      </c>
      <c r="C9" s="385">
        <f>จำนวนอาจารย์!AB143+จำนวนอาจารย์!AF143+จำนวนอาจารย์!AJ143</f>
        <v>1</v>
      </c>
      <c r="D9" s="385">
        <f>จำนวนอาจารย์!AC143+จำนวนอาจารย์!AG143+จำนวนอาจารย์!AK143</f>
        <v>7</v>
      </c>
      <c r="E9" s="385">
        <f>จำนวนอาจารย์!AD143+จำนวนอาจารย์!AH143+จำนวนอาจารย์!AL143</f>
        <v>28</v>
      </c>
      <c r="F9" s="386">
        <f>SUM(C9:E9)</f>
        <v>36</v>
      </c>
      <c r="G9" s="387">
        <f>จำนวนอาจารย์!AE143+จำนวนอาจารย์!AI143+จำนวนอาจารย์!AM143</f>
        <v>26</v>
      </c>
      <c r="H9" s="399">
        <f>F9+G9</f>
        <v>62</v>
      </c>
      <c r="I9" s="26"/>
      <c r="J9" s="26" t="e">
        <f>#REF!+#REF!+#REF!</f>
        <v>#REF!</v>
      </c>
      <c r="K9" s="26" t="e">
        <f>#REF!+#REF!+#REF!</f>
        <v>#REF!</v>
      </c>
      <c r="L9" s="27" t="e">
        <f>SUM(I9:K9)</f>
        <v>#REF!</v>
      </c>
      <c r="M9" s="26" t="e">
        <f>#REF!+#REF!+#REF!</f>
        <v>#REF!</v>
      </c>
      <c r="N9" s="26" t="e">
        <f>SUM(L9:M9)</f>
        <v>#REF!</v>
      </c>
      <c r="P9" s="17"/>
      <c r="Q9" s="18"/>
    </row>
    <row r="10" spans="1:17" ht="24">
      <c r="A10" s="388">
        <v>2</v>
      </c>
      <c r="B10" s="367" t="s">
        <v>0</v>
      </c>
      <c r="C10" s="389">
        <f>จำนวนอาจารย์!AB30+จำนวนอาจารย์!AF30+จำนวนอาจารย์!AJ30</f>
        <v>0</v>
      </c>
      <c r="D10" s="389">
        <f>จำนวนอาจารย์!AC30+จำนวนอาจารย์!AG30+จำนวนอาจารย์!AK30</f>
        <v>6</v>
      </c>
      <c r="E10" s="389">
        <f>จำนวนอาจารย์!AD30+จำนวนอาจารย์!AH30+จำนวนอาจารย์!AL30</f>
        <v>7</v>
      </c>
      <c r="F10" s="390">
        <f>SUM(C10:E10)</f>
        <v>13</v>
      </c>
      <c r="G10" s="391">
        <f>จำนวนอาจารย์!AE30+จำนวนอาจารย์!AI30+จำนวนอาจารย์!AM30</f>
        <v>6</v>
      </c>
      <c r="H10" s="400">
        <f>F10+G10</f>
        <v>19</v>
      </c>
      <c r="I10" s="28"/>
      <c r="J10" s="28" t="e">
        <f>#REF!+#REF!+#REF!</f>
        <v>#REF!</v>
      </c>
      <c r="K10" s="28" t="e">
        <f>#REF!+#REF!+#REF!</f>
        <v>#REF!</v>
      </c>
      <c r="L10" s="29" t="e">
        <f t="shared" ref="L10:L26" si="1">SUM(I10:K10)</f>
        <v>#REF!</v>
      </c>
      <c r="M10" s="28" t="e">
        <f>#REF!+#REF!+#REF!</f>
        <v>#REF!</v>
      </c>
      <c r="N10" s="28" t="e">
        <f>SUM(L10:M10)</f>
        <v>#REF!</v>
      </c>
      <c r="P10" s="17"/>
      <c r="Q10" s="18"/>
    </row>
    <row r="11" spans="1:17" ht="24">
      <c r="A11" s="388">
        <v>3</v>
      </c>
      <c r="B11" s="367" t="s">
        <v>859</v>
      </c>
      <c r="C11" s="389">
        <f>จำนวนอาจารย์!AB342+จำนวนอาจารย์!AF342+จำนวนอาจารย์!AJ342</f>
        <v>0</v>
      </c>
      <c r="D11" s="389">
        <f>จำนวนอาจารย์!AC342+จำนวนอาจารย์!AG342+จำนวนอาจารย์!AK342</f>
        <v>9</v>
      </c>
      <c r="E11" s="389">
        <f>จำนวนอาจารย์!AD342+จำนวนอาจารย์!AH342+จำนวนอาจารย์!AL342</f>
        <v>17</v>
      </c>
      <c r="F11" s="390">
        <f>SUM(C11:E11)</f>
        <v>26</v>
      </c>
      <c r="G11" s="391">
        <f>จำนวนอาจารย์!AE342+จำนวนอาจารย์!AI342+จำนวนอาจารย์!AM342</f>
        <v>11</v>
      </c>
      <c r="H11" s="400">
        <f t="shared" ref="H11:H26" si="2">F11+G11</f>
        <v>37</v>
      </c>
      <c r="I11" s="28"/>
      <c r="J11" s="28" t="e">
        <f>#REF!+#REF!+#REF!</f>
        <v>#REF!</v>
      </c>
      <c r="K11" s="28" t="e">
        <f>#REF!+#REF!+#REF!</f>
        <v>#REF!</v>
      </c>
      <c r="L11" s="29" t="e">
        <f t="shared" si="1"/>
        <v>#REF!</v>
      </c>
      <c r="M11" s="28" t="e">
        <f>#REF!+#REF!+#REF!</f>
        <v>#REF!</v>
      </c>
      <c r="N11" s="28" t="e">
        <f t="shared" ref="N11:N26" si="3">SUM(L11:M11)</f>
        <v>#REF!</v>
      </c>
      <c r="P11" s="17"/>
      <c r="Q11" s="18"/>
    </row>
    <row r="12" spans="1:17" ht="24">
      <c r="A12" s="388">
        <v>4</v>
      </c>
      <c r="B12" s="367" t="s">
        <v>1209</v>
      </c>
      <c r="C12" s="389">
        <f>จำนวนอาจารย์!AB493+จำนวนอาจารย์!AF493+จำนวนอาจารย์!AJ493</f>
        <v>0</v>
      </c>
      <c r="D12" s="389">
        <f>จำนวนอาจารย์!AC493+จำนวนอาจารย์!AG493+จำนวนอาจารย์!AK493</f>
        <v>5</v>
      </c>
      <c r="E12" s="389">
        <f>จำนวนอาจารย์!AD493+จำนวนอาจารย์!AH493+จำนวนอาจารย์!AL493</f>
        <v>14</v>
      </c>
      <c r="F12" s="390">
        <f t="shared" ref="F12:F14" si="4">SUM(C12:E12)</f>
        <v>19</v>
      </c>
      <c r="G12" s="391">
        <f>จำนวนอาจารย์!AE493+จำนวนอาจารย์!AI493+จำนวนอาจารย์!AM493</f>
        <v>17</v>
      </c>
      <c r="H12" s="400">
        <f t="shared" si="2"/>
        <v>36</v>
      </c>
      <c r="I12" s="28"/>
      <c r="J12" s="28" t="e">
        <f>#REF!+#REF!+#REF!</f>
        <v>#REF!</v>
      </c>
      <c r="K12" s="28" t="e">
        <f>#REF!+#REF!+#REF!</f>
        <v>#REF!</v>
      </c>
      <c r="L12" s="29" t="e">
        <f>SUM(I12:K12)</f>
        <v>#REF!</v>
      </c>
      <c r="M12" s="28" t="e">
        <f>#REF!+#REF!+#REF!</f>
        <v>#REF!</v>
      </c>
      <c r="N12" s="28" t="e">
        <f t="shared" si="3"/>
        <v>#REF!</v>
      </c>
      <c r="P12" s="17"/>
      <c r="Q12" s="18"/>
    </row>
    <row r="13" spans="1:17" ht="24">
      <c r="A13" s="388">
        <v>5</v>
      </c>
      <c r="B13" s="367" t="s">
        <v>1288</v>
      </c>
      <c r="C13" s="389">
        <f>จำนวนอาจารย์!AB523+จำนวนอาจารย์!AF523+จำนวนอาจารย์!AJ523</f>
        <v>0</v>
      </c>
      <c r="D13" s="389">
        <f>จำนวนอาจารย์!AC523+จำนวนอาจารย์!AG523+จำนวนอาจารย์!AK523</f>
        <v>0</v>
      </c>
      <c r="E13" s="389">
        <f>จำนวนอาจารย์!AD523+จำนวนอาจารย์!AH523+จำนวนอาจารย์!AL523</f>
        <v>12</v>
      </c>
      <c r="F13" s="390">
        <f>SUM(C13:E13)</f>
        <v>12</v>
      </c>
      <c r="G13" s="391">
        <f>จำนวนอาจารย์!AE523+จำนวนอาจารย์!AI523+จำนวนอาจารย์!AM523</f>
        <v>8</v>
      </c>
      <c r="H13" s="400">
        <f t="shared" si="2"/>
        <v>20</v>
      </c>
      <c r="I13" s="28"/>
      <c r="J13" s="28" t="e">
        <f>#REF!+#REF!+#REF!</f>
        <v>#REF!</v>
      </c>
      <c r="K13" s="28" t="e">
        <f>#REF!+#REF!+#REF!</f>
        <v>#REF!</v>
      </c>
      <c r="L13" s="29" t="e">
        <f t="shared" si="1"/>
        <v>#REF!</v>
      </c>
      <c r="M13" s="28" t="e">
        <f>#REF!+#REF!+#REF!</f>
        <v>#REF!</v>
      </c>
      <c r="N13" s="28" t="e">
        <f t="shared" si="3"/>
        <v>#REF!</v>
      </c>
      <c r="P13" s="17"/>
      <c r="Q13" s="18"/>
    </row>
    <row r="14" spans="1:17" ht="24">
      <c r="A14" s="388">
        <v>6</v>
      </c>
      <c r="B14" s="367" t="s">
        <v>593</v>
      </c>
      <c r="C14" s="389">
        <f>จำนวนอาจารย์!AB302+จำนวนอาจารย์!AF302+จำนวนอาจารย์!AJ302</f>
        <v>0</v>
      </c>
      <c r="D14" s="389">
        <f>จำนวนอาจารย์!AC302+จำนวนอาจารย์!AG302+จำนวนอาจารย์!AK302</f>
        <v>17</v>
      </c>
      <c r="E14" s="389">
        <f>จำนวนอาจารย์!AD302+จำนวนอาจารย์!AH302+จำนวนอาจารย์!AL302</f>
        <v>62</v>
      </c>
      <c r="F14" s="390">
        <f t="shared" si="4"/>
        <v>79</v>
      </c>
      <c r="G14" s="391">
        <f>จำนวนอาจารย์!AE302+จำนวนอาจารย์!AI302+จำนวนอาจารย์!AM302</f>
        <v>42</v>
      </c>
      <c r="H14" s="400">
        <f t="shared" si="2"/>
        <v>121</v>
      </c>
      <c r="I14" s="28"/>
      <c r="J14" s="28" t="e">
        <f>#REF!+#REF!+#REF!</f>
        <v>#REF!</v>
      </c>
      <c r="K14" s="28" t="e">
        <f>#REF!+#REF!+#REF!</f>
        <v>#REF!</v>
      </c>
      <c r="L14" s="29" t="e">
        <f>SUM(I14:K14)</f>
        <v>#REF!</v>
      </c>
      <c r="M14" s="28" t="e">
        <f>#REF!+#REF!+#REF!</f>
        <v>#REF!</v>
      </c>
      <c r="N14" s="28" t="e">
        <f t="shared" si="3"/>
        <v>#REF!</v>
      </c>
      <c r="P14" s="17"/>
      <c r="Q14" s="18"/>
    </row>
    <row r="15" spans="1:17" ht="24">
      <c r="A15" s="388">
        <v>7</v>
      </c>
      <c r="B15" s="367" t="s">
        <v>1593</v>
      </c>
      <c r="C15" s="389">
        <f>จำนวนอาจารย์!AB730+จำนวนอาจารย์!AF730+จำนวนอาจารย์!AJ730</f>
        <v>0</v>
      </c>
      <c r="D15" s="389">
        <f>จำนวนอาจารย์!AC730+จำนวนอาจารย์!AG730+จำนวนอาจารย์!AK730</f>
        <v>5</v>
      </c>
      <c r="E15" s="389">
        <f>จำนวนอาจารย์!AD730+จำนวนอาจารย์!AH730+จำนวนอาจารย์!AL730</f>
        <v>13</v>
      </c>
      <c r="F15" s="390">
        <f>SUM(C15:E15)</f>
        <v>18</v>
      </c>
      <c r="G15" s="391">
        <f>จำนวนอาจารย์!AE730+จำนวนอาจารย์!AI730+จำนวนอาจารย์!AM730</f>
        <v>4</v>
      </c>
      <c r="H15" s="400">
        <f t="shared" si="2"/>
        <v>22</v>
      </c>
      <c r="I15" s="28"/>
      <c r="J15" s="28" t="e">
        <f>#REF!+#REF!+#REF!</f>
        <v>#REF!</v>
      </c>
      <c r="K15" s="28" t="e">
        <f>#REF!+#REF!+#REF!</f>
        <v>#REF!</v>
      </c>
      <c r="L15" s="29" t="e">
        <f>SUM(I15:K15)</f>
        <v>#REF!</v>
      </c>
      <c r="M15" s="28" t="e">
        <f>#REF!+#REF!+#REF!</f>
        <v>#REF!</v>
      </c>
      <c r="N15" s="28" t="e">
        <f t="shared" si="3"/>
        <v>#REF!</v>
      </c>
      <c r="P15" s="17"/>
      <c r="Q15" s="18"/>
    </row>
    <row r="16" spans="1:17" ht="24">
      <c r="A16" s="388">
        <v>8</v>
      </c>
      <c r="B16" s="367" t="s">
        <v>2329</v>
      </c>
      <c r="C16" s="389">
        <f>จำนวนอาจารย์!AB159+จำนวนอาจารย์!AF159+จำนวนอาจารย์!AJ159</f>
        <v>0</v>
      </c>
      <c r="D16" s="389">
        <f>จำนวนอาจารย์!AC159+จำนวนอาจารย์!AG159+จำนวนอาจารย์!AK159</f>
        <v>0</v>
      </c>
      <c r="E16" s="389">
        <f>จำนวนอาจารย์!AD159+จำนวนอาจารย์!AH159+จำนวนอาจารย์!AL159</f>
        <v>0</v>
      </c>
      <c r="F16" s="390">
        <f t="shared" ref="F16:F26" si="5">SUM(C16:E16)</f>
        <v>0</v>
      </c>
      <c r="G16" s="391">
        <f>จำนวนอาจารย์!AE159+จำนวนอาจารย์!AI159+จำนวนอาจารย์!AM159</f>
        <v>9.5</v>
      </c>
      <c r="H16" s="400">
        <f t="shared" si="2"/>
        <v>9.5</v>
      </c>
      <c r="I16" s="28"/>
      <c r="J16" s="28"/>
      <c r="K16" s="28"/>
      <c r="L16" s="29"/>
      <c r="M16" s="28"/>
      <c r="N16" s="28"/>
      <c r="P16" s="17"/>
      <c r="Q16" s="18"/>
    </row>
    <row r="17" spans="1:17" ht="24">
      <c r="A17" s="388">
        <v>9</v>
      </c>
      <c r="B17" s="367" t="s">
        <v>2411</v>
      </c>
      <c r="C17" s="389">
        <f>จำนวนอาจารย์!AB500+จำนวนอาจารย์!AF500+จำนวนอาจารย์!AJ500</f>
        <v>0</v>
      </c>
      <c r="D17" s="389">
        <f>จำนวนอาจารย์!AC500+จำนวนอาจารย์!AG500+จำนวนอาจารย์!AK500</f>
        <v>0</v>
      </c>
      <c r="E17" s="389">
        <f>จำนวนอาจารย์!AD500+จำนวนอาจารย์!AH500+จำนวนอาจารย์!AL500</f>
        <v>1</v>
      </c>
      <c r="F17" s="390">
        <f t="shared" si="5"/>
        <v>1</v>
      </c>
      <c r="G17" s="391">
        <f>จำนวนอาจารย์!AE500+จำนวนอาจารย์!AI500+จำนวนอาจารย์!AM500</f>
        <v>3</v>
      </c>
      <c r="H17" s="400">
        <f t="shared" si="2"/>
        <v>4</v>
      </c>
      <c r="I17" s="28"/>
      <c r="J17" s="28"/>
      <c r="K17" s="28"/>
      <c r="L17" s="29"/>
      <c r="M17" s="28"/>
      <c r="N17" s="28"/>
      <c r="P17" s="17"/>
      <c r="Q17" s="18"/>
    </row>
    <row r="18" spans="1:17" ht="24">
      <c r="A18" s="388">
        <v>10</v>
      </c>
      <c r="B18" s="367" t="s">
        <v>958</v>
      </c>
      <c r="C18" s="389">
        <f>จำนวนอาจารย์!AB425+จำนวนอาจารย์!AF425+จำนวนอาจารย์!AJ425</f>
        <v>0</v>
      </c>
      <c r="D18" s="389">
        <f>จำนวนอาจารย์!AC425+จำนวนอาจารย์!AG425+จำนวนอาจารย์!AK425</f>
        <v>1</v>
      </c>
      <c r="E18" s="389">
        <f>จำนวนอาจารย์!AD425+จำนวนอาจารย์!AH425+จำนวนอาจารย์!AL425</f>
        <v>18</v>
      </c>
      <c r="F18" s="390">
        <f t="shared" si="5"/>
        <v>19</v>
      </c>
      <c r="G18" s="391">
        <f>จำนวนอาจารย์!AE425+จำนวนอาจารย์!AI425+จำนวนอาจารย์!AM425</f>
        <v>59.5</v>
      </c>
      <c r="H18" s="400">
        <f t="shared" si="2"/>
        <v>78.5</v>
      </c>
      <c r="I18" s="28"/>
      <c r="J18" s="28" t="e">
        <f>#REF!+#REF!+#REF!</f>
        <v>#REF!</v>
      </c>
      <c r="K18" s="28" t="e">
        <f>#REF!+#REF!+#REF!</f>
        <v>#REF!</v>
      </c>
      <c r="L18" s="29" t="e">
        <f t="shared" si="1"/>
        <v>#REF!</v>
      </c>
      <c r="M18" s="28" t="e">
        <f>#REF!+#REF!+#REF!</f>
        <v>#REF!</v>
      </c>
      <c r="N18" s="28" t="e">
        <f t="shared" si="3"/>
        <v>#REF!</v>
      </c>
      <c r="P18" s="17"/>
      <c r="Q18" s="18"/>
    </row>
    <row r="19" spans="1:17" ht="24">
      <c r="A19" s="388">
        <v>11</v>
      </c>
      <c r="B19" s="367" t="s">
        <v>512</v>
      </c>
      <c r="C19" s="389">
        <f>จำนวนอาจารย์!AB178+จำนวนอาจารย์!AF178+จำนวนอาจารย์!AJ178</f>
        <v>0</v>
      </c>
      <c r="D19" s="389">
        <f>จำนวนอาจารย์!AC178+จำนวนอาจารย์!AG178+จำนวนอาจารย์!AK178</f>
        <v>1</v>
      </c>
      <c r="E19" s="389">
        <f>จำนวนอาจารย์!AD178+จำนวนอาจารย์!AH178+จำนวนอาจารย์!AL178</f>
        <v>1</v>
      </c>
      <c r="F19" s="390">
        <f t="shared" si="5"/>
        <v>2</v>
      </c>
      <c r="G19" s="391">
        <f>จำนวนอาจารย์!AE178+จำนวนอาจารย์!AI178+จำนวนอาจารย์!AM178</f>
        <v>14</v>
      </c>
      <c r="H19" s="400">
        <f t="shared" si="2"/>
        <v>16</v>
      </c>
      <c r="I19" s="28"/>
      <c r="J19" s="28" t="e">
        <f>#REF!+#REF!+#REF!</f>
        <v>#REF!</v>
      </c>
      <c r="K19" s="28" t="e">
        <f>#REF!+#REF!+#REF!</f>
        <v>#REF!</v>
      </c>
      <c r="L19" s="29" t="e">
        <f t="shared" si="1"/>
        <v>#REF!</v>
      </c>
      <c r="M19" s="28" t="e">
        <f>#REF!+#REF!+#REF!</f>
        <v>#REF!</v>
      </c>
      <c r="N19" s="28" t="e">
        <f t="shared" si="3"/>
        <v>#REF!</v>
      </c>
      <c r="P19" s="17"/>
      <c r="Q19" s="18"/>
    </row>
    <row r="20" spans="1:17" ht="24">
      <c r="A20" s="388">
        <v>12</v>
      </c>
      <c r="B20" s="367" t="s">
        <v>1324</v>
      </c>
      <c r="C20" s="389">
        <f>จำนวนอาจารย์!AB536+จำนวนอาจารย์!AF536+จำนวนอาจารย์!AJ536</f>
        <v>0</v>
      </c>
      <c r="D20" s="389">
        <f>จำนวนอาจารย์!AC536+จำนวนอาจารย์!AG536+จำนวนอาจารย์!AK536</f>
        <v>0</v>
      </c>
      <c r="E20" s="389">
        <f>จำนวนอาจารย์!AD536+จำนวนอาจารย์!AH536+จำนวนอาจารย์!AL536</f>
        <v>5</v>
      </c>
      <c r="F20" s="390">
        <f t="shared" si="5"/>
        <v>5</v>
      </c>
      <c r="G20" s="391">
        <f>จำนวนอาจารย์!AE536+จำนวนอาจารย์!AI536+จำนวนอาจารย์!AM536</f>
        <v>5</v>
      </c>
      <c r="H20" s="400">
        <f t="shared" si="2"/>
        <v>10</v>
      </c>
      <c r="I20" s="28"/>
      <c r="J20" s="28" t="e">
        <f>#REF!+#REF!+#REF!</f>
        <v>#REF!</v>
      </c>
      <c r="K20" s="28"/>
      <c r="L20" s="29" t="e">
        <f t="shared" si="1"/>
        <v>#REF!</v>
      </c>
      <c r="M20" s="28" t="e">
        <f>#REF!+#REF!+#REF!</f>
        <v>#REF!</v>
      </c>
      <c r="N20" s="28" t="e">
        <f t="shared" si="3"/>
        <v>#REF!</v>
      </c>
      <c r="P20" s="17"/>
      <c r="Q20" s="18"/>
    </row>
    <row r="21" spans="1:17" ht="24">
      <c r="A21" s="388">
        <v>13</v>
      </c>
      <c r="B21" s="367" t="s">
        <v>1162</v>
      </c>
      <c r="C21" s="389">
        <f>จำนวนอาจารย์!AB454+จำนวนอาจารย์!AF454+จำนวนอาจารย์!AJ454</f>
        <v>0</v>
      </c>
      <c r="D21" s="389">
        <f>จำนวนอาจารย์!AC454+จำนวนอาจารย์!AG454+จำนวนอาจารย์!AK454</f>
        <v>4</v>
      </c>
      <c r="E21" s="389">
        <f>จำนวนอาจารย์!AD454+จำนวนอาจารย์!AH454+จำนวนอาจารย์!AL454</f>
        <v>15</v>
      </c>
      <c r="F21" s="390">
        <f t="shared" si="5"/>
        <v>19</v>
      </c>
      <c r="G21" s="391">
        <f>จำนวนอาจารย์!AE454+จำนวนอาจารย์!AI454+จำนวนอาจารย์!AM454</f>
        <v>7</v>
      </c>
      <c r="H21" s="400">
        <f t="shared" si="2"/>
        <v>26</v>
      </c>
      <c r="I21" s="28"/>
      <c r="J21" s="28" t="e">
        <f>#REF!+#REF!+#REF!</f>
        <v>#REF!</v>
      </c>
      <c r="K21" s="28" t="e">
        <f>#REF!+#REF!+#REF!</f>
        <v>#REF!</v>
      </c>
      <c r="L21" s="29" t="e">
        <f t="shared" si="1"/>
        <v>#REF!</v>
      </c>
      <c r="M21" s="28" t="e">
        <f>#REF!+#REF!+#REF!</f>
        <v>#REF!</v>
      </c>
      <c r="N21" s="28" t="e">
        <f t="shared" si="3"/>
        <v>#REF!</v>
      </c>
      <c r="P21" s="17"/>
      <c r="Q21" s="18"/>
    </row>
    <row r="22" spans="1:17" ht="24">
      <c r="A22" s="388">
        <v>14</v>
      </c>
      <c r="B22" s="367" t="s">
        <v>132</v>
      </c>
      <c r="C22" s="389">
        <f>จำนวนอาจารย์!AB78+จำนวนอาจารย์!AF78+จำนวนอาจารย์!AJ78</f>
        <v>0</v>
      </c>
      <c r="D22" s="389">
        <f>จำนวนอาจารย์!AC78+จำนวนอาจารย์!AG78+จำนวนอาจารย์!AK78</f>
        <v>1</v>
      </c>
      <c r="E22" s="389">
        <f>จำนวนอาจารย์!AD78+จำนวนอาจารย์!AH78+จำนวนอาจารย์!AL78</f>
        <v>25</v>
      </c>
      <c r="F22" s="390">
        <f t="shared" si="5"/>
        <v>26</v>
      </c>
      <c r="G22" s="391">
        <f>จำนวนอาจารย์!AE78+จำนวนอาจารย์!AI78+จำนวนอาจารย์!AM78</f>
        <v>18</v>
      </c>
      <c r="H22" s="400">
        <f t="shared" si="2"/>
        <v>44</v>
      </c>
      <c r="I22" s="28"/>
      <c r="J22" s="28" t="e">
        <f>#REF!+#REF!+#REF!</f>
        <v>#REF!</v>
      </c>
      <c r="K22" s="28" t="e">
        <f>#REF!+#REF!+#REF!</f>
        <v>#REF!</v>
      </c>
      <c r="L22" s="29" t="e">
        <f t="shared" si="1"/>
        <v>#REF!</v>
      </c>
      <c r="M22" s="28" t="e">
        <f>#REF!+#REF!+#REF!</f>
        <v>#REF!</v>
      </c>
      <c r="N22" s="28" t="e">
        <f t="shared" si="3"/>
        <v>#REF!</v>
      </c>
      <c r="P22" s="17"/>
      <c r="Q22" s="18"/>
    </row>
    <row r="23" spans="1:17" ht="24">
      <c r="A23" s="388">
        <v>15</v>
      </c>
      <c r="B23" s="367" t="s">
        <v>1532</v>
      </c>
      <c r="C23" s="389">
        <f>จำนวนอาจารย์!AB705+จำนวนอาจารย์!AF705+จำนวนอาจารย์!AJ705</f>
        <v>0</v>
      </c>
      <c r="D23" s="389">
        <f>จำนวนอาจารย์!AC705+จำนวนอาจารย์!AG705+จำนวนอาจารย์!AK705</f>
        <v>2</v>
      </c>
      <c r="E23" s="389">
        <f>จำนวนอาจารย์!AD705+จำนวนอาจารย์!AH705+จำนวนอาจารย์!AL705</f>
        <v>7</v>
      </c>
      <c r="F23" s="390">
        <f t="shared" si="5"/>
        <v>9</v>
      </c>
      <c r="G23" s="391">
        <f>จำนวนอาจารย์!AE705+จำนวนอาจารย์!AI705+จำนวนอาจารย์!AM705</f>
        <v>15</v>
      </c>
      <c r="H23" s="400">
        <f t="shared" si="2"/>
        <v>24</v>
      </c>
      <c r="I23" s="28"/>
      <c r="J23" s="28" t="e">
        <f>#REF!+#REF!+#REF!</f>
        <v>#REF!</v>
      </c>
      <c r="K23" s="28" t="e">
        <f>#REF!+#REF!+#REF!</f>
        <v>#REF!</v>
      </c>
      <c r="L23" s="29" t="e">
        <f t="shared" si="1"/>
        <v>#REF!</v>
      </c>
      <c r="M23" s="28" t="e">
        <f>#REF!+#REF!+#REF!</f>
        <v>#REF!</v>
      </c>
      <c r="N23" s="28" t="e">
        <f t="shared" si="3"/>
        <v>#REF!</v>
      </c>
      <c r="P23" s="17"/>
      <c r="Q23" s="18"/>
    </row>
    <row r="24" spans="1:17" ht="24">
      <c r="A24" s="388">
        <v>16</v>
      </c>
      <c r="B24" s="367" t="s">
        <v>2113</v>
      </c>
      <c r="C24" s="389">
        <f>จำนวนอาจารย์!AB678+จำนวนอาจารย์!AF678+จำนวนอาจารย์!AJ678</f>
        <v>0</v>
      </c>
      <c r="D24" s="389">
        <f>จำนวนอาจารย์!AC678+จำนวนอาจารย์!AG678+จำนวนอาจารย์!AK678</f>
        <v>3</v>
      </c>
      <c r="E24" s="389">
        <f>จำนวนอาจารย์!AD678+จำนวนอาจารย์!AH678+จำนวนอาจารย์!AL678</f>
        <v>0</v>
      </c>
      <c r="F24" s="390">
        <f t="shared" si="5"/>
        <v>3</v>
      </c>
      <c r="G24" s="391">
        <f>จำนวนอาจารย์!AE678+จำนวนอาจารย์!AI678+จำนวนอาจารย์!AM678</f>
        <v>7</v>
      </c>
      <c r="H24" s="400">
        <f t="shared" si="2"/>
        <v>10</v>
      </c>
      <c r="I24" s="28"/>
      <c r="J24" s="28" t="e">
        <f>#REF!+#REF!+#REF!</f>
        <v>#REF!</v>
      </c>
      <c r="K24" s="28" t="e">
        <f>#REF!+#REF!+#REF!</f>
        <v>#REF!</v>
      </c>
      <c r="L24" s="29" t="e">
        <f t="shared" ref="L24" si="6">SUM(I24:K24)</f>
        <v>#REF!</v>
      </c>
      <c r="M24" s="28" t="e">
        <f>#REF!+#REF!+#REF!</f>
        <v>#REF!</v>
      </c>
      <c r="N24" s="28" t="e">
        <f t="shared" ref="N24" si="7">SUM(L24:M24)</f>
        <v>#REF!</v>
      </c>
      <c r="P24" s="17"/>
      <c r="Q24" s="18"/>
    </row>
    <row r="25" spans="1:17" ht="24">
      <c r="A25" s="388">
        <v>17</v>
      </c>
      <c r="B25" s="367" t="s">
        <v>2435</v>
      </c>
      <c r="C25" s="389">
        <f>จำนวนอาจารย์!AB665+จำนวนอาจารย์!AF665+จำนวนอาจารย์!AJ665</f>
        <v>0</v>
      </c>
      <c r="D25" s="389">
        <f>จำนวนอาจารย์!AC665+จำนวนอาจารย์!AG665+จำนวนอาจารย์!AK665</f>
        <v>3</v>
      </c>
      <c r="E25" s="389">
        <f>จำนวนอาจารย์!AD665+จำนวนอาจารย์!AH665+จำนวนอาจารย์!AL665</f>
        <v>28</v>
      </c>
      <c r="F25" s="390">
        <f t="shared" si="5"/>
        <v>31</v>
      </c>
      <c r="G25" s="391">
        <f>จำนวนอาจารย์!AE665+จำนวนอาจารย์!AI665+จำนวนอาจารย์!AM665</f>
        <v>60</v>
      </c>
      <c r="H25" s="400">
        <f t="shared" si="2"/>
        <v>91</v>
      </c>
      <c r="I25" s="28"/>
      <c r="J25" s="28"/>
      <c r="K25" s="28" t="e">
        <f>#REF!+#REF!+#REF!</f>
        <v>#REF!</v>
      </c>
      <c r="L25" s="29" t="e">
        <f t="shared" si="1"/>
        <v>#REF!</v>
      </c>
      <c r="M25" s="30" t="e">
        <f>#REF!+#REF!+#REF!</f>
        <v>#REF!</v>
      </c>
      <c r="N25" s="28" t="e">
        <f t="shared" si="3"/>
        <v>#REF!</v>
      </c>
      <c r="P25" s="17"/>
      <c r="Q25" s="18"/>
    </row>
    <row r="26" spans="1:17" ht="24">
      <c r="A26" s="392">
        <v>18</v>
      </c>
      <c r="B26" s="393" t="s">
        <v>1335</v>
      </c>
      <c r="C26" s="394">
        <f>จำนวนอาจารย์!AB571+จำนวนอาจารย์!AF571+จำนวนอาจารย์!AJ571</f>
        <v>0</v>
      </c>
      <c r="D26" s="394">
        <f>จำนวนอาจารย์!AC571+จำนวนอาจารย์!AG571+จำนวนอาจารย์!AK571</f>
        <v>0</v>
      </c>
      <c r="E26" s="394">
        <f>จำนวนอาจารย์!AD571+จำนวนอาจารย์!AH571+จำนวนอาจารย์!AL571</f>
        <v>7</v>
      </c>
      <c r="F26" s="395">
        <f t="shared" si="5"/>
        <v>7</v>
      </c>
      <c r="G26" s="396">
        <f>จำนวนอาจารย์!AE571+จำนวนอาจารย์!AI571+จำนวนอาจารย์!AM571</f>
        <v>25</v>
      </c>
      <c r="H26" s="401">
        <f t="shared" si="2"/>
        <v>32</v>
      </c>
      <c r="I26" s="31"/>
      <c r="J26" s="31"/>
      <c r="K26" s="31" t="e">
        <f>#REF!+#REF!+#REF!</f>
        <v>#REF!</v>
      </c>
      <c r="L26" s="32" t="e">
        <f t="shared" si="1"/>
        <v>#REF!</v>
      </c>
      <c r="M26" s="31" t="e">
        <f>#REF!+#REF!+#REF!</f>
        <v>#REF!</v>
      </c>
      <c r="N26" s="31" t="e">
        <f t="shared" si="3"/>
        <v>#REF!</v>
      </c>
      <c r="P26" s="17"/>
      <c r="Q26" s="18"/>
    </row>
  </sheetData>
  <mergeCells count="10">
    <mergeCell ref="I4:N4"/>
    <mergeCell ref="I5:L5"/>
    <mergeCell ref="M5:M6"/>
    <mergeCell ref="N5:N6"/>
    <mergeCell ref="A4:A7"/>
    <mergeCell ref="B4:B6"/>
    <mergeCell ref="C4:H4"/>
    <mergeCell ref="C5:F5"/>
    <mergeCell ref="G5:G6"/>
    <mergeCell ref="H5:H6"/>
  </mergeCells>
  <pageMargins left="0.39370078740157483" right="0.39370078740157483" top="0.74803149606299213" bottom="0.74803149606299213" header="0.31496062992125984" footer="0.31496062992125984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732"/>
  <sheetViews>
    <sheetView showGridLines="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21" sqref="H21"/>
    </sheetView>
  </sheetViews>
  <sheetFormatPr defaultColWidth="8.5703125" defaultRowHeight="19.5"/>
  <cols>
    <col min="1" max="1" width="5.85546875" style="40" customWidth="1"/>
    <col min="2" max="2" width="32" style="40" customWidth="1"/>
    <col min="3" max="3" width="12.42578125" style="40" bestFit="1" customWidth="1"/>
    <col min="4" max="4" width="10.28515625" style="58" bestFit="1" customWidth="1"/>
    <col min="5" max="7" width="10.28515625" style="60" bestFit="1" customWidth="1"/>
    <col min="8" max="8" width="8.7109375" style="61" bestFit="1" customWidth="1"/>
    <col min="9" max="9" width="17.85546875" style="40" customWidth="1"/>
    <col min="10" max="10" width="9.7109375" style="60" customWidth="1"/>
    <col min="11" max="11" width="7.42578125" style="59" customWidth="1"/>
    <col min="12" max="12" width="39.85546875" style="40" customWidth="1"/>
    <col min="13" max="15" width="8.5703125" style="40" hidden="1" customWidth="1"/>
    <col min="16" max="16" width="8.5703125" style="59" hidden="1" customWidth="1"/>
    <col min="17" max="17" width="6" style="59" customWidth="1"/>
    <col min="18" max="18" width="4.85546875" style="40" customWidth="1"/>
    <col min="19" max="39" width="3.42578125" customWidth="1"/>
    <col min="40" max="45" width="5.42578125" customWidth="1"/>
    <col min="46" max="48" width="8.5703125" hidden="1" customWidth="1"/>
  </cols>
  <sheetData>
    <row r="1" spans="1:48" ht="21.75">
      <c r="A1" s="435" t="s">
        <v>2596</v>
      </c>
    </row>
    <row r="2" spans="1:48" ht="22.5" thickBot="1">
      <c r="A2" s="435" t="s">
        <v>2597</v>
      </c>
    </row>
    <row r="3" spans="1:48" ht="21.75">
      <c r="A3" s="159" t="s">
        <v>1634</v>
      </c>
      <c r="B3" s="159" t="s">
        <v>1635</v>
      </c>
      <c r="C3" s="159" t="s">
        <v>1636</v>
      </c>
      <c r="D3" s="160" t="s">
        <v>1637</v>
      </c>
      <c r="E3" s="160" t="s">
        <v>1638</v>
      </c>
      <c r="F3" s="160" t="s">
        <v>1638</v>
      </c>
      <c r="G3" s="160" t="s">
        <v>1638</v>
      </c>
      <c r="H3" s="160" t="s">
        <v>1638</v>
      </c>
      <c r="I3" s="159" t="s">
        <v>1639</v>
      </c>
      <c r="J3" s="160" t="s">
        <v>1678</v>
      </c>
      <c r="K3" s="159" t="s">
        <v>1640</v>
      </c>
      <c r="L3" s="159" t="s">
        <v>1647</v>
      </c>
      <c r="M3" s="161"/>
      <c r="N3" s="161"/>
      <c r="O3" s="161"/>
      <c r="P3" s="162"/>
      <c r="Q3" s="159" t="s">
        <v>1648</v>
      </c>
      <c r="R3" s="159" t="s">
        <v>1679</v>
      </c>
      <c r="S3" s="505" t="s">
        <v>1668</v>
      </c>
      <c r="T3" s="505"/>
      <c r="U3" s="505"/>
      <c r="V3" s="505"/>
      <c r="W3" s="505"/>
      <c r="X3" s="505"/>
      <c r="Y3" s="505"/>
      <c r="Z3" s="505"/>
      <c r="AA3" s="505"/>
      <c r="AB3" s="505" t="s">
        <v>1669</v>
      </c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 t="s">
        <v>1670</v>
      </c>
      <c r="AO3" s="505"/>
      <c r="AP3" s="505"/>
      <c r="AQ3" s="505"/>
      <c r="AR3" s="505"/>
      <c r="AS3" s="505"/>
    </row>
    <row r="4" spans="1:48" ht="21.75">
      <c r="A4" s="163"/>
      <c r="B4" s="163"/>
      <c r="C4" s="163"/>
      <c r="D4" s="164"/>
      <c r="E4" s="164" t="s">
        <v>1641</v>
      </c>
      <c r="F4" s="164" t="s">
        <v>1642</v>
      </c>
      <c r="G4" s="164" t="s">
        <v>1643</v>
      </c>
      <c r="H4" s="164" t="s">
        <v>1644</v>
      </c>
      <c r="I4" s="163"/>
      <c r="J4" s="164"/>
      <c r="K4" s="163" t="s">
        <v>1645</v>
      </c>
      <c r="L4" s="163"/>
      <c r="M4" s="165"/>
      <c r="N4" s="165"/>
      <c r="O4" s="165"/>
      <c r="P4" s="166"/>
      <c r="Q4" s="166"/>
      <c r="R4" s="163" t="s">
        <v>1680</v>
      </c>
      <c r="S4" s="506" t="s">
        <v>1671</v>
      </c>
      <c r="T4" s="507"/>
      <c r="U4" s="508"/>
      <c r="V4" s="509" t="s">
        <v>1878</v>
      </c>
      <c r="W4" s="510"/>
      <c r="X4" s="511"/>
      <c r="Y4" s="509" t="s">
        <v>1863</v>
      </c>
      <c r="Z4" s="510"/>
      <c r="AA4" s="512"/>
      <c r="AB4" s="506" t="s">
        <v>1671</v>
      </c>
      <c r="AC4" s="507"/>
      <c r="AD4" s="507"/>
      <c r="AE4" s="508"/>
      <c r="AF4" s="509" t="s">
        <v>1880</v>
      </c>
      <c r="AG4" s="510"/>
      <c r="AH4" s="510"/>
      <c r="AI4" s="511"/>
      <c r="AJ4" s="513" t="s">
        <v>1863</v>
      </c>
      <c r="AK4" s="507"/>
      <c r="AL4" s="507"/>
      <c r="AM4" s="514"/>
      <c r="AN4" s="515" t="s">
        <v>1671</v>
      </c>
      <c r="AO4" s="516"/>
      <c r="AP4" s="517" t="s">
        <v>1880</v>
      </c>
      <c r="AQ4" s="516"/>
      <c r="AR4" s="517" t="s">
        <v>1863</v>
      </c>
      <c r="AS4" s="518"/>
    </row>
    <row r="5" spans="1:48" ht="21.75">
      <c r="A5" s="163"/>
      <c r="B5" s="163"/>
      <c r="C5" s="163"/>
      <c r="D5" s="164"/>
      <c r="E5" s="164" t="s">
        <v>1646</v>
      </c>
      <c r="F5" s="164"/>
      <c r="G5" s="164"/>
      <c r="H5" s="164"/>
      <c r="I5" s="163"/>
      <c r="J5" s="164"/>
      <c r="K5" s="163"/>
      <c r="L5" s="163"/>
      <c r="M5" s="165"/>
      <c r="N5" s="165"/>
      <c r="O5" s="165"/>
      <c r="P5" s="166"/>
      <c r="Q5" s="166"/>
      <c r="R5" s="163"/>
      <c r="S5" s="229"/>
      <c r="T5" s="152"/>
      <c r="U5" s="153"/>
      <c r="V5" s="519" t="s">
        <v>1879</v>
      </c>
      <c r="W5" s="520"/>
      <c r="X5" s="521"/>
      <c r="Y5" s="154"/>
      <c r="Z5" s="152"/>
      <c r="AA5" s="155"/>
      <c r="AB5" s="229"/>
      <c r="AC5" s="152"/>
      <c r="AD5" s="152"/>
      <c r="AE5" s="153"/>
      <c r="AF5" s="519" t="s">
        <v>1879</v>
      </c>
      <c r="AG5" s="520"/>
      <c r="AH5" s="520"/>
      <c r="AI5" s="521"/>
      <c r="AJ5" s="154"/>
      <c r="AK5" s="152"/>
      <c r="AL5" s="152"/>
      <c r="AM5" s="155"/>
      <c r="AN5" s="156"/>
      <c r="AO5" s="157"/>
      <c r="AP5" s="522" t="s">
        <v>1879</v>
      </c>
      <c r="AQ5" s="523"/>
      <c r="AR5" s="230"/>
      <c r="AS5" s="158"/>
    </row>
    <row r="6" spans="1:48" ht="22.5" thickBot="1">
      <c r="A6" s="231"/>
      <c r="B6" s="231"/>
      <c r="C6" s="231"/>
      <c r="D6" s="232"/>
      <c r="E6" s="232"/>
      <c r="F6" s="232"/>
      <c r="G6" s="232"/>
      <c r="H6" s="232"/>
      <c r="I6" s="231"/>
      <c r="J6" s="232"/>
      <c r="K6" s="231"/>
      <c r="L6" s="231"/>
      <c r="M6" s="233"/>
      <c r="N6" s="233"/>
      <c r="O6" s="233"/>
      <c r="P6" s="234"/>
      <c r="Q6" s="234"/>
      <c r="R6" s="231"/>
      <c r="S6" s="241" t="s">
        <v>3</v>
      </c>
      <c r="T6" s="242" t="s">
        <v>10</v>
      </c>
      <c r="U6" s="243" t="s">
        <v>16</v>
      </c>
      <c r="V6" s="244" t="s">
        <v>3</v>
      </c>
      <c r="W6" s="242" t="s">
        <v>10</v>
      </c>
      <c r="X6" s="243" t="s">
        <v>16</v>
      </c>
      <c r="Y6" s="244" t="s">
        <v>3</v>
      </c>
      <c r="Z6" s="242" t="s">
        <v>10</v>
      </c>
      <c r="AA6" s="247" t="s">
        <v>16</v>
      </c>
      <c r="AB6" s="241" t="s">
        <v>1672</v>
      </c>
      <c r="AC6" s="242" t="s">
        <v>1673</v>
      </c>
      <c r="AD6" s="242" t="s">
        <v>1674</v>
      </c>
      <c r="AE6" s="243" t="s">
        <v>1675</v>
      </c>
      <c r="AF6" s="244" t="s">
        <v>1672</v>
      </c>
      <c r="AG6" s="242" t="s">
        <v>1673</v>
      </c>
      <c r="AH6" s="242" t="s">
        <v>1674</v>
      </c>
      <c r="AI6" s="243" t="s">
        <v>1675</v>
      </c>
      <c r="AJ6" s="244" t="s">
        <v>1672</v>
      </c>
      <c r="AK6" s="242" t="s">
        <v>1673</v>
      </c>
      <c r="AL6" s="242" t="s">
        <v>1674</v>
      </c>
      <c r="AM6" s="247" t="s">
        <v>1675</v>
      </c>
      <c r="AN6" s="254" t="s">
        <v>1676</v>
      </c>
      <c r="AO6" s="255" t="s">
        <v>1677</v>
      </c>
      <c r="AP6" s="256" t="s">
        <v>1676</v>
      </c>
      <c r="AQ6" s="255" t="s">
        <v>1677</v>
      </c>
      <c r="AR6" s="256" t="s">
        <v>1676</v>
      </c>
      <c r="AS6" s="257" t="s">
        <v>1677</v>
      </c>
    </row>
    <row r="7" spans="1:48" ht="21.75">
      <c r="A7" s="262"/>
      <c r="B7" s="263" t="s">
        <v>1682</v>
      </c>
      <c r="C7" s="324">
        <f>SUM(S7:AA7)</f>
        <v>668</v>
      </c>
      <c r="D7" s="259"/>
      <c r="E7" s="259"/>
      <c r="F7" s="259"/>
      <c r="G7" s="259"/>
      <c r="H7" s="259"/>
      <c r="I7" s="258"/>
      <c r="J7" s="259"/>
      <c r="K7" s="258"/>
      <c r="L7" s="258"/>
      <c r="M7" s="260"/>
      <c r="N7" s="260"/>
      <c r="O7" s="260"/>
      <c r="P7" s="261"/>
      <c r="Q7" s="261"/>
      <c r="R7" s="457">
        <f t="shared" ref="R7:AM7" si="0">R29+R77+R142+R158+R177+R301+R341+R424+R453+R492+R499+R522+R535+R570+R664+R677+R704+R729</f>
        <v>29</v>
      </c>
      <c r="S7" s="457">
        <f t="shared" si="0"/>
        <v>483</v>
      </c>
      <c r="T7" s="458">
        <f t="shared" si="0"/>
        <v>178</v>
      </c>
      <c r="U7" s="461">
        <f t="shared" si="0"/>
        <v>0</v>
      </c>
      <c r="V7" s="460">
        <f t="shared" si="0"/>
        <v>0</v>
      </c>
      <c r="W7" s="458">
        <f t="shared" si="0"/>
        <v>2</v>
      </c>
      <c r="X7" s="461">
        <f t="shared" si="0"/>
        <v>0</v>
      </c>
      <c r="Y7" s="460">
        <f t="shared" si="0"/>
        <v>2</v>
      </c>
      <c r="Z7" s="458">
        <f t="shared" si="0"/>
        <v>3</v>
      </c>
      <c r="AA7" s="459">
        <f t="shared" si="0"/>
        <v>0</v>
      </c>
      <c r="AB7" s="457">
        <f t="shared" si="0"/>
        <v>1</v>
      </c>
      <c r="AC7" s="458">
        <f t="shared" si="0"/>
        <v>64</v>
      </c>
      <c r="AD7" s="458">
        <f t="shared" si="0"/>
        <v>260</v>
      </c>
      <c r="AE7" s="461">
        <f t="shared" si="0"/>
        <v>336</v>
      </c>
      <c r="AF7" s="460">
        <f t="shared" si="0"/>
        <v>0</v>
      </c>
      <c r="AG7" s="458">
        <f t="shared" si="0"/>
        <v>0</v>
      </c>
      <c r="AH7" s="458">
        <f t="shared" si="0"/>
        <v>0</v>
      </c>
      <c r="AI7" s="461">
        <f t="shared" si="0"/>
        <v>2</v>
      </c>
      <c r="AJ7" s="460">
        <f t="shared" si="0"/>
        <v>0</v>
      </c>
      <c r="AK7" s="458">
        <f t="shared" si="0"/>
        <v>0</v>
      </c>
      <c r="AL7" s="458">
        <f t="shared" si="0"/>
        <v>1</v>
      </c>
      <c r="AM7" s="459">
        <f t="shared" si="0"/>
        <v>4</v>
      </c>
      <c r="AN7" s="406">
        <f t="shared" ref="AN7:AS7" si="1">AN570+AN664</f>
        <v>65</v>
      </c>
      <c r="AO7" s="409">
        <f t="shared" si="1"/>
        <v>58</v>
      </c>
      <c r="AP7" s="408">
        <f t="shared" si="1"/>
        <v>0</v>
      </c>
      <c r="AQ7" s="409">
        <f t="shared" si="1"/>
        <v>0</v>
      </c>
      <c r="AR7" s="408">
        <f t="shared" si="1"/>
        <v>0</v>
      </c>
      <c r="AS7" s="410">
        <f t="shared" si="1"/>
        <v>0</v>
      </c>
    </row>
    <row r="8" spans="1:48" ht="22.5" thickBot="1">
      <c r="A8" s="503" t="s">
        <v>1684</v>
      </c>
      <c r="B8" s="504"/>
      <c r="C8" s="337">
        <f>SUM(S8:AA8)</f>
        <v>662</v>
      </c>
      <c r="D8" s="325"/>
      <c r="E8" s="325"/>
      <c r="F8" s="325"/>
      <c r="G8" s="325"/>
      <c r="H8" s="325"/>
      <c r="I8" s="326"/>
      <c r="J8" s="325"/>
      <c r="K8" s="326"/>
      <c r="L8" s="326"/>
      <c r="M8" s="327"/>
      <c r="N8" s="327"/>
      <c r="O8" s="327"/>
      <c r="P8" s="328"/>
      <c r="Q8" s="328"/>
      <c r="R8" s="462">
        <f>R7</f>
        <v>29</v>
      </c>
      <c r="S8" s="329">
        <f>S7</f>
        <v>483</v>
      </c>
      <c r="T8" s="330">
        <f t="shared" ref="T8:U8" si="2">T7</f>
        <v>178</v>
      </c>
      <c r="U8" s="330">
        <f t="shared" si="2"/>
        <v>0</v>
      </c>
      <c r="V8" s="331">
        <f>V7/2</f>
        <v>0</v>
      </c>
      <c r="W8" s="332">
        <f t="shared" ref="W8:X8" si="3">W7/2</f>
        <v>1</v>
      </c>
      <c r="X8" s="332">
        <f t="shared" si="3"/>
        <v>0</v>
      </c>
      <c r="Y8" s="333"/>
      <c r="Z8" s="330"/>
      <c r="AA8" s="334"/>
      <c r="AB8" s="329">
        <f>AB7</f>
        <v>1</v>
      </c>
      <c r="AC8" s="330">
        <f t="shared" ref="AC8:AE8" si="4">AC7</f>
        <v>64</v>
      </c>
      <c r="AD8" s="330">
        <f t="shared" si="4"/>
        <v>260</v>
      </c>
      <c r="AE8" s="330">
        <f t="shared" si="4"/>
        <v>336</v>
      </c>
      <c r="AF8" s="331">
        <f>AF7/2</f>
        <v>0</v>
      </c>
      <c r="AG8" s="332">
        <f t="shared" ref="AG8:AI8" si="5">AG7/2</f>
        <v>0</v>
      </c>
      <c r="AH8" s="332">
        <f t="shared" si="5"/>
        <v>0</v>
      </c>
      <c r="AI8" s="332">
        <f t="shared" si="5"/>
        <v>1</v>
      </c>
      <c r="AJ8" s="333"/>
      <c r="AK8" s="330"/>
      <c r="AL8" s="330"/>
      <c r="AM8" s="334"/>
      <c r="AN8" s="295">
        <f>AN7</f>
        <v>65</v>
      </c>
      <c r="AO8" s="297">
        <f>AO7</f>
        <v>58</v>
      </c>
      <c r="AP8" s="335"/>
      <c r="AQ8" s="407"/>
      <c r="AR8" s="335"/>
      <c r="AS8" s="336"/>
    </row>
    <row r="9" spans="1:48" ht="24">
      <c r="A9" s="167" t="s">
        <v>0</v>
      </c>
      <c r="B9" s="168"/>
      <c r="C9" s="169"/>
      <c r="D9" s="170"/>
      <c r="E9" s="171"/>
      <c r="F9" s="171"/>
      <c r="G9" s="171"/>
      <c r="H9" s="172"/>
      <c r="I9" s="169"/>
      <c r="J9" s="171"/>
      <c r="K9" s="173"/>
      <c r="L9" s="169"/>
      <c r="M9" s="169"/>
      <c r="N9" s="169"/>
      <c r="O9" s="169"/>
      <c r="P9" s="173"/>
      <c r="Q9" s="173"/>
      <c r="R9" s="169"/>
      <c r="S9" s="264"/>
      <c r="T9" s="265"/>
      <c r="U9" s="266"/>
      <c r="V9" s="267"/>
      <c r="W9" s="265"/>
      <c r="X9" s="266"/>
      <c r="Y9" s="267"/>
      <c r="Z9" s="265"/>
      <c r="AA9" s="268"/>
      <c r="AB9" s="264"/>
      <c r="AC9" s="265"/>
      <c r="AD9" s="265"/>
      <c r="AE9" s="266"/>
      <c r="AF9" s="267"/>
      <c r="AG9" s="265"/>
      <c r="AH9" s="265"/>
      <c r="AI9" s="266"/>
      <c r="AJ9" s="267"/>
      <c r="AK9" s="265"/>
      <c r="AL9" s="265"/>
      <c r="AM9" s="268"/>
      <c r="AN9" s="250"/>
      <c r="AO9" s="251"/>
      <c r="AP9" s="251"/>
      <c r="AQ9" s="251"/>
      <c r="AR9" s="251"/>
      <c r="AS9" s="251"/>
      <c r="AT9" s="1">
        <v>45078</v>
      </c>
    </row>
    <row r="10" spans="1:48" ht="21.75">
      <c r="A10" s="174">
        <v>1</v>
      </c>
      <c r="B10" s="175" t="s">
        <v>2215</v>
      </c>
      <c r="C10" s="175" t="s">
        <v>1</v>
      </c>
      <c r="D10" s="176">
        <v>34425</v>
      </c>
      <c r="E10" s="177">
        <v>37210</v>
      </c>
      <c r="F10" s="177">
        <v>40310</v>
      </c>
      <c r="G10" s="177">
        <v>43195</v>
      </c>
      <c r="H10" s="178"/>
      <c r="I10" s="175" t="s">
        <v>58</v>
      </c>
      <c r="J10" s="177">
        <v>46661</v>
      </c>
      <c r="K10" s="179" t="s">
        <v>3</v>
      </c>
      <c r="L10" s="175" t="s">
        <v>36</v>
      </c>
      <c r="M10" s="175" t="s">
        <v>5</v>
      </c>
      <c r="N10" s="175" t="s">
        <v>37</v>
      </c>
      <c r="O10" s="175" t="s">
        <v>7</v>
      </c>
      <c r="P10" s="179" t="s">
        <v>9</v>
      </c>
      <c r="Q10" s="179" t="s">
        <v>38</v>
      </c>
      <c r="R10" s="180"/>
      <c r="S10" s="235">
        <f>IF($B10&lt;&gt;"",IF(AND($K10="เอก",OR($AT10&gt;0,AND($AT10=0,$AU10&gt;=9))),1,""),"")</f>
        <v>1</v>
      </c>
      <c r="T10" s="236" t="str">
        <f>IF($B10&lt;&gt;"",IF(AND($K10="โท",OR($AT10&gt;0,AND($AT10=0,$AU10&gt;=9))),1,""),"")</f>
        <v/>
      </c>
      <c r="U10" s="237" t="str">
        <f>IF($B10&lt;&gt;"",IF(AND($K10="ตรี",OR($AT10&gt;0,AND($AT10=0,$AU10&gt;=9))),1,""),"")</f>
        <v/>
      </c>
      <c r="V10" s="245" t="str">
        <f>IF($B10&lt;&gt;"",IF(AND($K10="เอก",AND($AT10=0,AND($AU10&gt;=6,$AU10&lt;=8))),1,""),"")</f>
        <v/>
      </c>
      <c r="W10" s="236" t="str">
        <f>IF($B10&lt;&gt;"",IF(AND($K10="โท",AND($AT10=0,AND($AU10&gt;=6,$AU10&lt;=8))),1,""),"")</f>
        <v/>
      </c>
      <c r="X10" s="237" t="str">
        <f>IF($B10&lt;&gt;"",IF(AND($K10="ตรี",AND($AT10=0,AND($AU10&gt;=6,$AU10&lt;=8))),1,""),"")</f>
        <v/>
      </c>
      <c r="Y10" s="245" t="str">
        <f>IF($B10&lt;&gt;"",IF(AND($K10="เอก",AND($AT10=0,AND($AU10&gt;=0,$AU10&lt;=5))),1,""),"")</f>
        <v/>
      </c>
      <c r="Z10" s="236" t="str">
        <f>IF($B10&lt;&gt;"",IF(AND($K10="โท",AND($AT10=0,AND($AU10&gt;=0,$AU10&lt;=5))),1,""),"")</f>
        <v/>
      </c>
      <c r="AA10" s="248" t="str">
        <f>IF($B10&lt;&gt;"",IF(AND($K10="ตรี",AND($AT10=0,AND($AU10&gt;=0,$AU10&lt;=5))),1,""),"")</f>
        <v/>
      </c>
      <c r="AB10" s="235" t="str">
        <f>IF($B10&lt;&gt;"",IF(AND($C10="ศาสตราจารย์",OR($AT10&gt;0,AND($AT10=0,$AU10&gt;=9))),1,""),"")</f>
        <v/>
      </c>
      <c r="AC10" s="236">
        <f>IF($B10&lt;&gt;"",IF(AND($C10="รองศาสตราจารย์",OR($AT10&gt;0,AND($AT10=0,$AU10&gt;=9))),1,""),"")</f>
        <v>1</v>
      </c>
      <c r="AD10" s="236" t="str">
        <f>IF($B10&lt;&gt;"",IF(AND($C10="ผู้ช่วยศาสตราจารย์",OR($AT10&gt;0,AND($AT10=0,$AU10&gt;=9))),1,""),"")</f>
        <v/>
      </c>
      <c r="AE10" s="237" t="str">
        <f>IF($B10&lt;&gt;"",IF(AND($C10="อาจารย์",OR($AT10&gt;0,AND($AT10=0,$AU10&gt;=9))),1,""),"")</f>
        <v/>
      </c>
      <c r="AF10" s="245" t="str">
        <f>IF($B10&lt;&gt;"",IF(AND($C10="ศาสตราจารย์",AND($AT10=0,AND($AU10&gt;=6,$AU10&lt;=8))),1,""),"")</f>
        <v/>
      </c>
      <c r="AG10" s="236" t="str">
        <f>IF($B10&lt;&gt;"",IF(AND($C10="รองศาสตราจารย์",AND($AT10=0,AND($AU10&gt;=6,$AU10&lt;=8))),1,""),"")</f>
        <v/>
      </c>
      <c r="AH10" s="236" t="str">
        <f>IF($B10&lt;&gt;"",IF(AND($C10="ผู้ช่วยศาสตราจารย์",AND($AT10=0,AND($AU10&gt;=6,$AU10&lt;=8))),1,""),"")</f>
        <v/>
      </c>
      <c r="AI10" s="237" t="str">
        <f>IF($B10&lt;&gt;"",IF(AND($C10="อาจารย์",AND($AT10=0,AND($AU10&gt;=6,$AU10&lt;=8))),1,""),"")</f>
        <v/>
      </c>
      <c r="AJ10" s="245" t="str">
        <f>IF($B10&lt;&gt;"",IF(AND($C10="ศาสตราจารย์",AND($AT10=0,AND($AU10&gt;=0,$AU10&lt;=5))),1,""),"")</f>
        <v/>
      </c>
      <c r="AK10" s="236" t="str">
        <f>IF($B10&lt;&gt;"",IF(AND($C10="รองศาสตราจารย์",AND($AT10=0,AND($AU10&gt;=0,$AU10&lt;=5))),1,""),"")</f>
        <v/>
      </c>
      <c r="AL10" s="236" t="str">
        <f>IF($B10&lt;&gt;"",IF(AND($C10="ผู้ช่วยศาสตราจารย์",AND($AT10=0,AND($AU10&gt;=0,$AU10&lt;=5))),1,""),"")</f>
        <v/>
      </c>
      <c r="AM10" s="248" t="str">
        <f>IF($B10&lt;&gt;"",IF(AND($C10="อาจารย์",AND($AT10=0,AND($AU10&gt;=0,$AU10&lt;=5))),1,""),"")</f>
        <v/>
      </c>
      <c r="AN10" s="250"/>
      <c r="AO10" s="251"/>
      <c r="AP10" s="251"/>
      <c r="AQ10" s="251"/>
      <c r="AR10" s="251"/>
      <c r="AS10" s="251"/>
      <c r="AT10">
        <f>IF(B10&lt;&gt;"",DATEDIF(E10,$AT$9,"Y"),"")</f>
        <v>21</v>
      </c>
      <c r="AU10">
        <f>IF(B10&lt;&gt;"",DATEDIF(E10,$AT$9,"YM"),"")</f>
        <v>6</v>
      </c>
      <c r="AV10">
        <f>IF(B10&lt;&gt;"",DATEDIF(E10,$AT$9,"MD"),"")</f>
        <v>17</v>
      </c>
    </row>
    <row r="11" spans="1:48" ht="21.75">
      <c r="A11" s="174">
        <v>2</v>
      </c>
      <c r="B11" s="175" t="s">
        <v>2304</v>
      </c>
      <c r="C11" s="175" t="s">
        <v>1</v>
      </c>
      <c r="D11" s="176">
        <v>37043</v>
      </c>
      <c r="E11" s="177">
        <v>37043</v>
      </c>
      <c r="F11" s="177">
        <v>38912</v>
      </c>
      <c r="G11" s="177">
        <v>43784</v>
      </c>
      <c r="H11" s="178"/>
      <c r="I11" s="175" t="s">
        <v>58</v>
      </c>
      <c r="J11" s="177">
        <v>47027</v>
      </c>
      <c r="K11" s="179" t="s">
        <v>3</v>
      </c>
      <c r="L11" s="175" t="s">
        <v>2079</v>
      </c>
      <c r="M11" s="175" t="s">
        <v>5</v>
      </c>
      <c r="N11" s="175" t="s">
        <v>2080</v>
      </c>
      <c r="O11" s="175" t="s">
        <v>53</v>
      </c>
      <c r="P11" s="179" t="s">
        <v>59</v>
      </c>
      <c r="Q11" s="179" t="s">
        <v>60</v>
      </c>
      <c r="R11" s="180"/>
      <c r="S11" s="235">
        <f t="shared" ref="S11:S73" si="6">IF($B11&lt;&gt;"",IF(AND($K11="เอก",OR($AT11&gt;0,AND($AT11=0,$AU11&gt;=9))),1,""),"")</f>
        <v>1</v>
      </c>
      <c r="T11" s="236" t="str">
        <f t="shared" ref="T11:T73" si="7">IF($B11&lt;&gt;"",IF(AND($K11="โท",OR($AT11&gt;0,AND($AT11=0,$AU11&gt;=9))),1,""),"")</f>
        <v/>
      </c>
      <c r="U11" s="237" t="str">
        <f t="shared" ref="U11:U73" si="8">IF($B11&lt;&gt;"",IF(AND($K11="ตรี",OR($AT11&gt;0,AND($AT11=0,$AU11&gt;=9))),1,""),"")</f>
        <v/>
      </c>
      <c r="V11" s="245" t="str">
        <f t="shared" ref="V11:V73" si="9">IF($B11&lt;&gt;"",IF(AND($K11="เอก",AND($AT11=0,AND($AU11&gt;=6,$AU11&lt;=8))),1,""),"")</f>
        <v/>
      </c>
      <c r="W11" s="236" t="str">
        <f t="shared" ref="W11:W73" si="10">IF($B11&lt;&gt;"",IF(AND($K11="โท",AND($AT11=0,AND($AU11&gt;=6,$AU11&lt;=8))),1,""),"")</f>
        <v/>
      </c>
      <c r="X11" s="237" t="str">
        <f t="shared" ref="X11:X73" si="11">IF($B11&lt;&gt;"",IF(AND($K11="ตรี",AND($AT11=0,AND($AU11&gt;=6,$AU11&lt;=8))),1,""),"")</f>
        <v/>
      </c>
      <c r="Y11" s="245" t="str">
        <f t="shared" ref="Y11:Y73" si="12">IF($B11&lt;&gt;"",IF(AND($K11="เอก",AND($AT11=0,AND($AU11&gt;=0,$AU11&lt;=5))),1,""),"")</f>
        <v/>
      </c>
      <c r="Z11" s="236" t="str">
        <f t="shared" ref="Z11:Z73" si="13">IF($B11&lt;&gt;"",IF(AND($K11="โท",AND($AT11=0,AND($AU11&gt;=0,$AU11&lt;=5))),1,""),"")</f>
        <v/>
      </c>
      <c r="AA11" s="248" t="str">
        <f t="shared" ref="AA11:AA73" si="14">IF($B11&lt;&gt;"",IF(AND($K11="ตรี",AND($AT11=0,AND($AU11&gt;=0,$AU11&lt;=5))),1,""),"")</f>
        <v/>
      </c>
      <c r="AB11" s="235" t="str">
        <f t="shared" ref="AB11:AB73" si="15">IF($B11&lt;&gt;"",IF(AND($C11="ศาสตราจารย์",OR($AT11&gt;0,AND($AT11=0,$AU11&gt;=9))),1,""),"")</f>
        <v/>
      </c>
      <c r="AC11" s="236">
        <f t="shared" ref="AC11:AC73" si="16">IF($B11&lt;&gt;"",IF(AND($C11="รองศาสตราจารย์",OR($AT11&gt;0,AND($AT11=0,$AU11&gt;=9))),1,""),"")</f>
        <v>1</v>
      </c>
      <c r="AD11" s="236" t="str">
        <f t="shared" ref="AD11:AD73" si="17">IF($B11&lt;&gt;"",IF(AND($C11="ผู้ช่วยศาสตราจารย์",OR($AT11&gt;0,AND($AT11=0,$AU11&gt;=9))),1,""),"")</f>
        <v/>
      </c>
      <c r="AE11" s="237" t="str">
        <f t="shared" ref="AE11:AE73" si="18">IF($B11&lt;&gt;"",IF(AND($C11="อาจารย์",OR($AT11&gt;0,AND($AT11=0,$AU11&gt;=9))),1,""),"")</f>
        <v/>
      </c>
      <c r="AF11" s="245" t="str">
        <f t="shared" ref="AF11:AF73" si="19">IF($B11&lt;&gt;"",IF(AND($C11="ศาสตราจารย์",AND($AT11=0,AND($AU11&gt;=6,$AU11&lt;=8))),1,""),"")</f>
        <v/>
      </c>
      <c r="AG11" s="236" t="str">
        <f t="shared" ref="AG11:AG73" si="20">IF($B11&lt;&gt;"",IF(AND($C11="รองศาสตราจารย์",AND($AT11=0,AND($AU11&gt;=6,$AU11&lt;=8))),1,""),"")</f>
        <v/>
      </c>
      <c r="AH11" s="236" t="str">
        <f t="shared" ref="AH11:AH73" si="21">IF($B11&lt;&gt;"",IF(AND($C11="ผู้ช่วยศาสตราจารย์",AND($AT11=0,AND($AU11&gt;=6,$AU11&lt;=8))),1,""),"")</f>
        <v/>
      </c>
      <c r="AI11" s="237" t="str">
        <f t="shared" ref="AI11:AI73" si="22">IF($B11&lt;&gt;"",IF(AND($C11="อาจารย์",AND($AT11=0,AND($AU11&gt;=6,$AU11&lt;=8))),1,""),"")</f>
        <v/>
      </c>
      <c r="AJ11" s="245" t="str">
        <f t="shared" ref="AJ11:AJ73" si="23">IF($B11&lt;&gt;"",IF(AND($C11="ศาสตราจารย์",AND($AT11=0,AND($AU11&gt;=0,$AU11&lt;=5))),1,""),"")</f>
        <v/>
      </c>
      <c r="AK11" s="236" t="str">
        <f t="shared" ref="AK11:AK73" si="24">IF($B11&lt;&gt;"",IF(AND($C11="รองศาสตราจารย์",AND($AT11=0,AND($AU11&gt;=0,$AU11&lt;=5))),1,""),"")</f>
        <v/>
      </c>
      <c r="AL11" s="236" t="str">
        <f t="shared" ref="AL11:AL73" si="25">IF($B11&lt;&gt;"",IF(AND($C11="ผู้ช่วยศาสตราจารย์",AND($AT11=0,AND($AU11&gt;=0,$AU11&lt;=5))),1,""),"")</f>
        <v/>
      </c>
      <c r="AM11" s="248" t="str">
        <f t="shared" ref="AM11:AM73" si="26">IF($B11&lt;&gt;"",IF(AND($C11="อาจารย์",AND($AT11=0,AND($AU11&gt;=0,$AU11&lt;=5))),1,""),"")</f>
        <v/>
      </c>
      <c r="AN11" s="250"/>
      <c r="AO11" s="251"/>
      <c r="AP11" s="251"/>
      <c r="AQ11" s="251"/>
      <c r="AR11" s="251"/>
      <c r="AS11" s="251"/>
      <c r="AT11">
        <f t="shared" ref="AT11:AT73" si="27">IF(B11&lt;&gt;"",DATEDIF(E11,$AT$9,"Y"),"")</f>
        <v>22</v>
      </c>
      <c r="AU11">
        <f t="shared" ref="AU11:AU73" si="28">IF(B11&lt;&gt;"",DATEDIF(E11,$AT$9,"YM"),"")</f>
        <v>0</v>
      </c>
      <c r="AV11">
        <f t="shared" ref="AV11:AV73" si="29">IF(B11&lt;&gt;"",DATEDIF(E11,$AT$9,"MD"),"")</f>
        <v>0</v>
      </c>
    </row>
    <row r="12" spans="1:48" ht="21.75">
      <c r="A12" s="174">
        <v>3</v>
      </c>
      <c r="B12" s="175" t="s">
        <v>2305</v>
      </c>
      <c r="C12" s="175" t="s">
        <v>1</v>
      </c>
      <c r="D12" s="176">
        <v>39925</v>
      </c>
      <c r="E12" s="177">
        <v>39925</v>
      </c>
      <c r="F12" s="177">
        <v>41491</v>
      </c>
      <c r="G12" s="177">
        <v>44204</v>
      </c>
      <c r="H12" s="178"/>
      <c r="I12" s="175" t="s">
        <v>58</v>
      </c>
      <c r="J12" s="177">
        <v>47027</v>
      </c>
      <c r="K12" s="179" t="s">
        <v>3</v>
      </c>
      <c r="L12" s="175" t="s">
        <v>4</v>
      </c>
      <c r="M12" s="175" t="s">
        <v>5</v>
      </c>
      <c r="N12" s="175" t="s">
        <v>6</v>
      </c>
      <c r="O12" s="175" t="s">
        <v>7</v>
      </c>
      <c r="P12" s="179" t="s">
        <v>59</v>
      </c>
      <c r="Q12" s="179" t="s">
        <v>38</v>
      </c>
      <c r="R12" s="180"/>
      <c r="S12" s="235">
        <f t="shared" si="6"/>
        <v>1</v>
      </c>
      <c r="T12" s="236" t="str">
        <f t="shared" si="7"/>
        <v/>
      </c>
      <c r="U12" s="237" t="str">
        <f t="shared" si="8"/>
        <v/>
      </c>
      <c r="V12" s="245" t="str">
        <f t="shared" si="9"/>
        <v/>
      </c>
      <c r="W12" s="236" t="str">
        <f t="shared" si="10"/>
        <v/>
      </c>
      <c r="X12" s="237" t="str">
        <f t="shared" si="11"/>
        <v/>
      </c>
      <c r="Y12" s="245" t="str">
        <f t="shared" si="12"/>
        <v/>
      </c>
      <c r="Z12" s="236" t="str">
        <f t="shared" si="13"/>
        <v/>
      </c>
      <c r="AA12" s="248" t="str">
        <f t="shared" si="14"/>
        <v/>
      </c>
      <c r="AB12" s="235" t="str">
        <f t="shared" si="15"/>
        <v/>
      </c>
      <c r="AC12" s="236">
        <f t="shared" si="16"/>
        <v>1</v>
      </c>
      <c r="AD12" s="236" t="str">
        <f t="shared" si="17"/>
        <v/>
      </c>
      <c r="AE12" s="237" t="str">
        <f t="shared" si="18"/>
        <v/>
      </c>
      <c r="AF12" s="245" t="str">
        <f t="shared" si="19"/>
        <v/>
      </c>
      <c r="AG12" s="236" t="str">
        <f t="shared" si="20"/>
        <v/>
      </c>
      <c r="AH12" s="236" t="str">
        <f t="shared" si="21"/>
        <v/>
      </c>
      <c r="AI12" s="237" t="str">
        <f t="shared" si="22"/>
        <v/>
      </c>
      <c r="AJ12" s="245" t="str">
        <f t="shared" si="23"/>
        <v/>
      </c>
      <c r="AK12" s="236" t="str">
        <f t="shared" si="24"/>
        <v/>
      </c>
      <c r="AL12" s="236" t="str">
        <f t="shared" si="25"/>
        <v/>
      </c>
      <c r="AM12" s="248" t="str">
        <f t="shared" si="26"/>
        <v/>
      </c>
      <c r="AN12" s="250"/>
      <c r="AO12" s="251"/>
      <c r="AP12" s="251"/>
      <c r="AQ12" s="251"/>
      <c r="AR12" s="251"/>
      <c r="AS12" s="251"/>
      <c r="AT12">
        <f t="shared" si="27"/>
        <v>14</v>
      </c>
      <c r="AU12">
        <f t="shared" si="28"/>
        <v>1</v>
      </c>
      <c r="AV12">
        <f t="shared" si="29"/>
        <v>10</v>
      </c>
    </row>
    <row r="13" spans="1:48" ht="21.75">
      <c r="A13" s="174">
        <v>4</v>
      </c>
      <c r="B13" s="175" t="s">
        <v>22</v>
      </c>
      <c r="C13" s="175" t="s">
        <v>1</v>
      </c>
      <c r="D13" s="176">
        <v>33815</v>
      </c>
      <c r="E13" s="177">
        <v>33815</v>
      </c>
      <c r="F13" s="177">
        <v>35717</v>
      </c>
      <c r="G13" s="177">
        <v>38553</v>
      </c>
      <c r="H13" s="178"/>
      <c r="I13" s="175" t="s">
        <v>58</v>
      </c>
      <c r="J13" s="177">
        <v>45200</v>
      </c>
      <c r="K13" s="179" t="s">
        <v>3</v>
      </c>
      <c r="L13" s="175" t="s">
        <v>23</v>
      </c>
      <c r="M13" s="175" t="s">
        <v>1884</v>
      </c>
      <c r="N13" s="175" t="s">
        <v>24</v>
      </c>
      <c r="O13" s="175" t="s">
        <v>25</v>
      </c>
      <c r="P13" s="179" t="s">
        <v>8</v>
      </c>
      <c r="Q13" s="179" t="s">
        <v>27</v>
      </c>
      <c r="R13" s="180"/>
      <c r="S13" s="235">
        <f t="shared" si="6"/>
        <v>1</v>
      </c>
      <c r="T13" s="236" t="str">
        <f t="shared" si="7"/>
        <v/>
      </c>
      <c r="U13" s="237" t="str">
        <f t="shared" si="8"/>
        <v/>
      </c>
      <c r="V13" s="245" t="str">
        <f t="shared" si="9"/>
        <v/>
      </c>
      <c r="W13" s="236" t="str">
        <f t="shared" si="10"/>
        <v/>
      </c>
      <c r="X13" s="237" t="str">
        <f t="shared" si="11"/>
        <v/>
      </c>
      <c r="Y13" s="245" t="str">
        <f t="shared" si="12"/>
        <v/>
      </c>
      <c r="Z13" s="236" t="str">
        <f t="shared" si="13"/>
        <v/>
      </c>
      <c r="AA13" s="248" t="str">
        <f t="shared" si="14"/>
        <v/>
      </c>
      <c r="AB13" s="235" t="str">
        <f t="shared" si="15"/>
        <v/>
      </c>
      <c r="AC13" s="236">
        <f t="shared" si="16"/>
        <v>1</v>
      </c>
      <c r="AD13" s="236" t="str">
        <f t="shared" si="17"/>
        <v/>
      </c>
      <c r="AE13" s="237" t="str">
        <f t="shared" si="18"/>
        <v/>
      </c>
      <c r="AF13" s="245" t="str">
        <f t="shared" si="19"/>
        <v/>
      </c>
      <c r="AG13" s="236" t="str">
        <f t="shared" si="20"/>
        <v/>
      </c>
      <c r="AH13" s="236" t="str">
        <f t="shared" si="21"/>
        <v/>
      </c>
      <c r="AI13" s="237" t="str">
        <f t="shared" si="22"/>
        <v/>
      </c>
      <c r="AJ13" s="245" t="str">
        <f t="shared" si="23"/>
        <v/>
      </c>
      <c r="AK13" s="236" t="str">
        <f t="shared" si="24"/>
        <v/>
      </c>
      <c r="AL13" s="236" t="str">
        <f t="shared" si="25"/>
        <v/>
      </c>
      <c r="AM13" s="248" t="str">
        <f t="shared" si="26"/>
        <v/>
      </c>
      <c r="AN13" s="250"/>
      <c r="AO13" s="251"/>
      <c r="AP13" s="251"/>
      <c r="AQ13" s="251"/>
      <c r="AR13" s="251"/>
      <c r="AS13" s="251"/>
      <c r="AT13">
        <f t="shared" si="27"/>
        <v>30</v>
      </c>
      <c r="AU13">
        <f t="shared" si="28"/>
        <v>10</v>
      </c>
      <c r="AV13">
        <f t="shared" si="29"/>
        <v>2</v>
      </c>
    </row>
    <row r="14" spans="1:48" ht="21.75">
      <c r="A14" s="174">
        <v>5</v>
      </c>
      <c r="B14" s="175" t="s">
        <v>2069</v>
      </c>
      <c r="C14" s="175" t="s">
        <v>1</v>
      </c>
      <c r="D14" s="176">
        <v>35811</v>
      </c>
      <c r="E14" s="177">
        <v>35811</v>
      </c>
      <c r="F14" s="177">
        <v>38301</v>
      </c>
      <c r="G14" s="177">
        <v>43473</v>
      </c>
      <c r="H14" s="178"/>
      <c r="I14" s="175" t="s">
        <v>58</v>
      </c>
      <c r="J14" s="177">
        <v>48122</v>
      </c>
      <c r="K14" s="179" t="s">
        <v>3</v>
      </c>
      <c r="L14" s="175" t="s">
        <v>2075</v>
      </c>
      <c r="M14" s="175" t="s">
        <v>2076</v>
      </c>
      <c r="N14" s="175" t="s">
        <v>1813</v>
      </c>
      <c r="O14" s="175" t="s">
        <v>1814</v>
      </c>
      <c r="P14" s="179" t="s">
        <v>99</v>
      </c>
      <c r="Q14" s="179" t="s">
        <v>60</v>
      </c>
      <c r="R14" s="180"/>
      <c r="S14" s="235">
        <f t="shared" si="6"/>
        <v>1</v>
      </c>
      <c r="T14" s="236" t="str">
        <f t="shared" si="7"/>
        <v/>
      </c>
      <c r="U14" s="237" t="str">
        <f t="shared" si="8"/>
        <v/>
      </c>
      <c r="V14" s="245" t="str">
        <f t="shared" si="9"/>
        <v/>
      </c>
      <c r="W14" s="236" t="str">
        <f t="shared" si="10"/>
        <v/>
      </c>
      <c r="X14" s="237" t="str">
        <f t="shared" si="11"/>
        <v/>
      </c>
      <c r="Y14" s="245" t="str">
        <f t="shared" si="12"/>
        <v/>
      </c>
      <c r="Z14" s="236" t="str">
        <f t="shared" si="13"/>
        <v/>
      </c>
      <c r="AA14" s="248" t="str">
        <f t="shared" si="14"/>
        <v/>
      </c>
      <c r="AB14" s="235" t="str">
        <f t="shared" si="15"/>
        <v/>
      </c>
      <c r="AC14" s="236">
        <f t="shared" si="16"/>
        <v>1</v>
      </c>
      <c r="AD14" s="236" t="str">
        <f t="shared" si="17"/>
        <v/>
      </c>
      <c r="AE14" s="237" t="str">
        <f t="shared" si="18"/>
        <v/>
      </c>
      <c r="AF14" s="245" t="str">
        <f t="shared" si="19"/>
        <v/>
      </c>
      <c r="AG14" s="236" t="str">
        <f t="shared" si="20"/>
        <v/>
      </c>
      <c r="AH14" s="236" t="str">
        <f t="shared" si="21"/>
        <v/>
      </c>
      <c r="AI14" s="237" t="str">
        <f t="shared" si="22"/>
        <v/>
      </c>
      <c r="AJ14" s="245" t="str">
        <f t="shared" si="23"/>
        <v/>
      </c>
      <c r="AK14" s="236" t="str">
        <f t="shared" si="24"/>
        <v/>
      </c>
      <c r="AL14" s="236" t="str">
        <f t="shared" si="25"/>
        <v/>
      </c>
      <c r="AM14" s="248" t="str">
        <f t="shared" si="26"/>
        <v/>
      </c>
      <c r="AN14" s="250"/>
      <c r="AO14" s="251"/>
      <c r="AP14" s="251"/>
      <c r="AQ14" s="251"/>
      <c r="AR14" s="251"/>
      <c r="AS14" s="251"/>
      <c r="AT14">
        <f t="shared" si="27"/>
        <v>25</v>
      </c>
      <c r="AU14">
        <f t="shared" si="28"/>
        <v>4</v>
      </c>
      <c r="AV14">
        <f t="shared" si="29"/>
        <v>16</v>
      </c>
    </row>
    <row r="15" spans="1:48" ht="21.75">
      <c r="A15" s="174">
        <v>6</v>
      </c>
      <c r="B15" s="175" t="s">
        <v>2216</v>
      </c>
      <c r="C15" s="175" t="s">
        <v>1</v>
      </c>
      <c r="D15" s="176">
        <v>31190</v>
      </c>
      <c r="E15" s="177">
        <v>34639</v>
      </c>
      <c r="F15" s="177">
        <v>36937</v>
      </c>
      <c r="G15" s="177">
        <v>43377</v>
      </c>
      <c r="H15" s="178"/>
      <c r="I15" s="175" t="s">
        <v>58</v>
      </c>
      <c r="J15" s="177">
        <v>45200</v>
      </c>
      <c r="K15" s="179" t="s">
        <v>10</v>
      </c>
      <c r="L15" s="175" t="s">
        <v>91</v>
      </c>
      <c r="M15" s="175" t="s">
        <v>11</v>
      </c>
      <c r="N15" s="175" t="s">
        <v>92</v>
      </c>
      <c r="O15" s="175" t="s">
        <v>1742</v>
      </c>
      <c r="P15" s="179" t="s">
        <v>57</v>
      </c>
      <c r="Q15" s="179" t="s">
        <v>46</v>
      </c>
      <c r="R15" s="180"/>
      <c r="S15" s="235" t="str">
        <f t="shared" si="6"/>
        <v/>
      </c>
      <c r="T15" s="236">
        <f t="shared" si="7"/>
        <v>1</v>
      </c>
      <c r="U15" s="237" t="str">
        <f t="shared" si="8"/>
        <v/>
      </c>
      <c r="V15" s="245" t="str">
        <f t="shared" si="9"/>
        <v/>
      </c>
      <c r="W15" s="236" t="str">
        <f t="shared" si="10"/>
        <v/>
      </c>
      <c r="X15" s="237" t="str">
        <f t="shared" si="11"/>
        <v/>
      </c>
      <c r="Y15" s="245" t="str">
        <f t="shared" si="12"/>
        <v/>
      </c>
      <c r="Z15" s="236" t="str">
        <f t="shared" si="13"/>
        <v/>
      </c>
      <c r="AA15" s="248" t="str">
        <f t="shared" si="14"/>
        <v/>
      </c>
      <c r="AB15" s="235" t="str">
        <f t="shared" si="15"/>
        <v/>
      </c>
      <c r="AC15" s="236">
        <f t="shared" si="16"/>
        <v>1</v>
      </c>
      <c r="AD15" s="236" t="str">
        <f t="shared" si="17"/>
        <v/>
      </c>
      <c r="AE15" s="237" t="str">
        <f t="shared" si="18"/>
        <v/>
      </c>
      <c r="AF15" s="245" t="str">
        <f t="shared" si="19"/>
        <v/>
      </c>
      <c r="AG15" s="236" t="str">
        <f t="shared" si="20"/>
        <v/>
      </c>
      <c r="AH15" s="236" t="str">
        <f t="shared" si="21"/>
        <v/>
      </c>
      <c r="AI15" s="237" t="str">
        <f t="shared" si="22"/>
        <v/>
      </c>
      <c r="AJ15" s="245" t="str">
        <f t="shared" si="23"/>
        <v/>
      </c>
      <c r="AK15" s="236" t="str">
        <f t="shared" si="24"/>
        <v/>
      </c>
      <c r="AL15" s="236" t="str">
        <f t="shared" si="25"/>
        <v/>
      </c>
      <c r="AM15" s="248" t="str">
        <f t="shared" si="26"/>
        <v/>
      </c>
      <c r="AN15" s="250"/>
      <c r="AO15" s="251"/>
      <c r="AP15" s="251"/>
      <c r="AQ15" s="251"/>
      <c r="AR15" s="251"/>
      <c r="AS15" s="251"/>
      <c r="AT15">
        <f t="shared" si="27"/>
        <v>28</v>
      </c>
      <c r="AU15">
        <f t="shared" si="28"/>
        <v>7</v>
      </c>
      <c r="AV15">
        <f t="shared" si="29"/>
        <v>0</v>
      </c>
    </row>
    <row r="16" spans="1:48" ht="21.75">
      <c r="A16" s="174">
        <v>7</v>
      </c>
      <c r="B16" s="175" t="s">
        <v>2217</v>
      </c>
      <c r="C16" s="175" t="s">
        <v>35</v>
      </c>
      <c r="D16" s="176">
        <v>34163</v>
      </c>
      <c r="E16" s="177">
        <v>34163</v>
      </c>
      <c r="F16" s="177">
        <v>43363</v>
      </c>
      <c r="G16" s="181"/>
      <c r="H16" s="178"/>
      <c r="I16" s="175" t="s">
        <v>58</v>
      </c>
      <c r="J16" s="177">
        <v>45931</v>
      </c>
      <c r="K16" s="179" t="s">
        <v>3</v>
      </c>
      <c r="L16" s="175" t="s">
        <v>97</v>
      </c>
      <c r="M16" s="175" t="s">
        <v>88</v>
      </c>
      <c r="N16" s="175" t="s">
        <v>98</v>
      </c>
      <c r="O16" s="175" t="s">
        <v>31</v>
      </c>
      <c r="P16" s="179" t="s">
        <v>27</v>
      </c>
      <c r="Q16" s="179" t="s">
        <v>99</v>
      </c>
      <c r="R16" s="180"/>
      <c r="S16" s="235">
        <f t="shared" si="6"/>
        <v>1</v>
      </c>
      <c r="T16" s="236" t="str">
        <f t="shared" si="7"/>
        <v/>
      </c>
      <c r="U16" s="237" t="str">
        <f t="shared" si="8"/>
        <v/>
      </c>
      <c r="V16" s="245" t="str">
        <f t="shared" si="9"/>
        <v/>
      </c>
      <c r="W16" s="236" t="str">
        <f t="shared" si="10"/>
        <v/>
      </c>
      <c r="X16" s="237" t="str">
        <f t="shared" si="11"/>
        <v/>
      </c>
      <c r="Y16" s="245" t="str">
        <f t="shared" si="12"/>
        <v/>
      </c>
      <c r="Z16" s="236" t="str">
        <f t="shared" si="13"/>
        <v/>
      </c>
      <c r="AA16" s="248" t="str">
        <f t="shared" si="14"/>
        <v/>
      </c>
      <c r="AB16" s="235" t="str">
        <f t="shared" si="15"/>
        <v/>
      </c>
      <c r="AC16" s="236" t="str">
        <f t="shared" si="16"/>
        <v/>
      </c>
      <c r="AD16" s="236">
        <f t="shared" si="17"/>
        <v>1</v>
      </c>
      <c r="AE16" s="237" t="str">
        <f t="shared" si="18"/>
        <v/>
      </c>
      <c r="AF16" s="245" t="str">
        <f t="shared" si="19"/>
        <v/>
      </c>
      <c r="AG16" s="236" t="str">
        <f t="shared" si="20"/>
        <v/>
      </c>
      <c r="AH16" s="236" t="str">
        <f t="shared" si="21"/>
        <v/>
      </c>
      <c r="AI16" s="237" t="str">
        <f t="shared" si="22"/>
        <v/>
      </c>
      <c r="AJ16" s="245" t="str">
        <f t="shared" si="23"/>
        <v/>
      </c>
      <c r="AK16" s="236" t="str">
        <f t="shared" si="24"/>
        <v/>
      </c>
      <c r="AL16" s="236" t="str">
        <f t="shared" si="25"/>
        <v/>
      </c>
      <c r="AM16" s="248" t="str">
        <f t="shared" si="26"/>
        <v/>
      </c>
      <c r="AN16" s="250"/>
      <c r="AO16" s="251"/>
      <c r="AP16" s="251"/>
      <c r="AQ16" s="251"/>
      <c r="AR16" s="251"/>
      <c r="AS16" s="251"/>
      <c r="AT16">
        <f t="shared" si="27"/>
        <v>29</v>
      </c>
      <c r="AU16">
        <f t="shared" si="28"/>
        <v>10</v>
      </c>
      <c r="AV16">
        <f t="shared" si="29"/>
        <v>19</v>
      </c>
    </row>
    <row r="17" spans="1:48" ht="21.75">
      <c r="A17" s="174">
        <v>8</v>
      </c>
      <c r="B17" s="175" t="s">
        <v>48</v>
      </c>
      <c r="C17" s="175" t="s">
        <v>35</v>
      </c>
      <c r="D17" s="176">
        <v>34533</v>
      </c>
      <c r="E17" s="177">
        <v>34533</v>
      </c>
      <c r="F17" s="177">
        <v>41654</v>
      </c>
      <c r="G17" s="181"/>
      <c r="H17" s="178"/>
      <c r="I17" s="175" t="s">
        <v>2</v>
      </c>
      <c r="J17" s="177">
        <v>46296</v>
      </c>
      <c r="K17" s="179" t="s">
        <v>3</v>
      </c>
      <c r="L17" s="175" t="s">
        <v>49</v>
      </c>
      <c r="M17" s="175" t="s">
        <v>1884</v>
      </c>
      <c r="N17" s="175" t="s">
        <v>50</v>
      </c>
      <c r="O17" s="175" t="s">
        <v>51</v>
      </c>
      <c r="P17" s="179" t="s">
        <v>8</v>
      </c>
      <c r="Q17" s="179" t="s">
        <v>27</v>
      </c>
      <c r="R17" s="180"/>
      <c r="S17" s="235">
        <f t="shared" si="6"/>
        <v>1</v>
      </c>
      <c r="T17" s="236" t="str">
        <f t="shared" si="7"/>
        <v/>
      </c>
      <c r="U17" s="237" t="str">
        <f t="shared" si="8"/>
        <v/>
      </c>
      <c r="V17" s="245" t="str">
        <f t="shared" si="9"/>
        <v/>
      </c>
      <c r="W17" s="236" t="str">
        <f t="shared" si="10"/>
        <v/>
      </c>
      <c r="X17" s="237" t="str">
        <f t="shared" si="11"/>
        <v/>
      </c>
      <c r="Y17" s="245" t="str">
        <f t="shared" si="12"/>
        <v/>
      </c>
      <c r="Z17" s="236" t="str">
        <f t="shared" si="13"/>
        <v/>
      </c>
      <c r="AA17" s="248" t="str">
        <f t="shared" si="14"/>
        <v/>
      </c>
      <c r="AB17" s="235" t="str">
        <f t="shared" si="15"/>
        <v/>
      </c>
      <c r="AC17" s="236" t="str">
        <f t="shared" si="16"/>
        <v/>
      </c>
      <c r="AD17" s="236">
        <f t="shared" si="17"/>
        <v>1</v>
      </c>
      <c r="AE17" s="237" t="str">
        <f t="shared" si="18"/>
        <v/>
      </c>
      <c r="AF17" s="245" t="str">
        <f t="shared" si="19"/>
        <v/>
      </c>
      <c r="AG17" s="236" t="str">
        <f t="shared" si="20"/>
        <v/>
      </c>
      <c r="AH17" s="236" t="str">
        <f t="shared" si="21"/>
        <v/>
      </c>
      <c r="AI17" s="237" t="str">
        <f t="shared" si="22"/>
        <v/>
      </c>
      <c r="AJ17" s="245" t="str">
        <f t="shared" si="23"/>
        <v/>
      </c>
      <c r="AK17" s="236" t="str">
        <f t="shared" si="24"/>
        <v/>
      </c>
      <c r="AL17" s="236" t="str">
        <f t="shared" si="25"/>
        <v/>
      </c>
      <c r="AM17" s="248" t="str">
        <f t="shared" si="26"/>
        <v/>
      </c>
      <c r="AN17" s="250"/>
      <c r="AO17" s="251"/>
      <c r="AP17" s="251"/>
      <c r="AQ17" s="251"/>
      <c r="AR17" s="251"/>
      <c r="AS17" s="251"/>
      <c r="AT17">
        <f t="shared" si="27"/>
        <v>28</v>
      </c>
      <c r="AU17">
        <f t="shared" si="28"/>
        <v>10</v>
      </c>
      <c r="AV17">
        <f t="shared" si="29"/>
        <v>14</v>
      </c>
    </row>
    <row r="18" spans="1:48" ht="21.75">
      <c r="A18" s="174">
        <v>9</v>
      </c>
      <c r="B18" s="175" t="s">
        <v>2070</v>
      </c>
      <c r="C18" s="175" t="s">
        <v>35</v>
      </c>
      <c r="D18" s="176">
        <v>41155</v>
      </c>
      <c r="E18" s="177">
        <v>41155</v>
      </c>
      <c r="F18" s="177">
        <v>43397</v>
      </c>
      <c r="G18" s="181"/>
      <c r="H18" s="178"/>
      <c r="I18" s="175" t="s">
        <v>58</v>
      </c>
      <c r="J18" s="177">
        <v>50679</v>
      </c>
      <c r="K18" s="179" t="s">
        <v>3</v>
      </c>
      <c r="L18" s="175" t="s">
        <v>107</v>
      </c>
      <c r="M18" s="175" t="s">
        <v>88</v>
      </c>
      <c r="N18" s="175" t="s">
        <v>108</v>
      </c>
      <c r="O18" s="175" t="s">
        <v>31</v>
      </c>
      <c r="P18" s="179" t="s">
        <v>78</v>
      </c>
      <c r="Q18" s="179" t="s">
        <v>109</v>
      </c>
      <c r="R18" s="180"/>
      <c r="S18" s="235">
        <f t="shared" si="6"/>
        <v>1</v>
      </c>
      <c r="T18" s="236" t="str">
        <f t="shared" si="7"/>
        <v/>
      </c>
      <c r="U18" s="237" t="str">
        <f t="shared" si="8"/>
        <v/>
      </c>
      <c r="V18" s="245" t="str">
        <f t="shared" si="9"/>
        <v/>
      </c>
      <c r="W18" s="236" t="str">
        <f t="shared" si="10"/>
        <v/>
      </c>
      <c r="X18" s="237" t="str">
        <f t="shared" si="11"/>
        <v/>
      </c>
      <c r="Y18" s="245" t="str">
        <f t="shared" si="12"/>
        <v/>
      </c>
      <c r="Z18" s="236" t="str">
        <f t="shared" si="13"/>
        <v/>
      </c>
      <c r="AA18" s="248" t="str">
        <f t="shared" si="14"/>
        <v/>
      </c>
      <c r="AB18" s="235" t="str">
        <f t="shared" si="15"/>
        <v/>
      </c>
      <c r="AC18" s="236" t="str">
        <f t="shared" si="16"/>
        <v/>
      </c>
      <c r="AD18" s="236">
        <f t="shared" si="17"/>
        <v>1</v>
      </c>
      <c r="AE18" s="237" t="str">
        <f t="shared" si="18"/>
        <v/>
      </c>
      <c r="AF18" s="245" t="str">
        <f t="shared" si="19"/>
        <v/>
      </c>
      <c r="AG18" s="236" t="str">
        <f t="shared" si="20"/>
        <v/>
      </c>
      <c r="AH18" s="236" t="str">
        <f t="shared" si="21"/>
        <v/>
      </c>
      <c r="AI18" s="237" t="str">
        <f t="shared" si="22"/>
        <v/>
      </c>
      <c r="AJ18" s="245" t="str">
        <f t="shared" si="23"/>
        <v/>
      </c>
      <c r="AK18" s="236" t="str">
        <f t="shared" si="24"/>
        <v/>
      </c>
      <c r="AL18" s="236" t="str">
        <f t="shared" si="25"/>
        <v/>
      </c>
      <c r="AM18" s="248" t="str">
        <f t="shared" si="26"/>
        <v/>
      </c>
      <c r="AN18" s="250"/>
      <c r="AO18" s="251"/>
      <c r="AP18" s="251"/>
      <c r="AQ18" s="251"/>
      <c r="AR18" s="251"/>
      <c r="AS18" s="251"/>
      <c r="AT18">
        <f t="shared" si="27"/>
        <v>10</v>
      </c>
      <c r="AU18">
        <f t="shared" si="28"/>
        <v>8</v>
      </c>
      <c r="AV18">
        <f t="shared" si="29"/>
        <v>29</v>
      </c>
    </row>
    <row r="19" spans="1:48" ht="21.75">
      <c r="A19" s="174">
        <v>10</v>
      </c>
      <c r="B19" s="175" t="s">
        <v>2071</v>
      </c>
      <c r="C19" s="175" t="s">
        <v>35</v>
      </c>
      <c r="D19" s="176">
        <v>41225</v>
      </c>
      <c r="E19" s="177">
        <v>41225</v>
      </c>
      <c r="F19" s="177">
        <v>42993</v>
      </c>
      <c r="G19" s="181"/>
      <c r="H19" s="178"/>
      <c r="I19" s="175" t="s">
        <v>58</v>
      </c>
      <c r="J19" s="177">
        <v>52140</v>
      </c>
      <c r="K19" s="179" t="s">
        <v>3</v>
      </c>
      <c r="L19" s="175" t="s">
        <v>111</v>
      </c>
      <c r="M19" s="175" t="s">
        <v>88</v>
      </c>
      <c r="N19" s="175" t="s">
        <v>112</v>
      </c>
      <c r="O19" s="175" t="s">
        <v>31</v>
      </c>
      <c r="P19" s="179" t="s">
        <v>78</v>
      </c>
      <c r="Q19" s="179" t="s">
        <v>60</v>
      </c>
      <c r="R19" s="180"/>
      <c r="S19" s="235">
        <f t="shared" si="6"/>
        <v>1</v>
      </c>
      <c r="T19" s="236" t="str">
        <f t="shared" si="7"/>
        <v/>
      </c>
      <c r="U19" s="237" t="str">
        <f t="shared" si="8"/>
        <v/>
      </c>
      <c r="V19" s="245" t="str">
        <f t="shared" si="9"/>
        <v/>
      </c>
      <c r="W19" s="236" t="str">
        <f t="shared" si="10"/>
        <v/>
      </c>
      <c r="X19" s="237" t="str">
        <f t="shared" si="11"/>
        <v/>
      </c>
      <c r="Y19" s="245" t="str">
        <f t="shared" si="12"/>
        <v/>
      </c>
      <c r="Z19" s="236" t="str">
        <f t="shared" si="13"/>
        <v/>
      </c>
      <c r="AA19" s="248" t="str">
        <f t="shared" si="14"/>
        <v/>
      </c>
      <c r="AB19" s="235" t="str">
        <f t="shared" si="15"/>
        <v/>
      </c>
      <c r="AC19" s="236" t="str">
        <f t="shared" si="16"/>
        <v/>
      </c>
      <c r="AD19" s="236">
        <f t="shared" si="17"/>
        <v>1</v>
      </c>
      <c r="AE19" s="237" t="str">
        <f t="shared" si="18"/>
        <v/>
      </c>
      <c r="AF19" s="245" t="str">
        <f t="shared" si="19"/>
        <v/>
      </c>
      <c r="AG19" s="236" t="str">
        <f t="shared" si="20"/>
        <v/>
      </c>
      <c r="AH19" s="236" t="str">
        <f t="shared" si="21"/>
        <v/>
      </c>
      <c r="AI19" s="237" t="str">
        <f t="shared" si="22"/>
        <v/>
      </c>
      <c r="AJ19" s="245" t="str">
        <f t="shared" si="23"/>
        <v/>
      </c>
      <c r="AK19" s="236" t="str">
        <f t="shared" si="24"/>
        <v/>
      </c>
      <c r="AL19" s="236" t="str">
        <f t="shared" si="25"/>
        <v/>
      </c>
      <c r="AM19" s="248" t="str">
        <f t="shared" si="26"/>
        <v/>
      </c>
      <c r="AN19" s="250"/>
      <c r="AO19" s="251"/>
      <c r="AP19" s="251"/>
      <c r="AQ19" s="251"/>
      <c r="AR19" s="251"/>
      <c r="AS19" s="251"/>
      <c r="AT19">
        <f t="shared" si="27"/>
        <v>10</v>
      </c>
      <c r="AU19">
        <f t="shared" si="28"/>
        <v>6</v>
      </c>
      <c r="AV19">
        <f t="shared" si="29"/>
        <v>20</v>
      </c>
    </row>
    <row r="20" spans="1:48" ht="21.75">
      <c r="A20" s="174">
        <v>11</v>
      </c>
      <c r="B20" s="175" t="s">
        <v>2218</v>
      </c>
      <c r="C20" s="175" t="s">
        <v>35</v>
      </c>
      <c r="D20" s="176">
        <v>39661</v>
      </c>
      <c r="E20" s="177">
        <v>39661</v>
      </c>
      <c r="F20" s="177">
        <v>43363</v>
      </c>
      <c r="G20" s="181"/>
      <c r="H20" s="178"/>
      <c r="I20" s="175" t="s">
        <v>58</v>
      </c>
      <c r="J20" s="177">
        <v>48488</v>
      </c>
      <c r="K20" s="179" t="s">
        <v>3</v>
      </c>
      <c r="L20" s="175" t="s">
        <v>4</v>
      </c>
      <c r="M20" s="175" t="s">
        <v>5</v>
      </c>
      <c r="N20" s="175" t="s">
        <v>6</v>
      </c>
      <c r="O20" s="175" t="s">
        <v>7</v>
      </c>
      <c r="P20" s="179" t="s">
        <v>78</v>
      </c>
      <c r="Q20" s="179" t="s">
        <v>72</v>
      </c>
      <c r="R20" s="180"/>
      <c r="S20" s="235">
        <f t="shared" si="6"/>
        <v>1</v>
      </c>
      <c r="T20" s="236" t="str">
        <f t="shared" si="7"/>
        <v/>
      </c>
      <c r="U20" s="237" t="str">
        <f t="shared" si="8"/>
        <v/>
      </c>
      <c r="V20" s="245" t="str">
        <f t="shared" si="9"/>
        <v/>
      </c>
      <c r="W20" s="236" t="str">
        <f t="shared" si="10"/>
        <v/>
      </c>
      <c r="X20" s="237" t="str">
        <f t="shared" si="11"/>
        <v/>
      </c>
      <c r="Y20" s="245" t="str">
        <f t="shared" si="12"/>
        <v/>
      </c>
      <c r="Z20" s="236" t="str">
        <f t="shared" si="13"/>
        <v/>
      </c>
      <c r="AA20" s="248" t="str">
        <f t="shared" si="14"/>
        <v/>
      </c>
      <c r="AB20" s="235" t="str">
        <f t="shared" si="15"/>
        <v/>
      </c>
      <c r="AC20" s="236" t="str">
        <f t="shared" si="16"/>
        <v/>
      </c>
      <c r="AD20" s="236">
        <f t="shared" si="17"/>
        <v>1</v>
      </c>
      <c r="AE20" s="237" t="str">
        <f t="shared" si="18"/>
        <v/>
      </c>
      <c r="AF20" s="245" t="str">
        <f t="shared" si="19"/>
        <v/>
      </c>
      <c r="AG20" s="236" t="str">
        <f t="shared" si="20"/>
        <v/>
      </c>
      <c r="AH20" s="236" t="str">
        <f t="shared" si="21"/>
        <v/>
      </c>
      <c r="AI20" s="237" t="str">
        <f t="shared" si="22"/>
        <v/>
      </c>
      <c r="AJ20" s="245" t="str">
        <f t="shared" si="23"/>
        <v/>
      </c>
      <c r="AK20" s="236" t="str">
        <f t="shared" si="24"/>
        <v/>
      </c>
      <c r="AL20" s="236" t="str">
        <f t="shared" si="25"/>
        <v/>
      </c>
      <c r="AM20" s="248" t="str">
        <f t="shared" si="26"/>
        <v/>
      </c>
      <c r="AN20" s="250"/>
      <c r="AO20" s="251"/>
      <c r="AP20" s="251"/>
      <c r="AQ20" s="251"/>
      <c r="AR20" s="251"/>
      <c r="AS20" s="251"/>
      <c r="AT20">
        <f t="shared" si="27"/>
        <v>14</v>
      </c>
      <c r="AU20">
        <f t="shared" si="28"/>
        <v>10</v>
      </c>
      <c r="AV20">
        <f t="shared" si="29"/>
        <v>0</v>
      </c>
    </row>
    <row r="21" spans="1:48" ht="21.75">
      <c r="A21" s="174">
        <v>12</v>
      </c>
      <c r="B21" s="175" t="s">
        <v>2219</v>
      </c>
      <c r="C21" s="175" t="s">
        <v>35</v>
      </c>
      <c r="D21" s="176">
        <v>37609</v>
      </c>
      <c r="E21" s="177">
        <v>41505</v>
      </c>
      <c r="F21" s="177">
        <v>43922</v>
      </c>
      <c r="G21" s="181"/>
      <c r="H21" s="178"/>
      <c r="I21" s="175" t="s">
        <v>58</v>
      </c>
      <c r="J21" s="177">
        <v>49583</v>
      </c>
      <c r="K21" s="179" t="s">
        <v>3</v>
      </c>
      <c r="L21" s="175" t="s">
        <v>113</v>
      </c>
      <c r="M21" s="175" t="s">
        <v>1884</v>
      </c>
      <c r="N21" s="175" t="s">
        <v>12</v>
      </c>
      <c r="O21" s="175" t="s">
        <v>13</v>
      </c>
      <c r="P21" s="179" t="s">
        <v>38</v>
      </c>
      <c r="Q21" s="179" t="s">
        <v>109</v>
      </c>
      <c r="R21" s="180"/>
      <c r="S21" s="235">
        <f t="shared" si="6"/>
        <v>1</v>
      </c>
      <c r="T21" s="236" t="str">
        <f t="shared" si="7"/>
        <v/>
      </c>
      <c r="U21" s="237" t="str">
        <f t="shared" si="8"/>
        <v/>
      </c>
      <c r="V21" s="245" t="str">
        <f t="shared" si="9"/>
        <v/>
      </c>
      <c r="W21" s="236" t="str">
        <f t="shared" si="10"/>
        <v/>
      </c>
      <c r="X21" s="237" t="str">
        <f t="shared" si="11"/>
        <v/>
      </c>
      <c r="Y21" s="245" t="str">
        <f t="shared" si="12"/>
        <v/>
      </c>
      <c r="Z21" s="236" t="str">
        <f t="shared" si="13"/>
        <v/>
      </c>
      <c r="AA21" s="248" t="str">
        <f t="shared" si="14"/>
        <v/>
      </c>
      <c r="AB21" s="235" t="str">
        <f t="shared" si="15"/>
        <v/>
      </c>
      <c r="AC21" s="236" t="str">
        <f t="shared" si="16"/>
        <v/>
      </c>
      <c r="AD21" s="236">
        <f t="shared" si="17"/>
        <v>1</v>
      </c>
      <c r="AE21" s="237" t="str">
        <f t="shared" si="18"/>
        <v/>
      </c>
      <c r="AF21" s="245" t="str">
        <f t="shared" si="19"/>
        <v/>
      </c>
      <c r="AG21" s="236" t="str">
        <f t="shared" si="20"/>
        <v/>
      </c>
      <c r="AH21" s="236" t="str">
        <f t="shared" si="21"/>
        <v/>
      </c>
      <c r="AI21" s="237" t="str">
        <f t="shared" si="22"/>
        <v/>
      </c>
      <c r="AJ21" s="245" t="str">
        <f t="shared" si="23"/>
        <v/>
      </c>
      <c r="AK21" s="236" t="str">
        <f t="shared" si="24"/>
        <v/>
      </c>
      <c r="AL21" s="236" t="str">
        <f t="shared" si="25"/>
        <v/>
      </c>
      <c r="AM21" s="248" t="str">
        <f t="shared" si="26"/>
        <v/>
      </c>
      <c r="AN21" s="250"/>
      <c r="AO21" s="251"/>
      <c r="AP21" s="251"/>
      <c r="AQ21" s="251"/>
      <c r="AR21" s="251"/>
      <c r="AS21" s="251"/>
      <c r="AT21">
        <f t="shared" si="27"/>
        <v>9</v>
      </c>
      <c r="AU21">
        <f t="shared" si="28"/>
        <v>9</v>
      </c>
      <c r="AV21">
        <f t="shared" si="29"/>
        <v>13</v>
      </c>
    </row>
    <row r="22" spans="1:48" ht="21.75">
      <c r="A22" s="174">
        <v>13</v>
      </c>
      <c r="B22" s="175" t="s">
        <v>2072</v>
      </c>
      <c r="C22" s="175" t="s">
        <v>35</v>
      </c>
      <c r="D22" s="176">
        <v>39783</v>
      </c>
      <c r="E22" s="177">
        <v>39783</v>
      </c>
      <c r="F22" s="177">
        <v>43363</v>
      </c>
      <c r="G22" s="181"/>
      <c r="H22" s="178"/>
      <c r="I22" s="175" t="s">
        <v>58</v>
      </c>
      <c r="J22" s="177">
        <v>50314</v>
      </c>
      <c r="K22" s="179" t="s">
        <v>3</v>
      </c>
      <c r="L22" s="175" t="s">
        <v>36</v>
      </c>
      <c r="M22" s="175" t="s">
        <v>5</v>
      </c>
      <c r="N22" s="175" t="s">
        <v>37</v>
      </c>
      <c r="O22" s="175" t="s">
        <v>7</v>
      </c>
      <c r="P22" s="179" t="s">
        <v>64</v>
      </c>
      <c r="Q22" s="179" t="s">
        <v>59</v>
      </c>
      <c r="R22" s="180"/>
      <c r="S22" s="235">
        <f t="shared" si="6"/>
        <v>1</v>
      </c>
      <c r="T22" s="236" t="str">
        <f t="shared" si="7"/>
        <v/>
      </c>
      <c r="U22" s="237" t="str">
        <f t="shared" si="8"/>
        <v/>
      </c>
      <c r="V22" s="245" t="str">
        <f t="shared" si="9"/>
        <v/>
      </c>
      <c r="W22" s="236" t="str">
        <f t="shared" si="10"/>
        <v/>
      </c>
      <c r="X22" s="237" t="str">
        <f t="shared" si="11"/>
        <v/>
      </c>
      <c r="Y22" s="245" t="str">
        <f t="shared" si="12"/>
        <v/>
      </c>
      <c r="Z22" s="236" t="str">
        <f t="shared" si="13"/>
        <v/>
      </c>
      <c r="AA22" s="248" t="str">
        <f t="shared" si="14"/>
        <v/>
      </c>
      <c r="AB22" s="235" t="str">
        <f t="shared" si="15"/>
        <v/>
      </c>
      <c r="AC22" s="236" t="str">
        <f t="shared" si="16"/>
        <v/>
      </c>
      <c r="AD22" s="236">
        <f t="shared" si="17"/>
        <v>1</v>
      </c>
      <c r="AE22" s="237" t="str">
        <f t="shared" si="18"/>
        <v/>
      </c>
      <c r="AF22" s="245" t="str">
        <f t="shared" si="19"/>
        <v/>
      </c>
      <c r="AG22" s="236" t="str">
        <f t="shared" si="20"/>
        <v/>
      </c>
      <c r="AH22" s="236" t="str">
        <f t="shared" si="21"/>
        <v/>
      </c>
      <c r="AI22" s="237" t="str">
        <f t="shared" si="22"/>
        <v/>
      </c>
      <c r="AJ22" s="245" t="str">
        <f t="shared" si="23"/>
        <v/>
      </c>
      <c r="AK22" s="236" t="str">
        <f t="shared" si="24"/>
        <v/>
      </c>
      <c r="AL22" s="236" t="str">
        <f t="shared" si="25"/>
        <v/>
      </c>
      <c r="AM22" s="248" t="str">
        <f t="shared" si="26"/>
        <v/>
      </c>
      <c r="AN22" s="250"/>
      <c r="AO22" s="251"/>
      <c r="AP22" s="251"/>
      <c r="AQ22" s="251"/>
      <c r="AR22" s="251"/>
      <c r="AS22" s="251"/>
      <c r="AT22">
        <f t="shared" si="27"/>
        <v>14</v>
      </c>
      <c r="AU22">
        <f t="shared" si="28"/>
        <v>6</v>
      </c>
      <c r="AV22">
        <f t="shared" si="29"/>
        <v>0</v>
      </c>
    </row>
    <row r="23" spans="1:48" ht="21.75">
      <c r="A23" s="174">
        <v>14</v>
      </c>
      <c r="B23" s="175" t="s">
        <v>1887</v>
      </c>
      <c r="C23" s="175" t="s">
        <v>96</v>
      </c>
      <c r="D23" s="176">
        <v>38565</v>
      </c>
      <c r="E23" s="177">
        <v>40360</v>
      </c>
      <c r="F23" s="181"/>
      <c r="G23" s="181"/>
      <c r="H23" s="178"/>
      <c r="I23" s="175" t="s">
        <v>58</v>
      </c>
      <c r="J23" s="177">
        <v>49949</v>
      </c>
      <c r="K23" s="179" t="s">
        <v>3</v>
      </c>
      <c r="L23" s="175" t="s">
        <v>1888</v>
      </c>
      <c r="M23" s="175" t="s">
        <v>88</v>
      </c>
      <c r="N23" s="175" t="s">
        <v>105</v>
      </c>
      <c r="O23" s="175" t="s">
        <v>106</v>
      </c>
      <c r="P23" s="179" t="s">
        <v>109</v>
      </c>
      <c r="Q23" s="179" t="s">
        <v>1837</v>
      </c>
      <c r="R23" s="180"/>
      <c r="S23" s="235">
        <f t="shared" si="6"/>
        <v>1</v>
      </c>
      <c r="T23" s="236" t="str">
        <f t="shared" si="7"/>
        <v/>
      </c>
      <c r="U23" s="237" t="str">
        <f t="shared" si="8"/>
        <v/>
      </c>
      <c r="V23" s="245" t="str">
        <f t="shared" si="9"/>
        <v/>
      </c>
      <c r="W23" s="236" t="str">
        <f t="shared" si="10"/>
        <v/>
      </c>
      <c r="X23" s="237" t="str">
        <f t="shared" si="11"/>
        <v/>
      </c>
      <c r="Y23" s="245" t="str">
        <f t="shared" si="12"/>
        <v/>
      </c>
      <c r="Z23" s="236" t="str">
        <f t="shared" si="13"/>
        <v/>
      </c>
      <c r="AA23" s="248" t="str">
        <f t="shared" si="14"/>
        <v/>
      </c>
      <c r="AB23" s="235" t="str">
        <f t="shared" si="15"/>
        <v/>
      </c>
      <c r="AC23" s="236" t="str">
        <f t="shared" si="16"/>
        <v/>
      </c>
      <c r="AD23" s="236" t="str">
        <f t="shared" si="17"/>
        <v/>
      </c>
      <c r="AE23" s="237">
        <f t="shared" si="18"/>
        <v>1</v>
      </c>
      <c r="AF23" s="245" t="str">
        <f t="shared" si="19"/>
        <v/>
      </c>
      <c r="AG23" s="236" t="str">
        <f t="shared" si="20"/>
        <v/>
      </c>
      <c r="AH23" s="236" t="str">
        <f t="shared" si="21"/>
        <v/>
      </c>
      <c r="AI23" s="237" t="str">
        <f t="shared" si="22"/>
        <v/>
      </c>
      <c r="AJ23" s="245" t="str">
        <f t="shared" si="23"/>
        <v/>
      </c>
      <c r="AK23" s="236" t="str">
        <f t="shared" si="24"/>
        <v/>
      </c>
      <c r="AL23" s="236" t="str">
        <f t="shared" si="25"/>
        <v/>
      </c>
      <c r="AM23" s="248" t="str">
        <f t="shared" si="26"/>
        <v/>
      </c>
      <c r="AN23" s="250"/>
      <c r="AO23" s="251"/>
      <c r="AP23" s="251"/>
      <c r="AQ23" s="251"/>
      <c r="AR23" s="251"/>
      <c r="AS23" s="251"/>
      <c r="AT23">
        <f t="shared" si="27"/>
        <v>12</v>
      </c>
      <c r="AU23">
        <f t="shared" si="28"/>
        <v>11</v>
      </c>
      <c r="AV23">
        <f t="shared" si="29"/>
        <v>0</v>
      </c>
    </row>
    <row r="24" spans="1:48" ht="21.75">
      <c r="A24" s="174">
        <v>15</v>
      </c>
      <c r="B24" s="175" t="s">
        <v>102</v>
      </c>
      <c r="C24" s="175" t="s">
        <v>96</v>
      </c>
      <c r="D24" s="176">
        <v>38930</v>
      </c>
      <c r="E24" s="177">
        <v>38930</v>
      </c>
      <c r="F24" s="181"/>
      <c r="G24" s="181"/>
      <c r="H24" s="178"/>
      <c r="I24" s="175" t="s">
        <v>58</v>
      </c>
      <c r="J24" s="177">
        <v>48853</v>
      </c>
      <c r="K24" s="179" t="s">
        <v>3</v>
      </c>
      <c r="L24" s="175" t="s">
        <v>103</v>
      </c>
      <c r="M24" s="175" t="s">
        <v>88</v>
      </c>
      <c r="N24" s="175" t="s">
        <v>44</v>
      </c>
      <c r="O24" s="175" t="s">
        <v>106</v>
      </c>
      <c r="P24" s="179" t="s">
        <v>9</v>
      </c>
      <c r="Q24" s="179" t="s">
        <v>72</v>
      </c>
      <c r="R24" s="180"/>
      <c r="S24" s="235">
        <f t="shared" si="6"/>
        <v>1</v>
      </c>
      <c r="T24" s="236" t="str">
        <f t="shared" si="7"/>
        <v/>
      </c>
      <c r="U24" s="237" t="str">
        <f t="shared" si="8"/>
        <v/>
      </c>
      <c r="V24" s="245" t="str">
        <f t="shared" si="9"/>
        <v/>
      </c>
      <c r="W24" s="236" t="str">
        <f t="shared" si="10"/>
        <v/>
      </c>
      <c r="X24" s="237" t="str">
        <f t="shared" si="11"/>
        <v/>
      </c>
      <c r="Y24" s="245" t="str">
        <f t="shared" si="12"/>
        <v/>
      </c>
      <c r="Z24" s="236" t="str">
        <f t="shared" si="13"/>
        <v/>
      </c>
      <c r="AA24" s="248" t="str">
        <f t="shared" si="14"/>
        <v/>
      </c>
      <c r="AB24" s="235" t="str">
        <f t="shared" si="15"/>
        <v/>
      </c>
      <c r="AC24" s="236" t="str">
        <f t="shared" si="16"/>
        <v/>
      </c>
      <c r="AD24" s="236" t="str">
        <f t="shared" si="17"/>
        <v/>
      </c>
      <c r="AE24" s="237">
        <f t="shared" si="18"/>
        <v>1</v>
      </c>
      <c r="AF24" s="245" t="str">
        <f t="shared" si="19"/>
        <v/>
      </c>
      <c r="AG24" s="236" t="str">
        <f t="shared" si="20"/>
        <v/>
      </c>
      <c r="AH24" s="236" t="str">
        <f t="shared" si="21"/>
        <v/>
      </c>
      <c r="AI24" s="237" t="str">
        <f t="shared" si="22"/>
        <v/>
      </c>
      <c r="AJ24" s="245" t="str">
        <f t="shared" si="23"/>
        <v/>
      </c>
      <c r="AK24" s="236" t="str">
        <f t="shared" si="24"/>
        <v/>
      </c>
      <c r="AL24" s="236" t="str">
        <f t="shared" si="25"/>
        <v/>
      </c>
      <c r="AM24" s="248" t="str">
        <f t="shared" si="26"/>
        <v/>
      </c>
      <c r="AN24" s="250"/>
      <c r="AO24" s="251"/>
      <c r="AP24" s="251"/>
      <c r="AQ24" s="251"/>
      <c r="AR24" s="251"/>
      <c r="AS24" s="251"/>
      <c r="AT24">
        <f t="shared" si="27"/>
        <v>16</v>
      </c>
      <c r="AU24">
        <f t="shared" si="28"/>
        <v>10</v>
      </c>
      <c r="AV24">
        <f t="shared" si="29"/>
        <v>0</v>
      </c>
    </row>
    <row r="25" spans="1:48" ht="21.75">
      <c r="A25" s="174">
        <v>16</v>
      </c>
      <c r="B25" s="175" t="s">
        <v>2073</v>
      </c>
      <c r="C25" s="175" t="s">
        <v>96</v>
      </c>
      <c r="D25" s="176">
        <v>43739</v>
      </c>
      <c r="E25" s="177">
        <v>43739</v>
      </c>
      <c r="F25" s="181"/>
      <c r="G25" s="181"/>
      <c r="H25" s="178"/>
      <c r="I25" s="175" t="s">
        <v>58</v>
      </c>
      <c r="J25" s="177">
        <v>52505</v>
      </c>
      <c r="K25" s="179" t="s">
        <v>3</v>
      </c>
      <c r="L25" s="175" t="s">
        <v>2074</v>
      </c>
      <c r="M25" s="175" t="s">
        <v>270</v>
      </c>
      <c r="N25" s="175" t="s">
        <v>680</v>
      </c>
      <c r="O25" s="175" t="s">
        <v>7</v>
      </c>
      <c r="P25" s="179" t="s">
        <v>167</v>
      </c>
      <c r="Q25" s="179" t="s">
        <v>2042</v>
      </c>
      <c r="R25" s="180"/>
      <c r="S25" s="235">
        <f t="shared" si="6"/>
        <v>1</v>
      </c>
      <c r="T25" s="236" t="str">
        <f t="shared" si="7"/>
        <v/>
      </c>
      <c r="U25" s="237" t="str">
        <f t="shared" si="8"/>
        <v/>
      </c>
      <c r="V25" s="245" t="str">
        <f t="shared" si="9"/>
        <v/>
      </c>
      <c r="W25" s="236" t="str">
        <f t="shared" si="10"/>
        <v/>
      </c>
      <c r="X25" s="237" t="str">
        <f t="shared" si="11"/>
        <v/>
      </c>
      <c r="Y25" s="245" t="str">
        <f t="shared" si="12"/>
        <v/>
      </c>
      <c r="Z25" s="236" t="str">
        <f t="shared" si="13"/>
        <v/>
      </c>
      <c r="AA25" s="248" t="str">
        <f t="shared" si="14"/>
        <v/>
      </c>
      <c r="AB25" s="235" t="str">
        <f t="shared" si="15"/>
        <v/>
      </c>
      <c r="AC25" s="236" t="str">
        <f t="shared" si="16"/>
        <v/>
      </c>
      <c r="AD25" s="236" t="str">
        <f t="shared" si="17"/>
        <v/>
      </c>
      <c r="AE25" s="237">
        <f t="shared" si="18"/>
        <v>1</v>
      </c>
      <c r="AF25" s="245" t="str">
        <f t="shared" si="19"/>
        <v/>
      </c>
      <c r="AG25" s="236" t="str">
        <f t="shared" si="20"/>
        <v/>
      </c>
      <c r="AH25" s="236" t="str">
        <f t="shared" si="21"/>
        <v/>
      </c>
      <c r="AI25" s="237" t="str">
        <f t="shared" si="22"/>
        <v/>
      </c>
      <c r="AJ25" s="245" t="str">
        <f t="shared" si="23"/>
        <v/>
      </c>
      <c r="AK25" s="236" t="str">
        <f t="shared" si="24"/>
        <v/>
      </c>
      <c r="AL25" s="236" t="str">
        <f t="shared" si="25"/>
        <v/>
      </c>
      <c r="AM25" s="248" t="str">
        <f t="shared" si="26"/>
        <v/>
      </c>
      <c r="AN25" s="250"/>
      <c r="AO25" s="251"/>
      <c r="AP25" s="251"/>
      <c r="AQ25" s="251"/>
      <c r="AR25" s="251"/>
      <c r="AS25" s="251"/>
      <c r="AT25">
        <f t="shared" si="27"/>
        <v>3</v>
      </c>
      <c r="AU25">
        <f t="shared" si="28"/>
        <v>8</v>
      </c>
      <c r="AV25">
        <f t="shared" si="29"/>
        <v>0</v>
      </c>
    </row>
    <row r="26" spans="1:48" ht="21.75">
      <c r="A26" s="174">
        <v>17</v>
      </c>
      <c r="B26" s="175" t="s">
        <v>2306</v>
      </c>
      <c r="C26" s="175" t="s">
        <v>96</v>
      </c>
      <c r="D26" s="176">
        <v>44565</v>
      </c>
      <c r="E26" s="177">
        <v>44565</v>
      </c>
      <c r="F26" s="181"/>
      <c r="G26" s="181"/>
      <c r="H26" s="178"/>
      <c r="I26" s="175" t="s">
        <v>58</v>
      </c>
      <c r="J26" s="177">
        <v>44929</v>
      </c>
      <c r="K26" s="179" t="s">
        <v>3</v>
      </c>
      <c r="L26" s="175" t="s">
        <v>115</v>
      </c>
      <c r="M26" s="175" t="s">
        <v>88</v>
      </c>
      <c r="N26" s="175" t="s">
        <v>116</v>
      </c>
      <c r="O26" s="175" t="s">
        <v>31</v>
      </c>
      <c r="P26" s="179" t="s">
        <v>99</v>
      </c>
      <c r="Q26" s="179" t="s">
        <v>1768</v>
      </c>
      <c r="R26" s="180"/>
      <c r="S26" s="235">
        <f t="shared" si="6"/>
        <v>1</v>
      </c>
      <c r="T26" s="236" t="str">
        <f t="shared" si="7"/>
        <v/>
      </c>
      <c r="U26" s="237" t="str">
        <f t="shared" si="8"/>
        <v/>
      </c>
      <c r="V26" s="245" t="str">
        <f t="shared" si="9"/>
        <v/>
      </c>
      <c r="W26" s="236" t="str">
        <f t="shared" si="10"/>
        <v/>
      </c>
      <c r="X26" s="237" t="str">
        <f t="shared" si="11"/>
        <v/>
      </c>
      <c r="Y26" s="245" t="str">
        <f t="shared" si="12"/>
        <v/>
      </c>
      <c r="Z26" s="236" t="str">
        <f t="shared" si="13"/>
        <v/>
      </c>
      <c r="AA26" s="248" t="str">
        <f t="shared" si="14"/>
        <v/>
      </c>
      <c r="AB26" s="235" t="str">
        <f t="shared" si="15"/>
        <v/>
      </c>
      <c r="AC26" s="236" t="str">
        <f t="shared" si="16"/>
        <v/>
      </c>
      <c r="AD26" s="236" t="str">
        <f t="shared" si="17"/>
        <v/>
      </c>
      <c r="AE26" s="237">
        <f t="shared" si="18"/>
        <v>1</v>
      </c>
      <c r="AF26" s="245" t="str">
        <f t="shared" si="19"/>
        <v/>
      </c>
      <c r="AG26" s="236" t="str">
        <f t="shared" si="20"/>
        <v/>
      </c>
      <c r="AH26" s="236" t="str">
        <f t="shared" si="21"/>
        <v/>
      </c>
      <c r="AI26" s="237" t="str">
        <f t="shared" si="22"/>
        <v/>
      </c>
      <c r="AJ26" s="245" t="str">
        <f t="shared" si="23"/>
        <v/>
      </c>
      <c r="AK26" s="236" t="str">
        <f t="shared" si="24"/>
        <v/>
      </c>
      <c r="AL26" s="236" t="str">
        <f t="shared" si="25"/>
        <v/>
      </c>
      <c r="AM26" s="248" t="str">
        <f t="shared" si="26"/>
        <v/>
      </c>
      <c r="AN26" s="250"/>
      <c r="AO26" s="251"/>
      <c r="AP26" s="251"/>
      <c r="AQ26" s="251"/>
      <c r="AR26" s="251"/>
      <c r="AS26" s="251"/>
      <c r="AT26">
        <f t="shared" si="27"/>
        <v>1</v>
      </c>
      <c r="AU26">
        <f t="shared" si="28"/>
        <v>4</v>
      </c>
      <c r="AV26">
        <f t="shared" si="29"/>
        <v>28</v>
      </c>
    </row>
    <row r="27" spans="1:48" ht="21.75">
      <c r="A27" s="174">
        <v>18</v>
      </c>
      <c r="B27" s="175" t="s">
        <v>114</v>
      </c>
      <c r="C27" s="175" t="s">
        <v>96</v>
      </c>
      <c r="D27" s="176">
        <v>42401</v>
      </c>
      <c r="E27" s="177">
        <v>42401</v>
      </c>
      <c r="F27" s="181"/>
      <c r="G27" s="181"/>
      <c r="H27" s="178"/>
      <c r="I27" s="175" t="s">
        <v>58</v>
      </c>
      <c r="J27" s="177">
        <v>51775</v>
      </c>
      <c r="K27" s="179" t="s">
        <v>3</v>
      </c>
      <c r="L27" s="175" t="s">
        <v>115</v>
      </c>
      <c r="M27" s="175" t="s">
        <v>88</v>
      </c>
      <c r="N27" s="175" t="s">
        <v>116</v>
      </c>
      <c r="O27" s="175" t="s">
        <v>31</v>
      </c>
      <c r="P27" s="179" t="s">
        <v>99</v>
      </c>
      <c r="Q27" s="179" t="s">
        <v>117</v>
      </c>
      <c r="R27" s="180"/>
      <c r="S27" s="235">
        <f t="shared" si="6"/>
        <v>1</v>
      </c>
      <c r="T27" s="236" t="str">
        <f t="shared" si="7"/>
        <v/>
      </c>
      <c r="U27" s="237" t="str">
        <f t="shared" si="8"/>
        <v/>
      </c>
      <c r="V27" s="245" t="str">
        <f t="shared" si="9"/>
        <v/>
      </c>
      <c r="W27" s="236" t="str">
        <f t="shared" si="10"/>
        <v/>
      </c>
      <c r="X27" s="237" t="str">
        <f t="shared" si="11"/>
        <v/>
      </c>
      <c r="Y27" s="245" t="str">
        <f t="shared" si="12"/>
        <v/>
      </c>
      <c r="Z27" s="236" t="str">
        <f t="shared" si="13"/>
        <v/>
      </c>
      <c r="AA27" s="248" t="str">
        <f t="shared" si="14"/>
        <v/>
      </c>
      <c r="AB27" s="235" t="str">
        <f t="shared" si="15"/>
        <v/>
      </c>
      <c r="AC27" s="236" t="str">
        <f t="shared" si="16"/>
        <v/>
      </c>
      <c r="AD27" s="236" t="str">
        <f t="shared" si="17"/>
        <v/>
      </c>
      <c r="AE27" s="237">
        <f t="shared" si="18"/>
        <v>1</v>
      </c>
      <c r="AF27" s="245" t="str">
        <f t="shared" si="19"/>
        <v/>
      </c>
      <c r="AG27" s="236" t="str">
        <f t="shared" si="20"/>
        <v/>
      </c>
      <c r="AH27" s="236" t="str">
        <f t="shared" si="21"/>
        <v/>
      </c>
      <c r="AI27" s="237" t="str">
        <f t="shared" si="22"/>
        <v/>
      </c>
      <c r="AJ27" s="245" t="str">
        <f t="shared" si="23"/>
        <v/>
      </c>
      <c r="AK27" s="236" t="str">
        <f t="shared" si="24"/>
        <v/>
      </c>
      <c r="AL27" s="236" t="str">
        <f t="shared" si="25"/>
        <v/>
      </c>
      <c r="AM27" s="248" t="str">
        <f t="shared" si="26"/>
        <v/>
      </c>
      <c r="AN27" s="250"/>
      <c r="AO27" s="251"/>
      <c r="AP27" s="251"/>
      <c r="AQ27" s="251"/>
      <c r="AR27" s="251"/>
      <c r="AS27" s="251"/>
      <c r="AT27">
        <f t="shared" si="27"/>
        <v>7</v>
      </c>
      <c r="AU27">
        <f t="shared" si="28"/>
        <v>4</v>
      </c>
      <c r="AV27">
        <f t="shared" si="29"/>
        <v>0</v>
      </c>
    </row>
    <row r="28" spans="1:48" ht="22.5" thickBot="1">
      <c r="A28" s="221">
        <v>19</v>
      </c>
      <c r="B28" s="222" t="s">
        <v>1724</v>
      </c>
      <c r="C28" s="222" t="s">
        <v>96</v>
      </c>
      <c r="D28" s="223">
        <v>42675</v>
      </c>
      <c r="E28" s="224">
        <v>42675</v>
      </c>
      <c r="F28" s="225"/>
      <c r="G28" s="225"/>
      <c r="H28" s="226"/>
      <c r="I28" s="222" t="s">
        <v>58</v>
      </c>
      <c r="J28" s="224">
        <v>55793</v>
      </c>
      <c r="K28" s="227" t="s">
        <v>10</v>
      </c>
      <c r="L28" s="222" t="s">
        <v>110</v>
      </c>
      <c r="M28" s="222" t="s">
        <v>29</v>
      </c>
      <c r="N28" s="222" t="s">
        <v>108</v>
      </c>
      <c r="O28" s="222" t="s">
        <v>31</v>
      </c>
      <c r="P28" s="227" t="s">
        <v>167</v>
      </c>
      <c r="Q28" s="227" t="s">
        <v>495</v>
      </c>
      <c r="R28" s="314" t="s">
        <v>1685</v>
      </c>
      <c r="S28" s="238" t="str">
        <f t="shared" si="6"/>
        <v/>
      </c>
      <c r="T28" s="239">
        <f t="shared" si="7"/>
        <v>1</v>
      </c>
      <c r="U28" s="240" t="str">
        <f t="shared" si="8"/>
        <v/>
      </c>
      <c r="V28" s="246" t="str">
        <f t="shared" si="9"/>
        <v/>
      </c>
      <c r="W28" s="239" t="str">
        <f t="shared" si="10"/>
        <v/>
      </c>
      <c r="X28" s="240" t="str">
        <f t="shared" si="11"/>
        <v/>
      </c>
      <c r="Y28" s="246" t="str">
        <f t="shared" si="12"/>
        <v/>
      </c>
      <c r="Z28" s="239" t="str">
        <f t="shared" si="13"/>
        <v/>
      </c>
      <c r="AA28" s="249" t="str">
        <f t="shared" si="14"/>
        <v/>
      </c>
      <c r="AB28" s="238" t="str">
        <f t="shared" si="15"/>
        <v/>
      </c>
      <c r="AC28" s="239" t="str">
        <f t="shared" si="16"/>
        <v/>
      </c>
      <c r="AD28" s="239" t="str">
        <f t="shared" si="17"/>
        <v/>
      </c>
      <c r="AE28" s="240">
        <f t="shared" si="18"/>
        <v>1</v>
      </c>
      <c r="AF28" s="246" t="str">
        <f t="shared" si="19"/>
        <v/>
      </c>
      <c r="AG28" s="239" t="str">
        <f t="shared" si="20"/>
        <v/>
      </c>
      <c r="AH28" s="239" t="str">
        <f t="shared" si="21"/>
        <v/>
      </c>
      <c r="AI28" s="240" t="str">
        <f t="shared" si="22"/>
        <v/>
      </c>
      <c r="AJ28" s="246" t="str">
        <f t="shared" si="23"/>
        <v/>
      </c>
      <c r="AK28" s="239" t="str">
        <f t="shared" si="24"/>
        <v/>
      </c>
      <c r="AL28" s="239" t="str">
        <f t="shared" si="25"/>
        <v/>
      </c>
      <c r="AM28" s="249" t="str">
        <f t="shared" si="26"/>
        <v/>
      </c>
      <c r="AN28" s="250"/>
      <c r="AO28" s="251"/>
      <c r="AP28" s="251"/>
      <c r="AQ28" s="251"/>
      <c r="AR28" s="251"/>
      <c r="AS28" s="251"/>
      <c r="AT28">
        <f t="shared" si="27"/>
        <v>6</v>
      </c>
      <c r="AU28">
        <f t="shared" si="28"/>
        <v>7</v>
      </c>
      <c r="AV28">
        <f t="shared" si="29"/>
        <v>0</v>
      </c>
    </row>
    <row r="29" spans="1:48" ht="21.75">
      <c r="A29" s="280"/>
      <c r="B29" s="281" t="s">
        <v>1681</v>
      </c>
      <c r="C29" s="300">
        <f>SUM(S29:AA29)</f>
        <v>19</v>
      </c>
      <c r="D29" s="270"/>
      <c r="E29" s="271"/>
      <c r="F29" s="272"/>
      <c r="G29" s="272"/>
      <c r="H29" s="273"/>
      <c r="I29" s="269"/>
      <c r="J29" s="271"/>
      <c r="K29" s="274"/>
      <c r="L29" s="269"/>
      <c r="M29" s="269"/>
      <c r="N29" s="269"/>
      <c r="O29" s="269"/>
      <c r="P29" s="274"/>
      <c r="Q29" s="274"/>
      <c r="R29" s="305">
        <f>COUNTIF(R10:R28,"ü")</f>
        <v>1</v>
      </c>
      <c r="S29" s="290">
        <f t="shared" ref="S29:AM29" si="30">SUM(S10:S28)</f>
        <v>17</v>
      </c>
      <c r="T29" s="291">
        <f t="shared" si="30"/>
        <v>2</v>
      </c>
      <c r="U29" s="292">
        <f t="shared" si="30"/>
        <v>0</v>
      </c>
      <c r="V29" s="293">
        <f t="shared" si="30"/>
        <v>0</v>
      </c>
      <c r="W29" s="291">
        <f t="shared" si="30"/>
        <v>0</v>
      </c>
      <c r="X29" s="292">
        <f t="shared" si="30"/>
        <v>0</v>
      </c>
      <c r="Y29" s="293">
        <f t="shared" si="30"/>
        <v>0</v>
      </c>
      <c r="Z29" s="291">
        <f t="shared" si="30"/>
        <v>0</v>
      </c>
      <c r="AA29" s="294">
        <f t="shared" si="30"/>
        <v>0</v>
      </c>
      <c r="AB29" s="293">
        <f t="shared" si="30"/>
        <v>0</v>
      </c>
      <c r="AC29" s="291">
        <f t="shared" si="30"/>
        <v>6</v>
      </c>
      <c r="AD29" s="291">
        <f t="shared" si="30"/>
        <v>7</v>
      </c>
      <c r="AE29" s="292">
        <f t="shared" si="30"/>
        <v>6</v>
      </c>
      <c r="AF29" s="293">
        <f t="shared" si="30"/>
        <v>0</v>
      </c>
      <c r="AG29" s="291">
        <f t="shared" si="30"/>
        <v>0</v>
      </c>
      <c r="AH29" s="291">
        <f t="shared" si="30"/>
        <v>0</v>
      </c>
      <c r="AI29" s="292">
        <f t="shared" si="30"/>
        <v>0</v>
      </c>
      <c r="AJ29" s="293">
        <f t="shared" si="30"/>
        <v>0</v>
      </c>
      <c r="AK29" s="291">
        <f t="shared" si="30"/>
        <v>0</v>
      </c>
      <c r="AL29" s="291">
        <f t="shared" si="30"/>
        <v>0</v>
      </c>
      <c r="AM29" s="294">
        <f t="shared" si="30"/>
        <v>0</v>
      </c>
      <c r="AN29" s="250"/>
      <c r="AO29" s="251"/>
      <c r="AP29" s="251"/>
      <c r="AQ29" s="251"/>
      <c r="AR29" s="251"/>
      <c r="AS29" s="251"/>
    </row>
    <row r="30" spans="1:48" ht="22.5" thickBot="1">
      <c r="A30" s="282"/>
      <c r="B30" s="283" t="s">
        <v>1683</v>
      </c>
      <c r="C30" s="301">
        <f>SUM(S30:AA30)</f>
        <v>19</v>
      </c>
      <c r="D30" s="285"/>
      <c r="E30" s="286"/>
      <c r="F30" s="287"/>
      <c r="G30" s="287"/>
      <c r="H30" s="288"/>
      <c r="I30" s="284"/>
      <c r="J30" s="286"/>
      <c r="K30" s="289"/>
      <c r="L30" s="284"/>
      <c r="M30" s="284"/>
      <c r="N30" s="284"/>
      <c r="O30" s="284"/>
      <c r="P30" s="289"/>
      <c r="Q30" s="289"/>
      <c r="R30" s="306">
        <f>R29</f>
        <v>1</v>
      </c>
      <c r="S30" s="295">
        <f>S29</f>
        <v>17</v>
      </c>
      <c r="T30" s="296">
        <f t="shared" ref="T30:U30" si="31">T29</f>
        <v>2</v>
      </c>
      <c r="U30" s="297">
        <f t="shared" si="31"/>
        <v>0</v>
      </c>
      <c r="V30" s="302">
        <f>V29/2</f>
        <v>0</v>
      </c>
      <c r="W30" s="303">
        <f t="shared" ref="W30:X30" si="32">W29/2</f>
        <v>0</v>
      </c>
      <c r="X30" s="304">
        <f t="shared" si="32"/>
        <v>0</v>
      </c>
      <c r="Y30" s="298"/>
      <c r="Z30" s="296"/>
      <c r="AA30" s="299"/>
      <c r="AB30" s="298">
        <f>AB29</f>
        <v>0</v>
      </c>
      <c r="AC30" s="296">
        <f t="shared" ref="AC30:AE30" si="33">AC29</f>
        <v>6</v>
      </c>
      <c r="AD30" s="296">
        <f t="shared" si="33"/>
        <v>7</v>
      </c>
      <c r="AE30" s="297">
        <f t="shared" si="33"/>
        <v>6</v>
      </c>
      <c r="AF30" s="302">
        <f>AF29/2</f>
        <v>0</v>
      </c>
      <c r="AG30" s="303">
        <f t="shared" ref="AG30:AI30" si="34">AG29/2</f>
        <v>0</v>
      </c>
      <c r="AH30" s="303">
        <f t="shared" si="34"/>
        <v>0</v>
      </c>
      <c r="AI30" s="304">
        <f t="shared" si="34"/>
        <v>0</v>
      </c>
      <c r="AJ30" s="298"/>
      <c r="AK30" s="296"/>
      <c r="AL30" s="296"/>
      <c r="AM30" s="299"/>
      <c r="AN30" s="250"/>
      <c r="AO30" s="251"/>
      <c r="AP30" s="251"/>
      <c r="AQ30" s="251"/>
      <c r="AR30" s="251"/>
      <c r="AS30" s="251"/>
    </row>
    <row r="31" spans="1:48" ht="24">
      <c r="A31" s="185" t="s">
        <v>132</v>
      </c>
      <c r="B31" s="168"/>
      <c r="C31" s="168"/>
      <c r="D31" s="186"/>
      <c r="E31" s="187"/>
      <c r="F31" s="188"/>
      <c r="G31" s="188"/>
      <c r="H31" s="189"/>
      <c r="I31" s="168"/>
      <c r="J31" s="187"/>
      <c r="K31" s="190"/>
      <c r="L31" s="168"/>
      <c r="M31" s="168"/>
      <c r="N31" s="168"/>
      <c r="O31" s="168"/>
      <c r="P31" s="190"/>
      <c r="Q31" s="190"/>
      <c r="R31" s="191"/>
      <c r="S31" s="264" t="str">
        <f t="shared" si="6"/>
        <v/>
      </c>
      <c r="T31" s="265" t="str">
        <f t="shared" si="7"/>
        <v/>
      </c>
      <c r="U31" s="266" t="str">
        <f t="shared" si="8"/>
        <v/>
      </c>
      <c r="V31" s="267" t="str">
        <f t="shared" si="9"/>
        <v/>
      </c>
      <c r="W31" s="265" t="str">
        <f t="shared" si="10"/>
        <v/>
      </c>
      <c r="X31" s="266" t="str">
        <f t="shared" si="11"/>
        <v/>
      </c>
      <c r="Y31" s="267" t="str">
        <f t="shared" si="12"/>
        <v/>
      </c>
      <c r="Z31" s="265" t="str">
        <f t="shared" si="13"/>
        <v/>
      </c>
      <c r="AA31" s="268" t="str">
        <f t="shared" si="14"/>
        <v/>
      </c>
      <c r="AB31" s="264" t="str">
        <f t="shared" si="15"/>
        <v/>
      </c>
      <c r="AC31" s="265" t="str">
        <f t="shared" si="16"/>
        <v/>
      </c>
      <c r="AD31" s="265" t="str">
        <f t="shared" si="17"/>
        <v/>
      </c>
      <c r="AE31" s="266" t="str">
        <f t="shared" si="18"/>
        <v/>
      </c>
      <c r="AF31" s="267" t="str">
        <f t="shared" si="19"/>
        <v/>
      </c>
      <c r="AG31" s="265" t="str">
        <f t="shared" si="20"/>
        <v/>
      </c>
      <c r="AH31" s="265" t="str">
        <f t="shared" si="21"/>
        <v/>
      </c>
      <c r="AI31" s="266" t="str">
        <f t="shared" si="22"/>
        <v/>
      </c>
      <c r="AJ31" s="267" t="str">
        <f t="shared" si="23"/>
        <v/>
      </c>
      <c r="AK31" s="265" t="str">
        <f t="shared" si="24"/>
        <v/>
      </c>
      <c r="AL31" s="265" t="str">
        <f t="shared" si="25"/>
        <v/>
      </c>
      <c r="AM31" s="268" t="str">
        <f t="shared" si="26"/>
        <v/>
      </c>
      <c r="AN31" s="250"/>
      <c r="AO31" s="251"/>
      <c r="AP31" s="251"/>
      <c r="AQ31" s="251"/>
      <c r="AR31" s="251"/>
      <c r="AS31" s="251"/>
      <c r="AT31" t="str">
        <f t="shared" si="27"/>
        <v/>
      </c>
      <c r="AU31" t="str">
        <f t="shared" si="28"/>
        <v/>
      </c>
      <c r="AV31" t="str">
        <f t="shared" si="29"/>
        <v/>
      </c>
    </row>
    <row r="32" spans="1:48" ht="21.75">
      <c r="A32" s="174">
        <v>1</v>
      </c>
      <c r="B32" s="175" t="s">
        <v>1722</v>
      </c>
      <c r="C32" s="175" t="s">
        <v>1</v>
      </c>
      <c r="D32" s="176">
        <v>33329</v>
      </c>
      <c r="E32" s="177">
        <v>33329</v>
      </c>
      <c r="F32" s="177">
        <v>36768</v>
      </c>
      <c r="G32" s="177">
        <v>38553</v>
      </c>
      <c r="H32" s="178"/>
      <c r="I32" s="175" t="s">
        <v>58</v>
      </c>
      <c r="J32" s="177">
        <v>47392</v>
      </c>
      <c r="K32" s="179" t="s">
        <v>3</v>
      </c>
      <c r="L32" s="175" t="s">
        <v>1402</v>
      </c>
      <c r="M32" s="175" t="s">
        <v>88</v>
      </c>
      <c r="N32" s="175" t="s">
        <v>1403</v>
      </c>
      <c r="O32" s="175" t="s">
        <v>120</v>
      </c>
      <c r="P32" s="179" t="s">
        <v>72</v>
      </c>
      <c r="Q32" s="179" t="s">
        <v>495</v>
      </c>
      <c r="R32" s="180"/>
      <c r="S32" s="235">
        <f t="shared" si="6"/>
        <v>1</v>
      </c>
      <c r="T32" s="236" t="str">
        <f t="shared" si="7"/>
        <v/>
      </c>
      <c r="U32" s="237" t="str">
        <f t="shared" si="8"/>
        <v/>
      </c>
      <c r="V32" s="245" t="str">
        <f t="shared" si="9"/>
        <v/>
      </c>
      <c r="W32" s="236" t="str">
        <f t="shared" si="10"/>
        <v/>
      </c>
      <c r="X32" s="237" t="str">
        <f t="shared" si="11"/>
        <v/>
      </c>
      <c r="Y32" s="245" t="str">
        <f t="shared" si="12"/>
        <v/>
      </c>
      <c r="Z32" s="236" t="str">
        <f t="shared" si="13"/>
        <v/>
      </c>
      <c r="AA32" s="248" t="str">
        <f t="shared" si="14"/>
        <v/>
      </c>
      <c r="AB32" s="235" t="str">
        <f t="shared" si="15"/>
        <v/>
      </c>
      <c r="AC32" s="236">
        <f t="shared" si="16"/>
        <v>1</v>
      </c>
      <c r="AD32" s="236" t="str">
        <f t="shared" si="17"/>
        <v/>
      </c>
      <c r="AE32" s="237" t="str">
        <f t="shared" si="18"/>
        <v/>
      </c>
      <c r="AF32" s="245" t="str">
        <f t="shared" si="19"/>
        <v/>
      </c>
      <c r="AG32" s="236" t="str">
        <f t="shared" si="20"/>
        <v/>
      </c>
      <c r="AH32" s="236" t="str">
        <f t="shared" si="21"/>
        <v/>
      </c>
      <c r="AI32" s="237" t="str">
        <f t="shared" si="22"/>
        <v/>
      </c>
      <c r="AJ32" s="245" t="str">
        <f t="shared" si="23"/>
        <v/>
      </c>
      <c r="AK32" s="236" t="str">
        <f t="shared" si="24"/>
        <v/>
      </c>
      <c r="AL32" s="236" t="str">
        <f t="shared" si="25"/>
        <v/>
      </c>
      <c r="AM32" s="248" t="str">
        <f t="shared" si="26"/>
        <v/>
      </c>
      <c r="AN32" s="250"/>
      <c r="AO32" s="251"/>
      <c r="AP32" s="251"/>
      <c r="AQ32" s="251"/>
      <c r="AR32" s="251"/>
      <c r="AS32" s="251"/>
      <c r="AT32">
        <f t="shared" si="27"/>
        <v>32</v>
      </c>
      <c r="AU32">
        <f t="shared" si="28"/>
        <v>2</v>
      </c>
      <c r="AV32">
        <f t="shared" si="29"/>
        <v>0</v>
      </c>
    </row>
    <row r="33" spans="1:48" ht="21.75">
      <c r="A33" s="174">
        <v>2</v>
      </c>
      <c r="B33" s="175" t="s">
        <v>1869</v>
      </c>
      <c r="C33" s="175" t="s">
        <v>35</v>
      </c>
      <c r="D33" s="176">
        <v>39412</v>
      </c>
      <c r="E33" s="177">
        <v>39412</v>
      </c>
      <c r="F33" s="177">
        <v>42790</v>
      </c>
      <c r="G33" s="181"/>
      <c r="H33" s="178"/>
      <c r="I33" s="175" t="s">
        <v>58</v>
      </c>
      <c r="J33" s="177">
        <v>48853</v>
      </c>
      <c r="K33" s="179" t="s">
        <v>3</v>
      </c>
      <c r="L33" s="175" t="s">
        <v>217</v>
      </c>
      <c r="M33" s="175" t="s">
        <v>218</v>
      </c>
      <c r="N33" s="175" t="s">
        <v>219</v>
      </c>
      <c r="O33" s="175" t="s">
        <v>220</v>
      </c>
      <c r="P33" s="179" t="s">
        <v>9</v>
      </c>
      <c r="Q33" s="179" t="s">
        <v>121</v>
      </c>
      <c r="R33" s="180"/>
      <c r="S33" s="235">
        <f t="shared" si="6"/>
        <v>1</v>
      </c>
      <c r="T33" s="236" t="str">
        <f t="shared" si="7"/>
        <v/>
      </c>
      <c r="U33" s="237" t="str">
        <f t="shared" si="8"/>
        <v/>
      </c>
      <c r="V33" s="245" t="str">
        <f t="shared" si="9"/>
        <v/>
      </c>
      <c r="W33" s="236" t="str">
        <f t="shared" si="10"/>
        <v/>
      </c>
      <c r="X33" s="237" t="str">
        <f t="shared" si="11"/>
        <v/>
      </c>
      <c r="Y33" s="245" t="str">
        <f t="shared" si="12"/>
        <v/>
      </c>
      <c r="Z33" s="236" t="str">
        <f t="shared" si="13"/>
        <v/>
      </c>
      <c r="AA33" s="248" t="str">
        <f t="shared" si="14"/>
        <v/>
      </c>
      <c r="AB33" s="235" t="str">
        <f t="shared" si="15"/>
        <v/>
      </c>
      <c r="AC33" s="236" t="str">
        <f t="shared" si="16"/>
        <v/>
      </c>
      <c r="AD33" s="236">
        <f t="shared" si="17"/>
        <v>1</v>
      </c>
      <c r="AE33" s="237" t="str">
        <f t="shared" si="18"/>
        <v/>
      </c>
      <c r="AF33" s="245" t="str">
        <f t="shared" si="19"/>
        <v/>
      </c>
      <c r="AG33" s="236" t="str">
        <f t="shared" si="20"/>
        <v/>
      </c>
      <c r="AH33" s="236" t="str">
        <f t="shared" si="21"/>
        <v/>
      </c>
      <c r="AI33" s="237" t="str">
        <f t="shared" si="22"/>
        <v/>
      </c>
      <c r="AJ33" s="245" t="str">
        <f t="shared" si="23"/>
        <v/>
      </c>
      <c r="AK33" s="236" t="str">
        <f t="shared" si="24"/>
        <v/>
      </c>
      <c r="AL33" s="236" t="str">
        <f t="shared" si="25"/>
        <v/>
      </c>
      <c r="AM33" s="248" t="str">
        <f t="shared" si="26"/>
        <v/>
      </c>
      <c r="AN33" s="250"/>
      <c r="AO33" s="251"/>
      <c r="AP33" s="251"/>
      <c r="AQ33" s="251"/>
      <c r="AR33" s="251"/>
      <c r="AS33" s="251"/>
      <c r="AT33">
        <f t="shared" si="27"/>
        <v>15</v>
      </c>
      <c r="AU33">
        <f t="shared" si="28"/>
        <v>6</v>
      </c>
      <c r="AV33">
        <f t="shared" si="29"/>
        <v>6</v>
      </c>
    </row>
    <row r="34" spans="1:48" ht="21.75">
      <c r="A34" s="174">
        <v>3</v>
      </c>
      <c r="B34" s="175" t="s">
        <v>146</v>
      </c>
      <c r="C34" s="175" t="s">
        <v>35</v>
      </c>
      <c r="D34" s="176">
        <v>34425</v>
      </c>
      <c r="E34" s="177">
        <v>34425</v>
      </c>
      <c r="F34" s="177">
        <v>39618</v>
      </c>
      <c r="G34" s="181"/>
      <c r="H34" s="178"/>
      <c r="I34" s="175" t="s">
        <v>2</v>
      </c>
      <c r="J34" s="177">
        <v>45566</v>
      </c>
      <c r="K34" s="179" t="s">
        <v>3</v>
      </c>
      <c r="L34" s="175" t="s">
        <v>147</v>
      </c>
      <c r="M34" s="175" t="s">
        <v>1884</v>
      </c>
      <c r="N34" s="175" t="s">
        <v>148</v>
      </c>
      <c r="O34" s="175" t="s">
        <v>149</v>
      </c>
      <c r="P34" s="179" t="s">
        <v>41</v>
      </c>
      <c r="Q34" s="179" t="s">
        <v>9</v>
      </c>
      <c r="R34" s="180"/>
      <c r="S34" s="235">
        <f t="shared" si="6"/>
        <v>1</v>
      </c>
      <c r="T34" s="236" t="str">
        <f t="shared" si="7"/>
        <v/>
      </c>
      <c r="U34" s="237" t="str">
        <f t="shared" si="8"/>
        <v/>
      </c>
      <c r="V34" s="245" t="str">
        <f t="shared" si="9"/>
        <v/>
      </c>
      <c r="W34" s="236" t="str">
        <f t="shared" si="10"/>
        <v/>
      </c>
      <c r="X34" s="237" t="str">
        <f t="shared" si="11"/>
        <v/>
      </c>
      <c r="Y34" s="245" t="str">
        <f t="shared" si="12"/>
        <v/>
      </c>
      <c r="Z34" s="236" t="str">
        <f t="shared" si="13"/>
        <v/>
      </c>
      <c r="AA34" s="248" t="str">
        <f t="shared" si="14"/>
        <v/>
      </c>
      <c r="AB34" s="235" t="str">
        <f t="shared" si="15"/>
        <v/>
      </c>
      <c r="AC34" s="236" t="str">
        <f t="shared" si="16"/>
        <v/>
      </c>
      <c r="AD34" s="236">
        <f t="shared" si="17"/>
        <v>1</v>
      </c>
      <c r="AE34" s="237" t="str">
        <f t="shared" si="18"/>
        <v/>
      </c>
      <c r="AF34" s="245" t="str">
        <f t="shared" si="19"/>
        <v/>
      </c>
      <c r="AG34" s="236" t="str">
        <f t="shared" si="20"/>
        <v/>
      </c>
      <c r="AH34" s="236" t="str">
        <f t="shared" si="21"/>
        <v/>
      </c>
      <c r="AI34" s="237" t="str">
        <f t="shared" si="22"/>
        <v/>
      </c>
      <c r="AJ34" s="245" t="str">
        <f t="shared" si="23"/>
        <v/>
      </c>
      <c r="AK34" s="236" t="str">
        <f t="shared" si="24"/>
        <v/>
      </c>
      <c r="AL34" s="236" t="str">
        <f t="shared" si="25"/>
        <v/>
      </c>
      <c r="AM34" s="248" t="str">
        <f t="shared" si="26"/>
        <v/>
      </c>
      <c r="AN34" s="250"/>
      <c r="AO34" s="251"/>
      <c r="AP34" s="251"/>
      <c r="AQ34" s="251"/>
      <c r="AR34" s="251"/>
      <c r="AS34" s="251"/>
      <c r="AT34">
        <f t="shared" si="27"/>
        <v>29</v>
      </c>
      <c r="AU34">
        <f t="shared" si="28"/>
        <v>2</v>
      </c>
      <c r="AV34">
        <f t="shared" si="29"/>
        <v>0</v>
      </c>
    </row>
    <row r="35" spans="1:48" ht="21.75">
      <c r="A35" s="174">
        <v>4</v>
      </c>
      <c r="B35" s="175" t="s">
        <v>1893</v>
      </c>
      <c r="C35" s="175" t="s">
        <v>35</v>
      </c>
      <c r="D35" s="176">
        <v>41883</v>
      </c>
      <c r="E35" s="177">
        <v>41883</v>
      </c>
      <c r="F35" s="177">
        <v>42696</v>
      </c>
      <c r="G35" s="181"/>
      <c r="H35" s="178"/>
      <c r="I35" s="175" t="s">
        <v>58</v>
      </c>
      <c r="J35" s="177">
        <v>49949</v>
      </c>
      <c r="K35" s="179" t="s">
        <v>3</v>
      </c>
      <c r="L35" s="175" t="s">
        <v>156</v>
      </c>
      <c r="M35" s="175" t="s">
        <v>88</v>
      </c>
      <c r="N35" s="175" t="s">
        <v>144</v>
      </c>
      <c r="O35" s="175" t="s">
        <v>157</v>
      </c>
      <c r="P35" s="179" t="s">
        <v>38</v>
      </c>
      <c r="Q35" s="179" t="s">
        <v>60</v>
      </c>
      <c r="R35" s="180"/>
      <c r="S35" s="235">
        <f t="shared" si="6"/>
        <v>1</v>
      </c>
      <c r="T35" s="236" t="str">
        <f t="shared" si="7"/>
        <v/>
      </c>
      <c r="U35" s="237" t="str">
        <f t="shared" si="8"/>
        <v/>
      </c>
      <c r="V35" s="245" t="str">
        <f t="shared" si="9"/>
        <v/>
      </c>
      <c r="W35" s="236" t="str">
        <f t="shared" si="10"/>
        <v/>
      </c>
      <c r="X35" s="237" t="str">
        <f t="shared" si="11"/>
        <v/>
      </c>
      <c r="Y35" s="245" t="str">
        <f t="shared" si="12"/>
        <v/>
      </c>
      <c r="Z35" s="236" t="str">
        <f t="shared" si="13"/>
        <v/>
      </c>
      <c r="AA35" s="248" t="str">
        <f t="shared" si="14"/>
        <v/>
      </c>
      <c r="AB35" s="235" t="str">
        <f t="shared" si="15"/>
        <v/>
      </c>
      <c r="AC35" s="236" t="str">
        <f t="shared" si="16"/>
        <v/>
      </c>
      <c r="AD35" s="236">
        <f t="shared" si="17"/>
        <v>1</v>
      </c>
      <c r="AE35" s="237" t="str">
        <f t="shared" si="18"/>
        <v/>
      </c>
      <c r="AF35" s="245" t="str">
        <f t="shared" si="19"/>
        <v/>
      </c>
      <c r="AG35" s="236" t="str">
        <f t="shared" si="20"/>
        <v/>
      </c>
      <c r="AH35" s="236" t="str">
        <f t="shared" si="21"/>
        <v/>
      </c>
      <c r="AI35" s="237" t="str">
        <f t="shared" si="22"/>
        <v/>
      </c>
      <c r="AJ35" s="245" t="str">
        <f t="shared" si="23"/>
        <v/>
      </c>
      <c r="AK35" s="236" t="str">
        <f t="shared" si="24"/>
        <v/>
      </c>
      <c r="AL35" s="236" t="str">
        <f t="shared" si="25"/>
        <v/>
      </c>
      <c r="AM35" s="248" t="str">
        <f t="shared" si="26"/>
        <v/>
      </c>
      <c r="AN35" s="250"/>
      <c r="AO35" s="251"/>
      <c r="AP35" s="251"/>
      <c r="AQ35" s="251"/>
      <c r="AR35" s="251"/>
      <c r="AS35" s="251"/>
      <c r="AT35">
        <f t="shared" si="27"/>
        <v>8</v>
      </c>
      <c r="AU35">
        <f t="shared" si="28"/>
        <v>9</v>
      </c>
      <c r="AV35">
        <f t="shared" si="29"/>
        <v>0</v>
      </c>
    </row>
    <row r="36" spans="1:48" ht="21.75">
      <c r="A36" s="174">
        <v>5</v>
      </c>
      <c r="B36" s="175" t="s">
        <v>2502</v>
      </c>
      <c r="C36" s="175" t="s">
        <v>35</v>
      </c>
      <c r="D36" s="176">
        <v>37818</v>
      </c>
      <c r="E36" s="177">
        <v>37818</v>
      </c>
      <c r="F36" s="177">
        <v>42731</v>
      </c>
      <c r="G36" s="181"/>
      <c r="H36" s="178"/>
      <c r="I36" s="175" t="s">
        <v>58</v>
      </c>
      <c r="J36" s="177">
        <v>51410</v>
      </c>
      <c r="K36" s="179" t="s">
        <v>3</v>
      </c>
      <c r="L36" s="175" t="s">
        <v>2503</v>
      </c>
      <c r="M36" s="175" t="s">
        <v>1884</v>
      </c>
      <c r="N36" s="175" t="s">
        <v>2504</v>
      </c>
      <c r="O36" s="175" t="s">
        <v>257</v>
      </c>
      <c r="P36" s="179" t="s">
        <v>38</v>
      </c>
      <c r="Q36" s="179" t="s">
        <v>2505</v>
      </c>
      <c r="R36" s="180"/>
      <c r="S36" s="235">
        <f>IF($B36&lt;&gt;"",IF(AND($K36="เอก",OR($AT36&gt;0,AND($AT36=0,$AU36&gt;=9))),1,""),"")</f>
        <v>1</v>
      </c>
      <c r="T36" s="236" t="str">
        <f>IF($B36&lt;&gt;"",IF(AND($K36="โท",OR($AT36&gt;0,AND($AT36=0,$AU36&gt;=9))),1,""),"")</f>
        <v/>
      </c>
      <c r="U36" s="237" t="str">
        <f>IF($B36&lt;&gt;"",IF(AND($K36="ตรี",OR($AT36&gt;0,AND($AT36=0,$AU36&gt;=9))),1,""),"")</f>
        <v/>
      </c>
      <c r="V36" s="245" t="str">
        <f>IF($B36&lt;&gt;"",IF(AND($K36="เอก",AND($AT36=0,AND($AU36&gt;=6,$AU36&lt;=8))),1,""),"")</f>
        <v/>
      </c>
      <c r="W36" s="236" t="str">
        <f>IF($B36&lt;&gt;"",IF(AND($K36="โท",AND($AT36=0,AND($AU36&gt;=6,$AU36&lt;=8))),1,""),"")</f>
        <v/>
      </c>
      <c r="X36" s="237" t="str">
        <f>IF($B36&lt;&gt;"",IF(AND($K36="ตรี",AND($AT36=0,AND($AU36&gt;=6,$AU36&lt;=8))),1,""),"")</f>
        <v/>
      </c>
      <c r="Y36" s="245" t="str">
        <f>IF($B36&lt;&gt;"",IF(AND($K36="เอก",AND($AT36=0,AND($AU36&gt;=0,$AU36&lt;=5))),1,""),"")</f>
        <v/>
      </c>
      <c r="Z36" s="236" t="str">
        <f>IF($B36&lt;&gt;"",IF(AND($K36="โท",AND($AT36=0,AND($AU36&gt;=0,$AU36&lt;=5))),1,""),"")</f>
        <v/>
      </c>
      <c r="AA36" s="248" t="str">
        <f>IF($B36&lt;&gt;"",IF(AND($K36="ตรี",AND($AT36=0,AND($AU36&gt;=0,$AU36&lt;=5))),1,""),"")</f>
        <v/>
      </c>
      <c r="AB36" s="235" t="str">
        <f>IF($B36&lt;&gt;"",IF(AND($C36="ศาสตราจารย์",OR($AT36&gt;0,AND($AT36=0,$AU36&gt;=9))),1,""),"")</f>
        <v/>
      </c>
      <c r="AC36" s="236" t="str">
        <f>IF($B36&lt;&gt;"",IF(AND($C36="รองศาสตราจารย์",OR($AT36&gt;0,AND($AT36=0,$AU36&gt;=9))),1,""),"")</f>
        <v/>
      </c>
      <c r="AD36" s="236">
        <f>IF($B36&lt;&gt;"",IF(AND($C36="ผู้ช่วยศาสตราจารย์",OR($AT36&gt;0,AND($AT36=0,$AU36&gt;=9))),1,""),"")</f>
        <v>1</v>
      </c>
      <c r="AE36" s="237" t="str">
        <f>IF($B36&lt;&gt;"",IF(AND($C36="อาจารย์",OR($AT36&gt;0,AND($AT36=0,$AU36&gt;=9))),1,""),"")</f>
        <v/>
      </c>
      <c r="AF36" s="245" t="str">
        <f>IF($B36&lt;&gt;"",IF(AND($C36="ศาสตราจารย์",AND($AT36=0,AND($AU36&gt;=6,$AU36&lt;=8))),1,""),"")</f>
        <v/>
      </c>
      <c r="AG36" s="236" t="str">
        <f>IF($B36&lt;&gt;"",IF(AND($C36="รองศาสตราจารย์",AND($AT36=0,AND($AU36&gt;=6,$AU36&lt;=8))),1,""),"")</f>
        <v/>
      </c>
      <c r="AH36" s="236" t="str">
        <f>IF($B36&lt;&gt;"",IF(AND($C36="ผู้ช่วยศาสตราจารย์",AND($AT36=0,AND($AU36&gt;=6,$AU36&lt;=8))),1,""),"")</f>
        <v/>
      </c>
      <c r="AI36" s="237" t="str">
        <f>IF($B36&lt;&gt;"",IF(AND($C36="อาจารย์",AND($AT36=0,AND($AU36&gt;=6,$AU36&lt;=8))),1,""),"")</f>
        <v/>
      </c>
      <c r="AJ36" s="245" t="str">
        <f>IF($B36&lt;&gt;"",IF(AND($C36="ศาสตราจารย์",AND($AT36=0,AND($AU36&gt;=0,$AU36&lt;=5))),1,""),"")</f>
        <v/>
      </c>
      <c r="AK36" s="236" t="str">
        <f>IF($B36&lt;&gt;"",IF(AND($C36="รองศาสตราจารย์",AND($AT36=0,AND($AU36&gt;=0,$AU36&lt;=5))),1,""),"")</f>
        <v/>
      </c>
      <c r="AL36" s="236" t="str">
        <f>IF($B36&lt;&gt;"",IF(AND($C36="ผู้ช่วยศาสตราจารย์",AND($AT36=0,AND($AU36&gt;=0,$AU36&lt;=5))),1,""),"")</f>
        <v/>
      </c>
      <c r="AM36" s="248" t="str">
        <f>IF($B36&lt;&gt;"",IF(AND($C36="อาจารย์",AND($AT36=0,AND($AU36&gt;=0,$AU36&lt;=5))),1,""),"")</f>
        <v/>
      </c>
      <c r="AN36" s="250"/>
      <c r="AO36" s="251"/>
      <c r="AP36" s="251"/>
      <c r="AQ36" s="251"/>
      <c r="AR36" s="251"/>
      <c r="AS36" s="251"/>
      <c r="AT36">
        <f>IF(B36&lt;&gt;"",DATEDIF(E36,$AT$9,"Y"),"")</f>
        <v>19</v>
      </c>
      <c r="AU36">
        <f>IF(B36&lt;&gt;"",DATEDIF(E36,$AT$9,"YM"),"")</f>
        <v>10</v>
      </c>
      <c r="AV36">
        <f>IF(B36&lt;&gt;"",DATEDIF(E36,$AT$9,"MD"),"")</f>
        <v>16</v>
      </c>
    </row>
    <row r="37" spans="1:48" ht="21.75">
      <c r="A37" s="174">
        <v>6</v>
      </c>
      <c r="B37" s="175" t="s">
        <v>2081</v>
      </c>
      <c r="C37" s="175" t="s">
        <v>35</v>
      </c>
      <c r="D37" s="176">
        <v>37432</v>
      </c>
      <c r="E37" s="177">
        <v>37432</v>
      </c>
      <c r="F37" s="177">
        <v>40017</v>
      </c>
      <c r="G37" s="181"/>
      <c r="H37" s="178"/>
      <c r="I37" s="175" t="s">
        <v>58</v>
      </c>
      <c r="J37" s="177">
        <v>50679</v>
      </c>
      <c r="K37" s="179" t="s">
        <v>3</v>
      </c>
      <c r="L37" s="175" t="s">
        <v>156</v>
      </c>
      <c r="M37" s="175" t="s">
        <v>88</v>
      </c>
      <c r="N37" s="175" t="s">
        <v>144</v>
      </c>
      <c r="O37" s="175" t="s">
        <v>204</v>
      </c>
      <c r="P37" s="179" t="s">
        <v>117</v>
      </c>
      <c r="Q37" s="179" t="s">
        <v>2042</v>
      </c>
      <c r="R37" s="180"/>
      <c r="S37" s="235">
        <f t="shared" si="6"/>
        <v>1</v>
      </c>
      <c r="T37" s="236" t="str">
        <f t="shared" si="7"/>
        <v/>
      </c>
      <c r="U37" s="237" t="str">
        <f t="shared" si="8"/>
        <v/>
      </c>
      <c r="V37" s="245" t="str">
        <f t="shared" si="9"/>
        <v/>
      </c>
      <c r="W37" s="236" t="str">
        <f t="shared" si="10"/>
        <v/>
      </c>
      <c r="X37" s="237" t="str">
        <f t="shared" si="11"/>
        <v/>
      </c>
      <c r="Y37" s="245" t="str">
        <f t="shared" si="12"/>
        <v/>
      </c>
      <c r="Z37" s="236" t="str">
        <f t="shared" si="13"/>
        <v/>
      </c>
      <c r="AA37" s="248" t="str">
        <f t="shared" si="14"/>
        <v/>
      </c>
      <c r="AB37" s="235" t="str">
        <f t="shared" si="15"/>
        <v/>
      </c>
      <c r="AC37" s="236" t="str">
        <f t="shared" si="16"/>
        <v/>
      </c>
      <c r="AD37" s="236">
        <f t="shared" si="17"/>
        <v>1</v>
      </c>
      <c r="AE37" s="237" t="str">
        <f t="shared" si="18"/>
        <v/>
      </c>
      <c r="AF37" s="245" t="str">
        <f t="shared" si="19"/>
        <v/>
      </c>
      <c r="AG37" s="236" t="str">
        <f t="shared" si="20"/>
        <v/>
      </c>
      <c r="AH37" s="236" t="str">
        <f t="shared" si="21"/>
        <v/>
      </c>
      <c r="AI37" s="237" t="str">
        <f t="shared" si="22"/>
        <v/>
      </c>
      <c r="AJ37" s="245" t="str">
        <f t="shared" si="23"/>
        <v/>
      </c>
      <c r="AK37" s="236" t="str">
        <f t="shared" si="24"/>
        <v/>
      </c>
      <c r="AL37" s="236" t="str">
        <f t="shared" si="25"/>
        <v/>
      </c>
      <c r="AM37" s="248" t="str">
        <f t="shared" si="26"/>
        <v/>
      </c>
      <c r="AN37" s="250"/>
      <c r="AO37" s="251"/>
      <c r="AP37" s="251"/>
      <c r="AQ37" s="251"/>
      <c r="AR37" s="251"/>
      <c r="AS37" s="251"/>
      <c r="AT37">
        <f t="shared" si="27"/>
        <v>20</v>
      </c>
      <c r="AU37">
        <f t="shared" si="28"/>
        <v>11</v>
      </c>
      <c r="AV37">
        <f t="shared" si="29"/>
        <v>7</v>
      </c>
    </row>
    <row r="38" spans="1:48" ht="21.75">
      <c r="A38" s="174">
        <v>7</v>
      </c>
      <c r="B38" s="175" t="s">
        <v>155</v>
      </c>
      <c r="C38" s="175" t="s">
        <v>35</v>
      </c>
      <c r="D38" s="176">
        <v>40161</v>
      </c>
      <c r="E38" s="177">
        <v>40161</v>
      </c>
      <c r="F38" s="177">
        <v>41046</v>
      </c>
      <c r="G38" s="181"/>
      <c r="H38" s="178"/>
      <c r="I38" s="175" t="s">
        <v>58</v>
      </c>
      <c r="J38" s="177">
        <v>51044</v>
      </c>
      <c r="K38" s="179" t="s">
        <v>3</v>
      </c>
      <c r="L38" s="175" t="s">
        <v>156</v>
      </c>
      <c r="M38" s="175" t="s">
        <v>88</v>
      </c>
      <c r="N38" s="175" t="s">
        <v>144</v>
      </c>
      <c r="O38" s="175" t="s">
        <v>157</v>
      </c>
      <c r="P38" s="179" t="s">
        <v>59</v>
      </c>
      <c r="Q38" s="179" t="s">
        <v>99</v>
      </c>
      <c r="R38" s="180"/>
      <c r="S38" s="235">
        <f t="shared" si="6"/>
        <v>1</v>
      </c>
      <c r="T38" s="236" t="str">
        <f t="shared" si="7"/>
        <v/>
      </c>
      <c r="U38" s="237" t="str">
        <f t="shared" si="8"/>
        <v/>
      </c>
      <c r="V38" s="245" t="str">
        <f t="shared" si="9"/>
        <v/>
      </c>
      <c r="W38" s="236" t="str">
        <f t="shared" si="10"/>
        <v/>
      </c>
      <c r="X38" s="237" t="str">
        <f t="shared" si="11"/>
        <v/>
      </c>
      <c r="Y38" s="245" t="str">
        <f t="shared" si="12"/>
        <v/>
      </c>
      <c r="Z38" s="236" t="str">
        <f t="shared" si="13"/>
        <v/>
      </c>
      <c r="AA38" s="248" t="str">
        <f t="shared" si="14"/>
        <v/>
      </c>
      <c r="AB38" s="235" t="str">
        <f t="shared" si="15"/>
        <v/>
      </c>
      <c r="AC38" s="236" t="str">
        <f t="shared" si="16"/>
        <v/>
      </c>
      <c r="AD38" s="236">
        <f t="shared" si="17"/>
        <v>1</v>
      </c>
      <c r="AE38" s="237" t="str">
        <f t="shared" si="18"/>
        <v/>
      </c>
      <c r="AF38" s="245" t="str">
        <f t="shared" si="19"/>
        <v/>
      </c>
      <c r="AG38" s="236" t="str">
        <f t="shared" si="20"/>
        <v/>
      </c>
      <c r="AH38" s="236" t="str">
        <f t="shared" si="21"/>
        <v/>
      </c>
      <c r="AI38" s="237" t="str">
        <f t="shared" si="22"/>
        <v/>
      </c>
      <c r="AJ38" s="245" t="str">
        <f t="shared" si="23"/>
        <v/>
      </c>
      <c r="AK38" s="236" t="str">
        <f t="shared" si="24"/>
        <v/>
      </c>
      <c r="AL38" s="236" t="str">
        <f t="shared" si="25"/>
        <v/>
      </c>
      <c r="AM38" s="248" t="str">
        <f t="shared" si="26"/>
        <v/>
      </c>
      <c r="AN38" s="250"/>
      <c r="AO38" s="251"/>
      <c r="AP38" s="251"/>
      <c r="AQ38" s="251"/>
      <c r="AR38" s="251"/>
      <c r="AS38" s="251"/>
      <c r="AT38">
        <f t="shared" si="27"/>
        <v>13</v>
      </c>
      <c r="AU38">
        <f t="shared" si="28"/>
        <v>5</v>
      </c>
      <c r="AV38">
        <f t="shared" si="29"/>
        <v>18</v>
      </c>
    </row>
    <row r="39" spans="1:48" ht="21.75">
      <c r="A39" s="174">
        <v>8</v>
      </c>
      <c r="B39" s="175" t="s">
        <v>1807</v>
      </c>
      <c r="C39" s="175" t="s">
        <v>35</v>
      </c>
      <c r="D39" s="176">
        <v>41243</v>
      </c>
      <c r="E39" s="177">
        <v>41243</v>
      </c>
      <c r="F39" s="177">
        <v>42508</v>
      </c>
      <c r="G39" s="181"/>
      <c r="H39" s="178"/>
      <c r="I39" s="175" t="s">
        <v>58</v>
      </c>
      <c r="J39" s="177">
        <v>49218</v>
      </c>
      <c r="K39" s="179" t="s">
        <v>3</v>
      </c>
      <c r="L39" s="175" t="s">
        <v>2083</v>
      </c>
      <c r="M39" s="175" t="s">
        <v>1884</v>
      </c>
      <c r="N39" s="175" t="s">
        <v>2084</v>
      </c>
      <c r="O39" s="175" t="s">
        <v>229</v>
      </c>
      <c r="P39" s="179" t="s">
        <v>121</v>
      </c>
      <c r="Q39" s="179" t="s">
        <v>60</v>
      </c>
      <c r="R39" s="180"/>
      <c r="S39" s="235">
        <f t="shared" si="6"/>
        <v>1</v>
      </c>
      <c r="T39" s="236" t="str">
        <f t="shared" si="7"/>
        <v/>
      </c>
      <c r="U39" s="237" t="str">
        <f t="shared" si="8"/>
        <v/>
      </c>
      <c r="V39" s="245" t="str">
        <f t="shared" si="9"/>
        <v/>
      </c>
      <c r="W39" s="236" t="str">
        <f t="shared" si="10"/>
        <v/>
      </c>
      <c r="X39" s="237" t="str">
        <f t="shared" si="11"/>
        <v/>
      </c>
      <c r="Y39" s="245" t="str">
        <f t="shared" si="12"/>
        <v/>
      </c>
      <c r="Z39" s="236" t="str">
        <f t="shared" si="13"/>
        <v/>
      </c>
      <c r="AA39" s="248" t="str">
        <f t="shared" si="14"/>
        <v/>
      </c>
      <c r="AB39" s="235" t="str">
        <f t="shared" si="15"/>
        <v/>
      </c>
      <c r="AC39" s="236" t="str">
        <f t="shared" si="16"/>
        <v/>
      </c>
      <c r="AD39" s="236">
        <f t="shared" si="17"/>
        <v>1</v>
      </c>
      <c r="AE39" s="237" t="str">
        <f t="shared" si="18"/>
        <v/>
      </c>
      <c r="AF39" s="245" t="str">
        <f t="shared" si="19"/>
        <v/>
      </c>
      <c r="AG39" s="236" t="str">
        <f t="shared" si="20"/>
        <v/>
      </c>
      <c r="AH39" s="236" t="str">
        <f t="shared" si="21"/>
        <v/>
      </c>
      <c r="AI39" s="237" t="str">
        <f t="shared" si="22"/>
        <v/>
      </c>
      <c r="AJ39" s="245" t="str">
        <f t="shared" si="23"/>
        <v/>
      </c>
      <c r="AK39" s="236" t="str">
        <f t="shared" si="24"/>
        <v/>
      </c>
      <c r="AL39" s="236" t="str">
        <f t="shared" si="25"/>
        <v/>
      </c>
      <c r="AM39" s="248" t="str">
        <f t="shared" si="26"/>
        <v/>
      </c>
      <c r="AN39" s="250"/>
      <c r="AO39" s="251"/>
      <c r="AP39" s="251"/>
      <c r="AQ39" s="251"/>
      <c r="AR39" s="251"/>
      <c r="AS39" s="251"/>
      <c r="AT39">
        <f t="shared" si="27"/>
        <v>10</v>
      </c>
      <c r="AU39">
        <f t="shared" si="28"/>
        <v>6</v>
      </c>
      <c r="AV39">
        <f t="shared" si="29"/>
        <v>2</v>
      </c>
    </row>
    <row r="40" spans="1:48" ht="21.75">
      <c r="A40" s="174">
        <v>9</v>
      </c>
      <c r="B40" s="175" t="s">
        <v>1894</v>
      </c>
      <c r="C40" s="175" t="s">
        <v>35</v>
      </c>
      <c r="D40" s="176">
        <v>37012</v>
      </c>
      <c r="E40" s="177">
        <v>37012</v>
      </c>
      <c r="F40" s="177">
        <v>41374</v>
      </c>
      <c r="G40" s="181"/>
      <c r="H40" s="178"/>
      <c r="I40" s="175" t="s">
        <v>58</v>
      </c>
      <c r="J40" s="177">
        <v>49583</v>
      </c>
      <c r="K40" s="179" t="s">
        <v>3</v>
      </c>
      <c r="L40" s="175" t="s">
        <v>1895</v>
      </c>
      <c r="M40" s="175" t="s">
        <v>88</v>
      </c>
      <c r="N40" s="175" t="s">
        <v>140</v>
      </c>
      <c r="O40" s="175" t="s">
        <v>120</v>
      </c>
      <c r="P40" s="179" t="s">
        <v>167</v>
      </c>
      <c r="Q40" s="179" t="s">
        <v>1837</v>
      </c>
      <c r="R40" s="180"/>
      <c r="S40" s="235">
        <f t="shared" si="6"/>
        <v>1</v>
      </c>
      <c r="T40" s="236" t="str">
        <f t="shared" si="7"/>
        <v/>
      </c>
      <c r="U40" s="237" t="str">
        <f t="shared" si="8"/>
        <v/>
      </c>
      <c r="V40" s="245" t="str">
        <f t="shared" si="9"/>
        <v/>
      </c>
      <c r="W40" s="236" t="str">
        <f t="shared" si="10"/>
        <v/>
      </c>
      <c r="X40" s="237" t="str">
        <f t="shared" si="11"/>
        <v/>
      </c>
      <c r="Y40" s="245" t="str">
        <f t="shared" si="12"/>
        <v/>
      </c>
      <c r="Z40" s="236" t="str">
        <f t="shared" si="13"/>
        <v/>
      </c>
      <c r="AA40" s="248" t="str">
        <f t="shared" si="14"/>
        <v/>
      </c>
      <c r="AB40" s="235" t="str">
        <f t="shared" si="15"/>
        <v/>
      </c>
      <c r="AC40" s="236" t="str">
        <f t="shared" si="16"/>
        <v/>
      </c>
      <c r="AD40" s="236">
        <f t="shared" si="17"/>
        <v>1</v>
      </c>
      <c r="AE40" s="237" t="str">
        <f t="shared" si="18"/>
        <v/>
      </c>
      <c r="AF40" s="245" t="str">
        <f t="shared" si="19"/>
        <v/>
      </c>
      <c r="AG40" s="236" t="str">
        <f t="shared" si="20"/>
        <v/>
      </c>
      <c r="AH40" s="236" t="str">
        <f t="shared" si="21"/>
        <v/>
      </c>
      <c r="AI40" s="237" t="str">
        <f t="shared" si="22"/>
        <v/>
      </c>
      <c r="AJ40" s="245" t="str">
        <f t="shared" si="23"/>
        <v/>
      </c>
      <c r="AK40" s="236" t="str">
        <f t="shared" si="24"/>
        <v/>
      </c>
      <c r="AL40" s="236" t="str">
        <f t="shared" si="25"/>
        <v/>
      </c>
      <c r="AM40" s="248" t="str">
        <f t="shared" si="26"/>
        <v/>
      </c>
      <c r="AN40" s="250"/>
      <c r="AO40" s="251"/>
      <c r="AP40" s="251"/>
      <c r="AQ40" s="251"/>
      <c r="AR40" s="251"/>
      <c r="AS40" s="251"/>
      <c r="AT40">
        <f t="shared" si="27"/>
        <v>22</v>
      </c>
      <c r="AU40">
        <f t="shared" si="28"/>
        <v>1</v>
      </c>
      <c r="AV40">
        <f t="shared" si="29"/>
        <v>0</v>
      </c>
    </row>
    <row r="41" spans="1:48" ht="21.75">
      <c r="A41" s="174">
        <v>10</v>
      </c>
      <c r="B41" s="175" t="s">
        <v>2567</v>
      </c>
      <c r="C41" s="175" t="s">
        <v>35</v>
      </c>
      <c r="D41" s="176">
        <v>38981</v>
      </c>
      <c r="E41" s="177">
        <v>38981</v>
      </c>
      <c r="F41" s="181">
        <v>44558</v>
      </c>
      <c r="G41" s="181"/>
      <c r="H41" s="178"/>
      <c r="I41" s="175" t="s">
        <v>58</v>
      </c>
      <c r="J41" s="177">
        <v>47392</v>
      </c>
      <c r="K41" s="179" t="s">
        <v>3</v>
      </c>
      <c r="L41" s="175" t="s">
        <v>1901</v>
      </c>
      <c r="M41" s="175" t="s">
        <v>88</v>
      </c>
      <c r="N41" s="175" t="s">
        <v>1902</v>
      </c>
      <c r="O41" s="175" t="s">
        <v>7</v>
      </c>
      <c r="P41" s="179" t="s">
        <v>72</v>
      </c>
      <c r="Q41" s="179" t="s">
        <v>1837</v>
      </c>
      <c r="R41" s="180"/>
      <c r="S41" s="235">
        <f>IF($B41&lt;&gt;"",IF(AND($K41="เอก",OR($AT41&gt;0,AND($AT41=0,$AU41&gt;=9))),1,""),"")</f>
        <v>1</v>
      </c>
      <c r="T41" s="236" t="str">
        <f>IF($B41&lt;&gt;"",IF(AND($K41="โท",OR($AT41&gt;0,AND($AT41=0,$AU41&gt;=9))),1,""),"")</f>
        <v/>
      </c>
      <c r="U41" s="237" t="str">
        <f>IF($B41&lt;&gt;"",IF(AND($K41="ตรี",OR($AT41&gt;0,AND($AT41=0,$AU41&gt;=9))),1,""),"")</f>
        <v/>
      </c>
      <c r="V41" s="245" t="str">
        <f>IF($B41&lt;&gt;"",IF(AND($K41="เอก",AND($AT41=0,AND($AU41&gt;=6,$AU41&lt;=8))),1,""),"")</f>
        <v/>
      </c>
      <c r="W41" s="236" t="str">
        <f>IF($B41&lt;&gt;"",IF(AND($K41="โท",AND($AT41=0,AND($AU41&gt;=6,$AU41&lt;=8))),1,""),"")</f>
        <v/>
      </c>
      <c r="X41" s="237" t="str">
        <f>IF($B41&lt;&gt;"",IF(AND($K41="ตรี",AND($AT41=0,AND($AU41&gt;=6,$AU41&lt;=8))),1,""),"")</f>
        <v/>
      </c>
      <c r="Y41" s="245" t="str">
        <f>IF($B41&lt;&gt;"",IF(AND($K41="เอก",AND($AT41=0,AND($AU41&gt;=0,$AU41&lt;=5))),1,""),"")</f>
        <v/>
      </c>
      <c r="Z41" s="236" t="str">
        <f>IF($B41&lt;&gt;"",IF(AND($K41="โท",AND($AT41=0,AND($AU41&gt;=0,$AU41&lt;=5))),1,""),"")</f>
        <v/>
      </c>
      <c r="AA41" s="248" t="str">
        <f>IF($B41&lt;&gt;"",IF(AND($K41="ตรี",AND($AT41=0,AND($AU41&gt;=0,$AU41&lt;=5))),1,""),"")</f>
        <v/>
      </c>
      <c r="AB41" s="235" t="str">
        <f>IF($B41&lt;&gt;"",IF(AND($C41="ศาสตราจารย์",OR($AT41&gt;0,AND($AT41=0,$AU41&gt;=9))),1,""),"")</f>
        <v/>
      </c>
      <c r="AC41" s="236" t="str">
        <f>IF($B41&lt;&gt;"",IF(AND($C41="รองศาสตราจารย์",OR($AT41&gt;0,AND($AT41=0,$AU41&gt;=9))),1,""),"")</f>
        <v/>
      </c>
      <c r="AD41" s="236">
        <f>IF($B41&lt;&gt;"",IF(AND($C41="ผู้ช่วยศาสตราจารย์",OR($AT41&gt;0,AND($AT41=0,$AU41&gt;=9))),1,""),"")</f>
        <v>1</v>
      </c>
      <c r="AE41" s="237" t="str">
        <f>IF($B41&lt;&gt;"",IF(AND($C41="อาจารย์",OR($AT41&gt;0,AND($AT41=0,$AU41&gt;=9))),1,""),"")</f>
        <v/>
      </c>
      <c r="AF41" s="245" t="str">
        <f>IF($B41&lt;&gt;"",IF(AND($C41="ศาสตราจารย์",AND($AT41=0,AND($AU41&gt;=6,$AU41&lt;=8))),1,""),"")</f>
        <v/>
      </c>
      <c r="AG41" s="236" t="str">
        <f>IF($B41&lt;&gt;"",IF(AND($C41="รองศาสตราจารย์",AND($AT41=0,AND($AU41&gt;=6,$AU41&lt;=8))),1,""),"")</f>
        <v/>
      </c>
      <c r="AH41" s="236" t="str">
        <f>IF($B41&lt;&gt;"",IF(AND($C41="ผู้ช่วยศาสตราจารย์",AND($AT41=0,AND($AU41&gt;=6,$AU41&lt;=8))),1,""),"")</f>
        <v/>
      </c>
      <c r="AI41" s="237" t="str">
        <f>IF($B41&lt;&gt;"",IF(AND($C41="อาจารย์",AND($AT41=0,AND($AU41&gt;=6,$AU41&lt;=8))),1,""),"")</f>
        <v/>
      </c>
      <c r="AJ41" s="245" t="str">
        <f>IF($B41&lt;&gt;"",IF(AND($C41="ศาสตราจารย์",AND($AT41=0,AND($AU41&gt;=0,$AU41&lt;=5))),1,""),"")</f>
        <v/>
      </c>
      <c r="AK41" s="236" t="str">
        <f>IF($B41&lt;&gt;"",IF(AND($C41="รองศาสตราจารย์",AND($AT41=0,AND($AU41&gt;=0,$AU41&lt;=5))),1,""),"")</f>
        <v/>
      </c>
      <c r="AL41" s="236" t="str">
        <f>IF($B41&lt;&gt;"",IF(AND($C41="ผู้ช่วยศาสตราจารย์",AND($AT41=0,AND($AU41&gt;=0,$AU41&lt;=5))),1,""),"")</f>
        <v/>
      </c>
      <c r="AM41" s="248" t="str">
        <f>IF($B41&lt;&gt;"",IF(AND($C41="อาจารย์",AND($AT41=0,AND($AU41&gt;=0,$AU41&lt;=5))),1,""),"")</f>
        <v/>
      </c>
      <c r="AN41" s="250"/>
      <c r="AO41" s="251"/>
      <c r="AP41" s="251"/>
      <c r="AQ41" s="251"/>
      <c r="AR41" s="251"/>
      <c r="AS41" s="251"/>
      <c r="AT41">
        <f>IF(B41&lt;&gt;"",DATEDIF(E41,$AT$9,"Y"),"")</f>
        <v>16</v>
      </c>
      <c r="AU41">
        <f>IF(B41&lt;&gt;"",DATEDIF(E41,$AT$9,"YM"),"")</f>
        <v>8</v>
      </c>
      <c r="AV41">
        <f>IF(B41&lt;&gt;"",DATEDIF(E41,$AT$9,"MD"),"")</f>
        <v>11</v>
      </c>
    </row>
    <row r="42" spans="1:48" ht="21.75">
      <c r="A42" s="174">
        <v>11</v>
      </c>
      <c r="B42" s="175" t="s">
        <v>160</v>
      </c>
      <c r="C42" s="175" t="s">
        <v>35</v>
      </c>
      <c r="D42" s="176">
        <v>40483</v>
      </c>
      <c r="E42" s="177">
        <v>40483</v>
      </c>
      <c r="F42" s="177">
        <v>41085</v>
      </c>
      <c r="G42" s="181"/>
      <c r="H42" s="178"/>
      <c r="I42" s="175" t="s">
        <v>58</v>
      </c>
      <c r="J42" s="177">
        <v>50679</v>
      </c>
      <c r="K42" s="179" t="s">
        <v>3</v>
      </c>
      <c r="L42" s="175" t="s">
        <v>1659</v>
      </c>
      <c r="M42" s="175" t="s">
        <v>1884</v>
      </c>
      <c r="N42" s="180"/>
      <c r="O42" s="175" t="s">
        <v>161</v>
      </c>
      <c r="P42" s="179" t="s">
        <v>59</v>
      </c>
      <c r="Q42" s="179" t="s">
        <v>99</v>
      </c>
      <c r="R42" s="180"/>
      <c r="S42" s="235">
        <f t="shared" si="6"/>
        <v>1</v>
      </c>
      <c r="T42" s="236" t="str">
        <f t="shared" si="7"/>
        <v/>
      </c>
      <c r="U42" s="237" t="str">
        <f t="shared" si="8"/>
        <v/>
      </c>
      <c r="V42" s="245" t="str">
        <f t="shared" si="9"/>
        <v/>
      </c>
      <c r="W42" s="236" t="str">
        <f t="shared" si="10"/>
        <v/>
      </c>
      <c r="X42" s="237" t="str">
        <f t="shared" si="11"/>
        <v/>
      </c>
      <c r="Y42" s="245" t="str">
        <f t="shared" si="12"/>
        <v/>
      </c>
      <c r="Z42" s="236" t="str">
        <f t="shared" si="13"/>
        <v/>
      </c>
      <c r="AA42" s="248" t="str">
        <f t="shared" si="14"/>
        <v/>
      </c>
      <c r="AB42" s="235" t="str">
        <f t="shared" si="15"/>
        <v/>
      </c>
      <c r="AC42" s="236" t="str">
        <f t="shared" si="16"/>
        <v/>
      </c>
      <c r="AD42" s="236">
        <f t="shared" si="17"/>
        <v>1</v>
      </c>
      <c r="AE42" s="237" t="str">
        <f t="shared" si="18"/>
        <v/>
      </c>
      <c r="AF42" s="245" t="str">
        <f t="shared" si="19"/>
        <v/>
      </c>
      <c r="AG42" s="236" t="str">
        <f t="shared" si="20"/>
        <v/>
      </c>
      <c r="AH42" s="236" t="str">
        <f t="shared" si="21"/>
        <v/>
      </c>
      <c r="AI42" s="237" t="str">
        <f t="shared" si="22"/>
        <v/>
      </c>
      <c r="AJ42" s="245" t="str">
        <f t="shared" si="23"/>
        <v/>
      </c>
      <c r="AK42" s="236" t="str">
        <f t="shared" si="24"/>
        <v/>
      </c>
      <c r="AL42" s="236" t="str">
        <f t="shared" si="25"/>
        <v/>
      </c>
      <c r="AM42" s="248" t="str">
        <f t="shared" si="26"/>
        <v/>
      </c>
      <c r="AN42" s="250"/>
      <c r="AO42" s="251"/>
      <c r="AP42" s="251"/>
      <c r="AQ42" s="251"/>
      <c r="AR42" s="251"/>
      <c r="AS42" s="251"/>
      <c r="AT42">
        <f t="shared" si="27"/>
        <v>12</v>
      </c>
      <c r="AU42">
        <f t="shared" si="28"/>
        <v>7</v>
      </c>
      <c r="AV42">
        <f t="shared" si="29"/>
        <v>0</v>
      </c>
    </row>
    <row r="43" spans="1:48" ht="21.75">
      <c r="A43" s="174">
        <v>12</v>
      </c>
      <c r="B43" s="175" t="s">
        <v>1725</v>
      </c>
      <c r="C43" s="175" t="s">
        <v>35</v>
      </c>
      <c r="D43" s="176">
        <v>38961</v>
      </c>
      <c r="E43" s="177">
        <v>38961</v>
      </c>
      <c r="F43" s="177">
        <v>41488</v>
      </c>
      <c r="G43" s="181"/>
      <c r="H43" s="178"/>
      <c r="I43" s="175" t="s">
        <v>58</v>
      </c>
      <c r="J43" s="177">
        <v>50679</v>
      </c>
      <c r="K43" s="179" t="s">
        <v>3</v>
      </c>
      <c r="L43" s="175" t="s">
        <v>1402</v>
      </c>
      <c r="M43" s="175" t="s">
        <v>88</v>
      </c>
      <c r="N43" s="175" t="s">
        <v>1403</v>
      </c>
      <c r="O43" s="175" t="s">
        <v>120</v>
      </c>
      <c r="P43" s="179" t="s">
        <v>72</v>
      </c>
      <c r="Q43" s="179" t="s">
        <v>495</v>
      </c>
      <c r="R43" s="180"/>
      <c r="S43" s="235">
        <f t="shared" si="6"/>
        <v>1</v>
      </c>
      <c r="T43" s="236" t="str">
        <f t="shared" si="7"/>
        <v/>
      </c>
      <c r="U43" s="237" t="str">
        <f t="shared" si="8"/>
        <v/>
      </c>
      <c r="V43" s="245" t="str">
        <f t="shared" si="9"/>
        <v/>
      </c>
      <c r="W43" s="236" t="str">
        <f t="shared" si="10"/>
        <v/>
      </c>
      <c r="X43" s="237" t="str">
        <f t="shared" si="11"/>
        <v/>
      </c>
      <c r="Y43" s="245" t="str">
        <f t="shared" si="12"/>
        <v/>
      </c>
      <c r="Z43" s="236" t="str">
        <f t="shared" si="13"/>
        <v/>
      </c>
      <c r="AA43" s="248" t="str">
        <f t="shared" si="14"/>
        <v/>
      </c>
      <c r="AB43" s="235" t="str">
        <f t="shared" si="15"/>
        <v/>
      </c>
      <c r="AC43" s="236" t="str">
        <f t="shared" si="16"/>
        <v/>
      </c>
      <c r="AD43" s="236">
        <f t="shared" si="17"/>
        <v>1</v>
      </c>
      <c r="AE43" s="237" t="str">
        <f t="shared" si="18"/>
        <v/>
      </c>
      <c r="AF43" s="245" t="str">
        <f t="shared" si="19"/>
        <v/>
      </c>
      <c r="AG43" s="236" t="str">
        <f t="shared" si="20"/>
        <v/>
      </c>
      <c r="AH43" s="236" t="str">
        <f t="shared" si="21"/>
        <v/>
      </c>
      <c r="AI43" s="237" t="str">
        <f t="shared" si="22"/>
        <v/>
      </c>
      <c r="AJ43" s="245" t="str">
        <f t="shared" si="23"/>
        <v/>
      </c>
      <c r="AK43" s="236" t="str">
        <f t="shared" si="24"/>
        <v/>
      </c>
      <c r="AL43" s="236" t="str">
        <f t="shared" si="25"/>
        <v/>
      </c>
      <c r="AM43" s="248" t="str">
        <f t="shared" si="26"/>
        <v/>
      </c>
      <c r="AN43" s="250"/>
      <c r="AO43" s="251"/>
      <c r="AP43" s="251"/>
      <c r="AQ43" s="251"/>
      <c r="AR43" s="251"/>
      <c r="AS43" s="251"/>
      <c r="AT43">
        <f t="shared" si="27"/>
        <v>16</v>
      </c>
      <c r="AU43">
        <f t="shared" si="28"/>
        <v>9</v>
      </c>
      <c r="AV43">
        <f t="shared" si="29"/>
        <v>0</v>
      </c>
    </row>
    <row r="44" spans="1:48" ht="21.75">
      <c r="A44" s="174">
        <v>13</v>
      </c>
      <c r="B44" s="175" t="s">
        <v>1726</v>
      </c>
      <c r="C44" s="175" t="s">
        <v>35</v>
      </c>
      <c r="D44" s="176">
        <v>41998</v>
      </c>
      <c r="E44" s="177">
        <v>41998</v>
      </c>
      <c r="F44" s="177">
        <v>42278</v>
      </c>
      <c r="G44" s="181"/>
      <c r="H44" s="178"/>
      <c r="I44" s="175" t="s">
        <v>58</v>
      </c>
      <c r="J44" s="177">
        <v>48488</v>
      </c>
      <c r="K44" s="179" t="s">
        <v>3</v>
      </c>
      <c r="L44" s="175" t="s">
        <v>239</v>
      </c>
      <c r="M44" s="175" t="s">
        <v>1884</v>
      </c>
      <c r="N44" s="175" t="s">
        <v>240</v>
      </c>
      <c r="O44" s="175" t="s">
        <v>241</v>
      </c>
      <c r="P44" s="179" t="s">
        <v>8</v>
      </c>
      <c r="Q44" s="179" t="s">
        <v>9</v>
      </c>
      <c r="R44" s="180"/>
      <c r="S44" s="235">
        <f t="shared" si="6"/>
        <v>1</v>
      </c>
      <c r="T44" s="236" t="str">
        <f t="shared" si="7"/>
        <v/>
      </c>
      <c r="U44" s="237" t="str">
        <f t="shared" si="8"/>
        <v/>
      </c>
      <c r="V44" s="245" t="str">
        <f t="shared" si="9"/>
        <v/>
      </c>
      <c r="W44" s="236" t="str">
        <f t="shared" si="10"/>
        <v/>
      </c>
      <c r="X44" s="237" t="str">
        <f t="shared" si="11"/>
        <v/>
      </c>
      <c r="Y44" s="245" t="str">
        <f t="shared" si="12"/>
        <v/>
      </c>
      <c r="Z44" s="236" t="str">
        <f t="shared" si="13"/>
        <v/>
      </c>
      <c r="AA44" s="248" t="str">
        <f t="shared" si="14"/>
        <v/>
      </c>
      <c r="AB44" s="235" t="str">
        <f t="shared" si="15"/>
        <v/>
      </c>
      <c r="AC44" s="236" t="str">
        <f t="shared" si="16"/>
        <v/>
      </c>
      <c r="AD44" s="236">
        <f t="shared" si="17"/>
        <v>1</v>
      </c>
      <c r="AE44" s="237" t="str">
        <f t="shared" si="18"/>
        <v/>
      </c>
      <c r="AF44" s="245" t="str">
        <f t="shared" si="19"/>
        <v/>
      </c>
      <c r="AG44" s="236" t="str">
        <f t="shared" si="20"/>
        <v/>
      </c>
      <c r="AH44" s="236" t="str">
        <f t="shared" si="21"/>
        <v/>
      </c>
      <c r="AI44" s="237" t="str">
        <f t="shared" si="22"/>
        <v/>
      </c>
      <c r="AJ44" s="245" t="str">
        <f t="shared" si="23"/>
        <v/>
      </c>
      <c r="AK44" s="236" t="str">
        <f t="shared" si="24"/>
        <v/>
      </c>
      <c r="AL44" s="236" t="str">
        <f t="shared" si="25"/>
        <v/>
      </c>
      <c r="AM44" s="248" t="str">
        <f t="shared" si="26"/>
        <v/>
      </c>
      <c r="AN44" s="250"/>
      <c r="AO44" s="251"/>
      <c r="AP44" s="251"/>
      <c r="AQ44" s="251"/>
      <c r="AR44" s="251"/>
      <c r="AS44" s="251"/>
      <c r="AT44">
        <f t="shared" si="27"/>
        <v>8</v>
      </c>
      <c r="AU44">
        <f t="shared" si="28"/>
        <v>5</v>
      </c>
      <c r="AV44">
        <f t="shared" si="29"/>
        <v>7</v>
      </c>
    </row>
    <row r="45" spans="1:48" ht="21.75">
      <c r="A45" s="174">
        <v>14</v>
      </c>
      <c r="B45" s="175" t="s">
        <v>165</v>
      </c>
      <c r="C45" s="175" t="s">
        <v>35</v>
      </c>
      <c r="D45" s="176">
        <v>38443</v>
      </c>
      <c r="E45" s="177">
        <v>38443</v>
      </c>
      <c r="F45" s="177">
        <v>40126</v>
      </c>
      <c r="G45" s="181"/>
      <c r="H45" s="178"/>
      <c r="I45" s="175" t="s">
        <v>58</v>
      </c>
      <c r="J45" s="177">
        <v>48853</v>
      </c>
      <c r="K45" s="179" t="s">
        <v>3</v>
      </c>
      <c r="L45" s="175" t="s">
        <v>2031</v>
      </c>
      <c r="M45" s="175" t="s">
        <v>1891</v>
      </c>
      <c r="N45" s="180"/>
      <c r="O45" s="175" t="s">
        <v>166</v>
      </c>
      <c r="P45" s="179" t="s">
        <v>72</v>
      </c>
      <c r="Q45" s="179" t="s">
        <v>167</v>
      </c>
      <c r="R45" s="180"/>
      <c r="S45" s="235">
        <f t="shared" si="6"/>
        <v>1</v>
      </c>
      <c r="T45" s="236" t="str">
        <f t="shared" si="7"/>
        <v/>
      </c>
      <c r="U45" s="237" t="str">
        <f t="shared" si="8"/>
        <v/>
      </c>
      <c r="V45" s="245" t="str">
        <f t="shared" si="9"/>
        <v/>
      </c>
      <c r="W45" s="236" t="str">
        <f t="shared" si="10"/>
        <v/>
      </c>
      <c r="X45" s="237" t="str">
        <f t="shared" si="11"/>
        <v/>
      </c>
      <c r="Y45" s="245" t="str">
        <f t="shared" si="12"/>
        <v/>
      </c>
      <c r="Z45" s="236" t="str">
        <f t="shared" si="13"/>
        <v/>
      </c>
      <c r="AA45" s="248" t="str">
        <f t="shared" si="14"/>
        <v/>
      </c>
      <c r="AB45" s="235" t="str">
        <f t="shared" si="15"/>
        <v/>
      </c>
      <c r="AC45" s="236" t="str">
        <f t="shared" si="16"/>
        <v/>
      </c>
      <c r="AD45" s="236">
        <f t="shared" si="17"/>
        <v>1</v>
      </c>
      <c r="AE45" s="237" t="str">
        <f t="shared" si="18"/>
        <v/>
      </c>
      <c r="AF45" s="245" t="str">
        <f t="shared" si="19"/>
        <v/>
      </c>
      <c r="AG45" s="236" t="str">
        <f t="shared" si="20"/>
        <v/>
      </c>
      <c r="AH45" s="236" t="str">
        <f t="shared" si="21"/>
        <v/>
      </c>
      <c r="AI45" s="237" t="str">
        <f t="shared" si="22"/>
        <v/>
      </c>
      <c r="AJ45" s="245" t="str">
        <f t="shared" si="23"/>
        <v/>
      </c>
      <c r="AK45" s="236" t="str">
        <f t="shared" si="24"/>
        <v/>
      </c>
      <c r="AL45" s="236" t="str">
        <f t="shared" si="25"/>
        <v/>
      </c>
      <c r="AM45" s="248" t="str">
        <f t="shared" si="26"/>
        <v/>
      </c>
      <c r="AN45" s="250"/>
      <c r="AO45" s="251"/>
      <c r="AP45" s="251"/>
      <c r="AQ45" s="251"/>
      <c r="AR45" s="251"/>
      <c r="AS45" s="251"/>
      <c r="AT45">
        <f t="shared" si="27"/>
        <v>18</v>
      </c>
      <c r="AU45">
        <f t="shared" si="28"/>
        <v>2</v>
      </c>
      <c r="AV45">
        <f t="shared" si="29"/>
        <v>0</v>
      </c>
    </row>
    <row r="46" spans="1:48" ht="21.75">
      <c r="A46" s="174">
        <v>15</v>
      </c>
      <c r="B46" s="175" t="s">
        <v>170</v>
      </c>
      <c r="C46" s="175" t="s">
        <v>35</v>
      </c>
      <c r="D46" s="176">
        <v>40983</v>
      </c>
      <c r="E46" s="177">
        <v>40983</v>
      </c>
      <c r="F46" s="177">
        <v>41814</v>
      </c>
      <c r="G46" s="181"/>
      <c r="H46" s="178"/>
      <c r="I46" s="175" t="s">
        <v>58</v>
      </c>
      <c r="J46" s="177">
        <v>45200</v>
      </c>
      <c r="K46" s="179" t="s">
        <v>3</v>
      </c>
      <c r="L46" s="175" t="s">
        <v>2086</v>
      </c>
      <c r="M46" s="175" t="s">
        <v>88</v>
      </c>
      <c r="N46" s="175" t="s">
        <v>2087</v>
      </c>
      <c r="O46" s="175" t="s">
        <v>171</v>
      </c>
      <c r="P46" s="179" t="s">
        <v>121</v>
      </c>
      <c r="Q46" s="179" t="s">
        <v>72</v>
      </c>
      <c r="R46" s="180"/>
      <c r="S46" s="235">
        <f t="shared" si="6"/>
        <v>1</v>
      </c>
      <c r="T46" s="236" t="str">
        <f t="shared" si="7"/>
        <v/>
      </c>
      <c r="U46" s="237" t="str">
        <f t="shared" si="8"/>
        <v/>
      </c>
      <c r="V46" s="245" t="str">
        <f t="shared" si="9"/>
        <v/>
      </c>
      <c r="W46" s="236" t="str">
        <f t="shared" si="10"/>
        <v/>
      </c>
      <c r="X46" s="237" t="str">
        <f t="shared" si="11"/>
        <v/>
      </c>
      <c r="Y46" s="245" t="str">
        <f t="shared" si="12"/>
        <v/>
      </c>
      <c r="Z46" s="236" t="str">
        <f t="shared" si="13"/>
        <v/>
      </c>
      <c r="AA46" s="248" t="str">
        <f t="shared" si="14"/>
        <v/>
      </c>
      <c r="AB46" s="235" t="str">
        <f t="shared" si="15"/>
        <v/>
      </c>
      <c r="AC46" s="236" t="str">
        <f t="shared" si="16"/>
        <v/>
      </c>
      <c r="AD46" s="236">
        <f t="shared" si="17"/>
        <v>1</v>
      </c>
      <c r="AE46" s="237" t="str">
        <f t="shared" si="18"/>
        <v/>
      </c>
      <c r="AF46" s="245" t="str">
        <f t="shared" si="19"/>
        <v/>
      </c>
      <c r="AG46" s="236" t="str">
        <f t="shared" si="20"/>
        <v/>
      </c>
      <c r="AH46" s="236" t="str">
        <f t="shared" si="21"/>
        <v/>
      </c>
      <c r="AI46" s="237" t="str">
        <f t="shared" si="22"/>
        <v/>
      </c>
      <c r="AJ46" s="245" t="str">
        <f t="shared" si="23"/>
        <v/>
      </c>
      <c r="AK46" s="236" t="str">
        <f t="shared" si="24"/>
        <v/>
      </c>
      <c r="AL46" s="236" t="str">
        <f t="shared" si="25"/>
        <v/>
      </c>
      <c r="AM46" s="248" t="str">
        <f t="shared" si="26"/>
        <v/>
      </c>
      <c r="AN46" s="250"/>
      <c r="AO46" s="251"/>
      <c r="AP46" s="251"/>
      <c r="AQ46" s="251"/>
      <c r="AR46" s="251"/>
      <c r="AS46" s="251"/>
      <c r="AT46">
        <f t="shared" si="27"/>
        <v>11</v>
      </c>
      <c r="AU46">
        <f t="shared" si="28"/>
        <v>2</v>
      </c>
      <c r="AV46">
        <f t="shared" si="29"/>
        <v>17</v>
      </c>
    </row>
    <row r="47" spans="1:48" ht="21.75">
      <c r="A47" s="174">
        <v>16</v>
      </c>
      <c r="B47" s="175" t="s">
        <v>1717</v>
      </c>
      <c r="C47" s="175" t="s">
        <v>35</v>
      </c>
      <c r="D47" s="176">
        <v>40983</v>
      </c>
      <c r="E47" s="177">
        <v>40983</v>
      </c>
      <c r="F47" s="177">
        <v>41765</v>
      </c>
      <c r="G47" s="181"/>
      <c r="H47" s="178"/>
      <c r="I47" s="175" t="s">
        <v>58</v>
      </c>
      <c r="J47" s="177">
        <v>48122</v>
      </c>
      <c r="K47" s="179" t="s">
        <v>3</v>
      </c>
      <c r="L47" s="175" t="s">
        <v>254</v>
      </c>
      <c r="M47" s="175" t="s">
        <v>88</v>
      </c>
      <c r="N47" s="175" t="s">
        <v>255</v>
      </c>
      <c r="O47" s="175" t="s">
        <v>85</v>
      </c>
      <c r="P47" s="179" t="s">
        <v>27</v>
      </c>
      <c r="Q47" s="179" t="s">
        <v>121</v>
      </c>
      <c r="R47" s="180"/>
      <c r="S47" s="235">
        <f t="shared" si="6"/>
        <v>1</v>
      </c>
      <c r="T47" s="236" t="str">
        <f t="shared" si="7"/>
        <v/>
      </c>
      <c r="U47" s="237" t="str">
        <f t="shared" si="8"/>
        <v/>
      </c>
      <c r="V47" s="245" t="str">
        <f t="shared" si="9"/>
        <v/>
      </c>
      <c r="W47" s="236" t="str">
        <f t="shared" si="10"/>
        <v/>
      </c>
      <c r="X47" s="237" t="str">
        <f t="shared" si="11"/>
        <v/>
      </c>
      <c r="Y47" s="245" t="str">
        <f t="shared" si="12"/>
        <v/>
      </c>
      <c r="Z47" s="236" t="str">
        <f t="shared" si="13"/>
        <v/>
      </c>
      <c r="AA47" s="248" t="str">
        <f t="shared" si="14"/>
        <v/>
      </c>
      <c r="AB47" s="235" t="str">
        <f t="shared" si="15"/>
        <v/>
      </c>
      <c r="AC47" s="236" t="str">
        <f t="shared" si="16"/>
        <v/>
      </c>
      <c r="AD47" s="236">
        <f t="shared" si="17"/>
        <v>1</v>
      </c>
      <c r="AE47" s="237" t="str">
        <f t="shared" si="18"/>
        <v/>
      </c>
      <c r="AF47" s="245" t="str">
        <f t="shared" si="19"/>
        <v/>
      </c>
      <c r="AG47" s="236" t="str">
        <f t="shared" si="20"/>
        <v/>
      </c>
      <c r="AH47" s="236" t="str">
        <f t="shared" si="21"/>
        <v/>
      </c>
      <c r="AI47" s="237" t="str">
        <f t="shared" si="22"/>
        <v/>
      </c>
      <c r="AJ47" s="245" t="str">
        <f t="shared" si="23"/>
        <v/>
      </c>
      <c r="AK47" s="236" t="str">
        <f t="shared" si="24"/>
        <v/>
      </c>
      <c r="AL47" s="236" t="str">
        <f t="shared" si="25"/>
        <v/>
      </c>
      <c r="AM47" s="248" t="str">
        <f t="shared" si="26"/>
        <v/>
      </c>
      <c r="AN47" s="250"/>
      <c r="AO47" s="251"/>
      <c r="AP47" s="251"/>
      <c r="AQ47" s="251"/>
      <c r="AR47" s="251"/>
      <c r="AS47" s="251"/>
      <c r="AT47">
        <f t="shared" si="27"/>
        <v>11</v>
      </c>
      <c r="AU47">
        <f t="shared" si="28"/>
        <v>2</v>
      </c>
      <c r="AV47">
        <f t="shared" si="29"/>
        <v>17</v>
      </c>
    </row>
    <row r="48" spans="1:48" ht="21.75">
      <c r="A48" s="174">
        <v>17</v>
      </c>
      <c r="B48" s="175" t="s">
        <v>1727</v>
      </c>
      <c r="C48" s="175" t="s">
        <v>35</v>
      </c>
      <c r="D48" s="176">
        <v>37770</v>
      </c>
      <c r="E48" s="177">
        <v>37770</v>
      </c>
      <c r="F48" s="177">
        <v>40210</v>
      </c>
      <c r="G48" s="181"/>
      <c r="H48" s="178"/>
      <c r="I48" s="175" t="s">
        <v>58</v>
      </c>
      <c r="J48" s="177">
        <v>49583</v>
      </c>
      <c r="K48" s="179" t="s">
        <v>3</v>
      </c>
      <c r="L48" s="175" t="s">
        <v>1728</v>
      </c>
      <c r="M48" s="175" t="s">
        <v>88</v>
      </c>
      <c r="N48" s="175" t="s">
        <v>1729</v>
      </c>
      <c r="O48" s="175" t="s">
        <v>7</v>
      </c>
      <c r="P48" s="179" t="s">
        <v>99</v>
      </c>
      <c r="Q48" s="179" t="s">
        <v>495</v>
      </c>
      <c r="R48" s="180"/>
      <c r="S48" s="235">
        <f t="shared" si="6"/>
        <v>1</v>
      </c>
      <c r="T48" s="236" t="str">
        <f t="shared" si="7"/>
        <v/>
      </c>
      <c r="U48" s="237" t="str">
        <f t="shared" si="8"/>
        <v/>
      </c>
      <c r="V48" s="245" t="str">
        <f t="shared" si="9"/>
        <v/>
      </c>
      <c r="W48" s="236" t="str">
        <f t="shared" si="10"/>
        <v/>
      </c>
      <c r="X48" s="237" t="str">
        <f t="shared" si="11"/>
        <v/>
      </c>
      <c r="Y48" s="245" t="str">
        <f t="shared" si="12"/>
        <v/>
      </c>
      <c r="Z48" s="236" t="str">
        <f t="shared" si="13"/>
        <v/>
      </c>
      <c r="AA48" s="248" t="str">
        <f t="shared" si="14"/>
        <v/>
      </c>
      <c r="AB48" s="235" t="str">
        <f t="shared" si="15"/>
        <v/>
      </c>
      <c r="AC48" s="236" t="str">
        <f t="shared" si="16"/>
        <v/>
      </c>
      <c r="AD48" s="236">
        <f t="shared" si="17"/>
        <v>1</v>
      </c>
      <c r="AE48" s="237" t="str">
        <f t="shared" si="18"/>
        <v/>
      </c>
      <c r="AF48" s="245" t="str">
        <f t="shared" si="19"/>
        <v/>
      </c>
      <c r="AG48" s="236" t="str">
        <f t="shared" si="20"/>
        <v/>
      </c>
      <c r="AH48" s="236" t="str">
        <f t="shared" si="21"/>
        <v/>
      </c>
      <c r="AI48" s="237" t="str">
        <f t="shared" si="22"/>
        <v/>
      </c>
      <c r="AJ48" s="245" t="str">
        <f t="shared" si="23"/>
        <v/>
      </c>
      <c r="AK48" s="236" t="str">
        <f t="shared" si="24"/>
        <v/>
      </c>
      <c r="AL48" s="236" t="str">
        <f t="shared" si="25"/>
        <v/>
      </c>
      <c r="AM48" s="248" t="str">
        <f t="shared" si="26"/>
        <v/>
      </c>
      <c r="AN48" s="250"/>
      <c r="AO48" s="251"/>
      <c r="AP48" s="251"/>
      <c r="AQ48" s="251"/>
      <c r="AR48" s="251"/>
      <c r="AS48" s="251"/>
      <c r="AT48">
        <f t="shared" si="27"/>
        <v>20</v>
      </c>
      <c r="AU48">
        <f t="shared" si="28"/>
        <v>0</v>
      </c>
      <c r="AV48">
        <f t="shared" si="29"/>
        <v>3</v>
      </c>
    </row>
    <row r="49" spans="1:48" ht="21.75">
      <c r="A49" s="174">
        <v>18</v>
      </c>
      <c r="B49" s="175" t="s">
        <v>1815</v>
      </c>
      <c r="C49" s="175" t="s">
        <v>35</v>
      </c>
      <c r="D49" s="176">
        <v>39297</v>
      </c>
      <c r="E49" s="177">
        <v>39297</v>
      </c>
      <c r="F49" s="177">
        <v>43009</v>
      </c>
      <c r="G49" s="181"/>
      <c r="H49" s="178"/>
      <c r="I49" s="175" t="s">
        <v>58</v>
      </c>
      <c r="J49" s="177">
        <v>48853</v>
      </c>
      <c r="K49" s="179" t="s">
        <v>3</v>
      </c>
      <c r="L49" s="175" t="s">
        <v>188</v>
      </c>
      <c r="M49" s="175" t="s">
        <v>88</v>
      </c>
      <c r="N49" s="175" t="s">
        <v>189</v>
      </c>
      <c r="O49" s="175" t="s">
        <v>190</v>
      </c>
      <c r="P49" s="179" t="s">
        <v>109</v>
      </c>
      <c r="Q49" s="179" t="s">
        <v>1768</v>
      </c>
      <c r="R49" s="180"/>
      <c r="S49" s="235">
        <f t="shared" si="6"/>
        <v>1</v>
      </c>
      <c r="T49" s="236" t="str">
        <f t="shared" si="7"/>
        <v/>
      </c>
      <c r="U49" s="237" t="str">
        <f t="shared" si="8"/>
        <v/>
      </c>
      <c r="V49" s="245" t="str">
        <f t="shared" si="9"/>
        <v/>
      </c>
      <c r="W49" s="236" t="str">
        <f t="shared" si="10"/>
        <v/>
      </c>
      <c r="X49" s="237" t="str">
        <f t="shared" si="11"/>
        <v/>
      </c>
      <c r="Y49" s="245" t="str">
        <f t="shared" si="12"/>
        <v/>
      </c>
      <c r="Z49" s="236" t="str">
        <f t="shared" si="13"/>
        <v/>
      </c>
      <c r="AA49" s="248" t="str">
        <f t="shared" si="14"/>
        <v/>
      </c>
      <c r="AB49" s="235" t="str">
        <f t="shared" si="15"/>
        <v/>
      </c>
      <c r="AC49" s="236" t="str">
        <f t="shared" si="16"/>
        <v/>
      </c>
      <c r="AD49" s="236">
        <f t="shared" si="17"/>
        <v>1</v>
      </c>
      <c r="AE49" s="237" t="str">
        <f t="shared" si="18"/>
        <v/>
      </c>
      <c r="AF49" s="245" t="str">
        <f t="shared" si="19"/>
        <v/>
      </c>
      <c r="AG49" s="236" t="str">
        <f t="shared" si="20"/>
        <v/>
      </c>
      <c r="AH49" s="236" t="str">
        <f t="shared" si="21"/>
        <v/>
      </c>
      <c r="AI49" s="237" t="str">
        <f t="shared" si="22"/>
        <v/>
      </c>
      <c r="AJ49" s="245" t="str">
        <f t="shared" si="23"/>
        <v/>
      </c>
      <c r="AK49" s="236" t="str">
        <f t="shared" si="24"/>
        <v/>
      </c>
      <c r="AL49" s="236" t="str">
        <f t="shared" si="25"/>
        <v/>
      </c>
      <c r="AM49" s="248" t="str">
        <f t="shared" si="26"/>
        <v/>
      </c>
      <c r="AN49" s="250"/>
      <c r="AO49" s="251"/>
      <c r="AP49" s="251"/>
      <c r="AQ49" s="251"/>
      <c r="AR49" s="251"/>
      <c r="AS49" s="251"/>
      <c r="AT49">
        <f t="shared" si="27"/>
        <v>15</v>
      </c>
      <c r="AU49">
        <f t="shared" si="28"/>
        <v>9</v>
      </c>
      <c r="AV49">
        <f t="shared" si="29"/>
        <v>29</v>
      </c>
    </row>
    <row r="50" spans="1:48" ht="21.75">
      <c r="A50" s="174">
        <v>19</v>
      </c>
      <c r="B50" s="175" t="s">
        <v>2060</v>
      </c>
      <c r="C50" s="175" t="s">
        <v>35</v>
      </c>
      <c r="D50" s="176">
        <v>41428</v>
      </c>
      <c r="E50" s="177">
        <v>41428</v>
      </c>
      <c r="F50" s="177">
        <v>43005</v>
      </c>
      <c r="G50" s="181"/>
      <c r="H50" s="178"/>
      <c r="I50" s="175" t="s">
        <v>58</v>
      </c>
      <c r="J50" s="177">
        <v>49218</v>
      </c>
      <c r="K50" s="179" t="s">
        <v>3</v>
      </c>
      <c r="L50" s="175" t="s">
        <v>156</v>
      </c>
      <c r="M50" s="175" t="s">
        <v>88</v>
      </c>
      <c r="N50" s="175" t="s">
        <v>144</v>
      </c>
      <c r="O50" s="175" t="s">
        <v>157</v>
      </c>
      <c r="P50" s="179" t="s">
        <v>38</v>
      </c>
      <c r="Q50" s="179" t="s">
        <v>60</v>
      </c>
      <c r="R50" s="180"/>
      <c r="S50" s="235">
        <f t="shared" si="6"/>
        <v>1</v>
      </c>
      <c r="T50" s="236" t="str">
        <f t="shared" si="7"/>
        <v/>
      </c>
      <c r="U50" s="237" t="str">
        <f t="shared" si="8"/>
        <v/>
      </c>
      <c r="V50" s="245" t="str">
        <f t="shared" si="9"/>
        <v/>
      </c>
      <c r="W50" s="236" t="str">
        <f t="shared" si="10"/>
        <v/>
      </c>
      <c r="X50" s="237" t="str">
        <f t="shared" si="11"/>
        <v/>
      </c>
      <c r="Y50" s="245" t="str">
        <f t="shared" si="12"/>
        <v/>
      </c>
      <c r="Z50" s="236" t="str">
        <f t="shared" si="13"/>
        <v/>
      </c>
      <c r="AA50" s="248" t="str">
        <f t="shared" si="14"/>
        <v/>
      </c>
      <c r="AB50" s="235" t="str">
        <f t="shared" si="15"/>
        <v/>
      </c>
      <c r="AC50" s="236" t="str">
        <f t="shared" si="16"/>
        <v/>
      </c>
      <c r="AD50" s="236">
        <f t="shared" si="17"/>
        <v>1</v>
      </c>
      <c r="AE50" s="237" t="str">
        <f t="shared" si="18"/>
        <v/>
      </c>
      <c r="AF50" s="245" t="str">
        <f t="shared" si="19"/>
        <v/>
      </c>
      <c r="AG50" s="236" t="str">
        <f t="shared" si="20"/>
        <v/>
      </c>
      <c r="AH50" s="236" t="str">
        <f t="shared" si="21"/>
        <v/>
      </c>
      <c r="AI50" s="237" t="str">
        <f t="shared" si="22"/>
        <v/>
      </c>
      <c r="AJ50" s="245" t="str">
        <f t="shared" si="23"/>
        <v/>
      </c>
      <c r="AK50" s="236" t="str">
        <f t="shared" si="24"/>
        <v/>
      </c>
      <c r="AL50" s="236" t="str">
        <f t="shared" si="25"/>
        <v/>
      </c>
      <c r="AM50" s="248" t="str">
        <f t="shared" si="26"/>
        <v/>
      </c>
      <c r="AN50" s="250"/>
      <c r="AO50" s="251"/>
      <c r="AP50" s="251"/>
      <c r="AQ50" s="251"/>
      <c r="AR50" s="251"/>
      <c r="AS50" s="251"/>
      <c r="AT50">
        <f t="shared" si="27"/>
        <v>9</v>
      </c>
      <c r="AU50">
        <f t="shared" si="28"/>
        <v>11</v>
      </c>
      <c r="AV50">
        <f t="shared" si="29"/>
        <v>29</v>
      </c>
    </row>
    <row r="51" spans="1:48" ht="21.75">
      <c r="A51" s="174">
        <v>20</v>
      </c>
      <c r="B51" s="175" t="s">
        <v>180</v>
      </c>
      <c r="C51" s="175" t="s">
        <v>35</v>
      </c>
      <c r="D51" s="176">
        <v>37012</v>
      </c>
      <c r="E51" s="177">
        <v>37012</v>
      </c>
      <c r="F51" s="177">
        <v>39506</v>
      </c>
      <c r="G51" s="181"/>
      <c r="H51" s="178"/>
      <c r="I51" s="175" t="s">
        <v>58</v>
      </c>
      <c r="J51" s="177">
        <v>48122</v>
      </c>
      <c r="K51" s="179" t="s">
        <v>3</v>
      </c>
      <c r="L51" s="175" t="s">
        <v>2036</v>
      </c>
      <c r="M51" s="175" t="s">
        <v>1884</v>
      </c>
      <c r="N51" s="175" t="s">
        <v>2037</v>
      </c>
      <c r="O51" s="175" t="s">
        <v>181</v>
      </c>
      <c r="P51" s="179" t="s">
        <v>99</v>
      </c>
      <c r="Q51" s="179" t="s">
        <v>117</v>
      </c>
      <c r="R51" s="180"/>
      <c r="S51" s="235">
        <f t="shared" si="6"/>
        <v>1</v>
      </c>
      <c r="T51" s="236" t="str">
        <f t="shared" si="7"/>
        <v/>
      </c>
      <c r="U51" s="237" t="str">
        <f t="shared" si="8"/>
        <v/>
      </c>
      <c r="V51" s="245" t="str">
        <f t="shared" si="9"/>
        <v/>
      </c>
      <c r="W51" s="236" t="str">
        <f t="shared" si="10"/>
        <v/>
      </c>
      <c r="X51" s="237" t="str">
        <f t="shared" si="11"/>
        <v/>
      </c>
      <c r="Y51" s="245" t="str">
        <f t="shared" si="12"/>
        <v/>
      </c>
      <c r="Z51" s="236" t="str">
        <f t="shared" si="13"/>
        <v/>
      </c>
      <c r="AA51" s="248" t="str">
        <f t="shared" si="14"/>
        <v/>
      </c>
      <c r="AB51" s="235" t="str">
        <f t="shared" si="15"/>
        <v/>
      </c>
      <c r="AC51" s="236" t="str">
        <f t="shared" si="16"/>
        <v/>
      </c>
      <c r="AD51" s="236">
        <f t="shared" si="17"/>
        <v>1</v>
      </c>
      <c r="AE51" s="237" t="str">
        <f t="shared" si="18"/>
        <v/>
      </c>
      <c r="AF51" s="245" t="str">
        <f t="shared" si="19"/>
        <v/>
      </c>
      <c r="AG51" s="236" t="str">
        <f t="shared" si="20"/>
        <v/>
      </c>
      <c r="AH51" s="236" t="str">
        <f t="shared" si="21"/>
        <v/>
      </c>
      <c r="AI51" s="237" t="str">
        <f t="shared" si="22"/>
        <v/>
      </c>
      <c r="AJ51" s="245" t="str">
        <f t="shared" si="23"/>
        <v/>
      </c>
      <c r="AK51" s="236" t="str">
        <f t="shared" si="24"/>
        <v/>
      </c>
      <c r="AL51" s="236" t="str">
        <f t="shared" si="25"/>
        <v/>
      </c>
      <c r="AM51" s="248" t="str">
        <f t="shared" si="26"/>
        <v/>
      </c>
      <c r="AN51" s="250"/>
      <c r="AO51" s="251"/>
      <c r="AP51" s="251"/>
      <c r="AQ51" s="251"/>
      <c r="AR51" s="251"/>
      <c r="AS51" s="251"/>
      <c r="AT51">
        <f t="shared" si="27"/>
        <v>22</v>
      </c>
      <c r="AU51">
        <f t="shared" si="28"/>
        <v>1</v>
      </c>
      <c r="AV51">
        <f t="shared" si="29"/>
        <v>0</v>
      </c>
    </row>
    <row r="52" spans="1:48" ht="21.75">
      <c r="A52" s="174">
        <v>21</v>
      </c>
      <c r="B52" s="175" t="s">
        <v>187</v>
      </c>
      <c r="C52" s="175" t="s">
        <v>35</v>
      </c>
      <c r="D52" s="176">
        <v>36374</v>
      </c>
      <c r="E52" s="182">
        <v>42339</v>
      </c>
      <c r="F52" s="177">
        <v>40507</v>
      </c>
      <c r="G52" s="181"/>
      <c r="H52" s="178"/>
      <c r="I52" s="175" t="s">
        <v>2</v>
      </c>
      <c r="J52" s="177">
        <v>49583</v>
      </c>
      <c r="K52" s="179" t="s">
        <v>3</v>
      </c>
      <c r="L52" s="175" t="s">
        <v>1897</v>
      </c>
      <c r="M52" s="175" t="s">
        <v>261</v>
      </c>
      <c r="N52" s="175" t="s">
        <v>189</v>
      </c>
      <c r="O52" s="175" t="s">
        <v>190</v>
      </c>
      <c r="P52" s="179" t="s">
        <v>99</v>
      </c>
      <c r="Q52" s="179" t="s">
        <v>73</v>
      </c>
      <c r="R52" s="180"/>
      <c r="S52" s="235">
        <f t="shared" si="6"/>
        <v>1</v>
      </c>
      <c r="T52" s="236" t="str">
        <f t="shared" si="7"/>
        <v/>
      </c>
      <c r="U52" s="237" t="str">
        <f t="shared" si="8"/>
        <v/>
      </c>
      <c r="V52" s="245" t="str">
        <f t="shared" si="9"/>
        <v/>
      </c>
      <c r="W52" s="236" t="str">
        <f t="shared" si="10"/>
        <v/>
      </c>
      <c r="X52" s="237" t="str">
        <f t="shared" si="11"/>
        <v/>
      </c>
      <c r="Y52" s="245" t="str">
        <f t="shared" si="12"/>
        <v/>
      </c>
      <c r="Z52" s="236" t="str">
        <f t="shared" si="13"/>
        <v/>
      </c>
      <c r="AA52" s="248" t="str">
        <f t="shared" si="14"/>
        <v/>
      </c>
      <c r="AB52" s="235" t="str">
        <f t="shared" si="15"/>
        <v/>
      </c>
      <c r="AC52" s="236" t="str">
        <f t="shared" si="16"/>
        <v/>
      </c>
      <c r="AD52" s="236">
        <f t="shared" si="17"/>
        <v>1</v>
      </c>
      <c r="AE52" s="237" t="str">
        <f t="shared" si="18"/>
        <v/>
      </c>
      <c r="AF52" s="245" t="str">
        <f t="shared" si="19"/>
        <v/>
      </c>
      <c r="AG52" s="236" t="str">
        <f t="shared" si="20"/>
        <v/>
      </c>
      <c r="AH52" s="236" t="str">
        <f t="shared" si="21"/>
        <v/>
      </c>
      <c r="AI52" s="237" t="str">
        <f t="shared" si="22"/>
        <v/>
      </c>
      <c r="AJ52" s="245" t="str">
        <f t="shared" si="23"/>
        <v/>
      </c>
      <c r="AK52" s="236" t="str">
        <f t="shared" si="24"/>
        <v/>
      </c>
      <c r="AL52" s="236" t="str">
        <f t="shared" si="25"/>
        <v/>
      </c>
      <c r="AM52" s="248" t="str">
        <f t="shared" si="26"/>
        <v/>
      </c>
      <c r="AN52" s="250"/>
      <c r="AO52" s="251"/>
      <c r="AP52" s="251"/>
      <c r="AQ52" s="251"/>
      <c r="AR52" s="251"/>
      <c r="AS52" s="251"/>
      <c r="AT52">
        <f t="shared" si="27"/>
        <v>7</v>
      </c>
      <c r="AU52">
        <f t="shared" si="28"/>
        <v>6</v>
      </c>
      <c r="AV52">
        <f t="shared" si="29"/>
        <v>0</v>
      </c>
    </row>
    <row r="53" spans="1:48" ht="21.75">
      <c r="A53" s="174">
        <v>22</v>
      </c>
      <c r="B53" s="175" t="s">
        <v>2308</v>
      </c>
      <c r="C53" s="175" t="s">
        <v>35</v>
      </c>
      <c r="D53" s="176">
        <v>36586</v>
      </c>
      <c r="E53" s="177">
        <v>36586</v>
      </c>
      <c r="F53" s="177">
        <v>44032</v>
      </c>
      <c r="G53" s="181"/>
      <c r="H53" s="178"/>
      <c r="I53" s="175" t="s">
        <v>58</v>
      </c>
      <c r="J53" s="177">
        <v>47757</v>
      </c>
      <c r="K53" s="179" t="s">
        <v>3</v>
      </c>
      <c r="L53" s="175" t="s">
        <v>265</v>
      </c>
      <c r="M53" s="175" t="s">
        <v>266</v>
      </c>
      <c r="N53" s="175" t="s">
        <v>144</v>
      </c>
      <c r="O53" s="175" t="s">
        <v>53</v>
      </c>
      <c r="P53" s="179" t="s">
        <v>59</v>
      </c>
      <c r="Q53" s="179" t="s">
        <v>60</v>
      </c>
      <c r="R53" s="180"/>
      <c r="S53" s="235">
        <f t="shared" si="6"/>
        <v>1</v>
      </c>
      <c r="T53" s="236" t="str">
        <f t="shared" si="7"/>
        <v/>
      </c>
      <c r="U53" s="237" t="str">
        <f t="shared" si="8"/>
        <v/>
      </c>
      <c r="V53" s="245" t="str">
        <f t="shared" si="9"/>
        <v/>
      </c>
      <c r="W53" s="236" t="str">
        <f t="shared" si="10"/>
        <v/>
      </c>
      <c r="X53" s="237" t="str">
        <f t="shared" si="11"/>
        <v/>
      </c>
      <c r="Y53" s="245" t="str">
        <f t="shared" si="12"/>
        <v/>
      </c>
      <c r="Z53" s="236" t="str">
        <f t="shared" si="13"/>
        <v/>
      </c>
      <c r="AA53" s="248" t="str">
        <f t="shared" si="14"/>
        <v/>
      </c>
      <c r="AB53" s="235" t="str">
        <f t="shared" si="15"/>
        <v/>
      </c>
      <c r="AC53" s="236" t="str">
        <f t="shared" si="16"/>
        <v/>
      </c>
      <c r="AD53" s="236">
        <f t="shared" si="17"/>
        <v>1</v>
      </c>
      <c r="AE53" s="237" t="str">
        <f t="shared" si="18"/>
        <v/>
      </c>
      <c r="AF53" s="245" t="str">
        <f t="shared" si="19"/>
        <v/>
      </c>
      <c r="AG53" s="236" t="str">
        <f t="shared" si="20"/>
        <v/>
      </c>
      <c r="AH53" s="236" t="str">
        <f t="shared" si="21"/>
        <v/>
      </c>
      <c r="AI53" s="237" t="str">
        <f t="shared" si="22"/>
        <v/>
      </c>
      <c r="AJ53" s="245" t="str">
        <f t="shared" si="23"/>
        <v/>
      </c>
      <c r="AK53" s="236" t="str">
        <f t="shared" si="24"/>
        <v/>
      </c>
      <c r="AL53" s="236" t="str">
        <f t="shared" si="25"/>
        <v/>
      </c>
      <c r="AM53" s="248" t="str">
        <f t="shared" si="26"/>
        <v/>
      </c>
      <c r="AN53" s="250"/>
      <c r="AO53" s="251"/>
      <c r="AP53" s="251"/>
      <c r="AQ53" s="251"/>
      <c r="AR53" s="251"/>
      <c r="AS53" s="251"/>
      <c r="AT53">
        <f t="shared" si="27"/>
        <v>23</v>
      </c>
      <c r="AU53">
        <f t="shared" si="28"/>
        <v>3</v>
      </c>
      <c r="AV53">
        <f t="shared" si="29"/>
        <v>0</v>
      </c>
    </row>
    <row r="54" spans="1:48" ht="21.75">
      <c r="A54" s="174">
        <v>23</v>
      </c>
      <c r="B54" s="175" t="s">
        <v>191</v>
      </c>
      <c r="C54" s="175" t="s">
        <v>35</v>
      </c>
      <c r="D54" s="176">
        <v>39630</v>
      </c>
      <c r="E54" s="177">
        <v>39630</v>
      </c>
      <c r="F54" s="177">
        <v>41004</v>
      </c>
      <c r="G54" s="181"/>
      <c r="H54" s="178"/>
      <c r="I54" s="175" t="s">
        <v>58</v>
      </c>
      <c r="J54" s="177">
        <v>48488</v>
      </c>
      <c r="K54" s="179" t="s">
        <v>3</v>
      </c>
      <c r="L54" s="175" t="s">
        <v>192</v>
      </c>
      <c r="M54" s="175" t="s">
        <v>88</v>
      </c>
      <c r="N54" s="175" t="s">
        <v>193</v>
      </c>
      <c r="O54" s="175" t="s">
        <v>85</v>
      </c>
      <c r="P54" s="179" t="s">
        <v>194</v>
      </c>
      <c r="Q54" s="179" t="s">
        <v>121</v>
      </c>
      <c r="R54" s="180"/>
      <c r="S54" s="235">
        <f t="shared" si="6"/>
        <v>1</v>
      </c>
      <c r="T54" s="236" t="str">
        <f t="shared" si="7"/>
        <v/>
      </c>
      <c r="U54" s="237" t="str">
        <f t="shared" si="8"/>
        <v/>
      </c>
      <c r="V54" s="245" t="str">
        <f t="shared" si="9"/>
        <v/>
      </c>
      <c r="W54" s="236" t="str">
        <f t="shared" si="10"/>
        <v/>
      </c>
      <c r="X54" s="237" t="str">
        <f t="shared" si="11"/>
        <v/>
      </c>
      <c r="Y54" s="245" t="str">
        <f t="shared" si="12"/>
        <v/>
      </c>
      <c r="Z54" s="236" t="str">
        <f t="shared" si="13"/>
        <v/>
      </c>
      <c r="AA54" s="248" t="str">
        <f t="shared" si="14"/>
        <v/>
      </c>
      <c r="AB54" s="235" t="str">
        <f t="shared" si="15"/>
        <v/>
      </c>
      <c r="AC54" s="236" t="str">
        <f t="shared" si="16"/>
        <v/>
      </c>
      <c r="AD54" s="236">
        <f t="shared" si="17"/>
        <v>1</v>
      </c>
      <c r="AE54" s="237" t="str">
        <f t="shared" si="18"/>
        <v/>
      </c>
      <c r="AF54" s="245" t="str">
        <f t="shared" si="19"/>
        <v/>
      </c>
      <c r="AG54" s="236" t="str">
        <f t="shared" si="20"/>
        <v/>
      </c>
      <c r="AH54" s="236" t="str">
        <f t="shared" si="21"/>
        <v/>
      </c>
      <c r="AI54" s="237" t="str">
        <f t="shared" si="22"/>
        <v/>
      </c>
      <c r="AJ54" s="245" t="str">
        <f t="shared" si="23"/>
        <v/>
      </c>
      <c r="AK54" s="236" t="str">
        <f t="shared" si="24"/>
        <v/>
      </c>
      <c r="AL54" s="236" t="str">
        <f t="shared" si="25"/>
        <v/>
      </c>
      <c r="AM54" s="248" t="str">
        <f t="shared" si="26"/>
        <v/>
      </c>
      <c r="AN54" s="250"/>
      <c r="AO54" s="251"/>
      <c r="AP54" s="251"/>
      <c r="AQ54" s="251"/>
      <c r="AR54" s="251"/>
      <c r="AS54" s="251"/>
      <c r="AT54">
        <f t="shared" si="27"/>
        <v>14</v>
      </c>
      <c r="AU54">
        <f t="shared" si="28"/>
        <v>11</v>
      </c>
      <c r="AV54">
        <f t="shared" si="29"/>
        <v>0</v>
      </c>
    </row>
    <row r="55" spans="1:48" ht="21.75">
      <c r="A55" s="174">
        <v>24</v>
      </c>
      <c r="B55" s="175" t="s">
        <v>2506</v>
      </c>
      <c r="C55" s="175" t="s">
        <v>35</v>
      </c>
      <c r="D55" s="176">
        <v>39722</v>
      </c>
      <c r="E55" s="177">
        <v>39722</v>
      </c>
      <c r="F55" s="181">
        <v>44558</v>
      </c>
      <c r="G55" s="181"/>
      <c r="H55" s="178"/>
      <c r="I55" s="175" t="s">
        <v>58</v>
      </c>
      <c r="J55" s="177">
        <v>49949</v>
      </c>
      <c r="K55" s="179" t="s">
        <v>10</v>
      </c>
      <c r="L55" s="175" t="s">
        <v>294</v>
      </c>
      <c r="M55" s="175" t="s">
        <v>1892</v>
      </c>
      <c r="N55" s="175" t="s">
        <v>295</v>
      </c>
      <c r="O55" s="175" t="s">
        <v>296</v>
      </c>
      <c r="P55" s="179" t="s">
        <v>27</v>
      </c>
      <c r="Q55" s="179" t="s">
        <v>9</v>
      </c>
      <c r="R55" s="180"/>
      <c r="S55" s="235" t="str">
        <f>IF($B55&lt;&gt;"",IF(AND($K55="เอก",OR($AT55&gt;0,AND($AT55=0,$AU55&gt;=9))),1,""),"")</f>
        <v/>
      </c>
      <c r="T55" s="236">
        <f>IF($B55&lt;&gt;"",IF(AND($K55="โท",OR($AT55&gt;0,AND($AT55=0,$AU55&gt;=9))),1,""),"")</f>
        <v>1</v>
      </c>
      <c r="U55" s="237" t="str">
        <f>IF($B55&lt;&gt;"",IF(AND($K55="ตรี",OR($AT55&gt;0,AND($AT55=0,$AU55&gt;=9))),1,""),"")</f>
        <v/>
      </c>
      <c r="V55" s="245" t="str">
        <f>IF($B55&lt;&gt;"",IF(AND($K55="เอก",AND($AT55=0,AND($AU55&gt;=6,$AU55&lt;=8))),1,""),"")</f>
        <v/>
      </c>
      <c r="W55" s="236" t="str">
        <f>IF($B55&lt;&gt;"",IF(AND($K55="โท",AND($AT55=0,AND($AU55&gt;=6,$AU55&lt;=8))),1,""),"")</f>
        <v/>
      </c>
      <c r="X55" s="237" t="str">
        <f>IF($B55&lt;&gt;"",IF(AND($K55="ตรี",AND($AT55=0,AND($AU55&gt;=6,$AU55&lt;=8))),1,""),"")</f>
        <v/>
      </c>
      <c r="Y55" s="245" t="str">
        <f>IF($B55&lt;&gt;"",IF(AND($K55="เอก",AND($AT55=0,AND($AU55&gt;=0,$AU55&lt;=5))),1,""),"")</f>
        <v/>
      </c>
      <c r="Z55" s="236" t="str">
        <f>IF($B55&lt;&gt;"",IF(AND($K55="โท",AND($AT55=0,AND($AU55&gt;=0,$AU55&lt;=5))),1,""),"")</f>
        <v/>
      </c>
      <c r="AA55" s="248" t="str">
        <f>IF($B55&lt;&gt;"",IF(AND($K55="ตรี",AND($AT55=0,AND($AU55&gt;=0,$AU55&lt;=5))),1,""),"")</f>
        <v/>
      </c>
      <c r="AB55" s="235" t="str">
        <f>IF($B55&lt;&gt;"",IF(AND($C55="ศาสตราจารย์",OR($AT55&gt;0,AND($AT55=0,$AU55&gt;=9))),1,""),"")</f>
        <v/>
      </c>
      <c r="AC55" s="236" t="str">
        <f>IF($B55&lt;&gt;"",IF(AND($C55="รองศาสตราจารย์",OR($AT55&gt;0,AND($AT55=0,$AU55&gt;=9))),1,""),"")</f>
        <v/>
      </c>
      <c r="AD55" s="236">
        <f>IF($B55&lt;&gt;"",IF(AND($C55="ผู้ช่วยศาสตราจารย์",OR($AT55&gt;0,AND($AT55=0,$AU55&gt;=9))),1,""),"")</f>
        <v>1</v>
      </c>
      <c r="AE55" s="237" t="str">
        <f>IF($B55&lt;&gt;"",IF(AND($C55="อาจารย์",OR($AT55&gt;0,AND($AT55=0,$AU55&gt;=9))),1,""),"")</f>
        <v/>
      </c>
      <c r="AF55" s="245" t="str">
        <f>IF($B55&lt;&gt;"",IF(AND($C55="ศาสตราจารย์",AND($AT55=0,AND($AU55&gt;=6,$AU55&lt;=8))),1,""),"")</f>
        <v/>
      </c>
      <c r="AG55" s="236" t="str">
        <f>IF($B55&lt;&gt;"",IF(AND($C55="รองศาสตราจารย์",AND($AT55=0,AND($AU55&gt;=6,$AU55&lt;=8))),1,""),"")</f>
        <v/>
      </c>
      <c r="AH55" s="236" t="str">
        <f>IF($B55&lt;&gt;"",IF(AND($C55="ผู้ช่วยศาสตราจารย์",AND($AT55=0,AND($AU55&gt;=6,$AU55&lt;=8))),1,""),"")</f>
        <v/>
      </c>
      <c r="AI55" s="237" t="str">
        <f>IF($B55&lt;&gt;"",IF(AND($C55="อาจารย์",AND($AT55=0,AND($AU55&gt;=6,$AU55&lt;=8))),1,""),"")</f>
        <v/>
      </c>
      <c r="AJ55" s="245" t="str">
        <f>IF($B55&lt;&gt;"",IF(AND($C55="ศาสตราจารย์",AND($AT55=0,AND($AU55&gt;=0,$AU55&lt;=5))),1,""),"")</f>
        <v/>
      </c>
      <c r="AK55" s="236" t="str">
        <f>IF($B55&lt;&gt;"",IF(AND($C55="รองศาสตราจารย์",AND($AT55=0,AND($AU55&gt;=0,$AU55&lt;=5))),1,""),"")</f>
        <v/>
      </c>
      <c r="AL55" s="236" t="str">
        <f>IF($B55&lt;&gt;"",IF(AND($C55="ผู้ช่วยศาสตราจารย์",AND($AT55=0,AND($AU55&gt;=0,$AU55&lt;=5))),1,""),"")</f>
        <v/>
      </c>
      <c r="AM55" s="248" t="str">
        <f>IF($B55&lt;&gt;"",IF(AND($C55="อาจารย์",AND($AT55=0,AND($AU55&gt;=0,$AU55&lt;=5))),1,""),"")</f>
        <v/>
      </c>
      <c r="AN55" s="250"/>
      <c r="AO55" s="251"/>
      <c r="AP55" s="251"/>
      <c r="AQ55" s="251"/>
      <c r="AR55" s="251"/>
      <c r="AS55" s="251"/>
      <c r="AT55">
        <f>IF(B55&lt;&gt;"",DATEDIF(E55,$AT$9,"Y"),"")</f>
        <v>14</v>
      </c>
      <c r="AU55">
        <f>IF(B55&lt;&gt;"",DATEDIF(E55,$AT$9,"YM"),"")</f>
        <v>8</v>
      </c>
      <c r="AV55">
        <f>IF(B55&lt;&gt;"",DATEDIF(E55,$AT$9,"MD"),"")</f>
        <v>0</v>
      </c>
    </row>
    <row r="56" spans="1:48" ht="21.75">
      <c r="A56" s="174">
        <v>25</v>
      </c>
      <c r="B56" s="175" t="s">
        <v>212</v>
      </c>
      <c r="C56" s="175" t="s">
        <v>35</v>
      </c>
      <c r="D56" s="176">
        <v>34834</v>
      </c>
      <c r="E56" s="177">
        <v>34834</v>
      </c>
      <c r="F56" s="177">
        <v>38203</v>
      </c>
      <c r="G56" s="181"/>
      <c r="H56" s="178"/>
      <c r="I56" s="175" t="s">
        <v>58</v>
      </c>
      <c r="J56" s="177">
        <v>46296</v>
      </c>
      <c r="K56" s="179" t="s">
        <v>10</v>
      </c>
      <c r="L56" s="175" t="s">
        <v>182</v>
      </c>
      <c r="M56" s="175" t="s">
        <v>1892</v>
      </c>
      <c r="N56" s="175" t="s">
        <v>183</v>
      </c>
      <c r="O56" s="175" t="s">
        <v>213</v>
      </c>
      <c r="P56" s="179" t="s">
        <v>47</v>
      </c>
      <c r="Q56" s="179" t="s">
        <v>76</v>
      </c>
      <c r="R56" s="180"/>
      <c r="S56" s="235" t="str">
        <f t="shared" si="6"/>
        <v/>
      </c>
      <c r="T56" s="236">
        <f t="shared" si="7"/>
        <v>1</v>
      </c>
      <c r="U56" s="237" t="str">
        <f t="shared" si="8"/>
        <v/>
      </c>
      <c r="V56" s="245" t="str">
        <f t="shared" si="9"/>
        <v/>
      </c>
      <c r="W56" s="236" t="str">
        <f t="shared" si="10"/>
        <v/>
      </c>
      <c r="X56" s="237" t="str">
        <f t="shared" si="11"/>
        <v/>
      </c>
      <c r="Y56" s="245" t="str">
        <f t="shared" si="12"/>
        <v/>
      </c>
      <c r="Z56" s="236" t="str">
        <f t="shared" si="13"/>
        <v/>
      </c>
      <c r="AA56" s="248" t="str">
        <f t="shared" si="14"/>
        <v/>
      </c>
      <c r="AB56" s="235" t="str">
        <f t="shared" si="15"/>
        <v/>
      </c>
      <c r="AC56" s="236" t="str">
        <f t="shared" si="16"/>
        <v/>
      </c>
      <c r="AD56" s="236">
        <f t="shared" si="17"/>
        <v>1</v>
      </c>
      <c r="AE56" s="237" t="str">
        <f t="shared" si="18"/>
        <v/>
      </c>
      <c r="AF56" s="245" t="str">
        <f t="shared" si="19"/>
        <v/>
      </c>
      <c r="AG56" s="236" t="str">
        <f t="shared" si="20"/>
        <v/>
      </c>
      <c r="AH56" s="236" t="str">
        <f t="shared" si="21"/>
        <v/>
      </c>
      <c r="AI56" s="237" t="str">
        <f t="shared" si="22"/>
        <v/>
      </c>
      <c r="AJ56" s="245" t="str">
        <f t="shared" si="23"/>
        <v/>
      </c>
      <c r="AK56" s="236" t="str">
        <f t="shared" si="24"/>
        <v/>
      </c>
      <c r="AL56" s="236" t="str">
        <f t="shared" si="25"/>
        <v/>
      </c>
      <c r="AM56" s="248" t="str">
        <f t="shared" si="26"/>
        <v/>
      </c>
      <c r="AN56" s="250"/>
      <c r="AO56" s="251"/>
      <c r="AP56" s="251"/>
      <c r="AQ56" s="251"/>
      <c r="AR56" s="251"/>
      <c r="AS56" s="251"/>
      <c r="AT56">
        <f t="shared" si="27"/>
        <v>28</v>
      </c>
      <c r="AU56">
        <f t="shared" si="28"/>
        <v>0</v>
      </c>
      <c r="AV56">
        <f t="shared" si="29"/>
        <v>17</v>
      </c>
    </row>
    <row r="57" spans="1:48" ht="21.75">
      <c r="A57" s="174">
        <v>26</v>
      </c>
      <c r="B57" s="175" t="s">
        <v>2309</v>
      </c>
      <c r="C57" s="175" t="s">
        <v>35</v>
      </c>
      <c r="D57" s="176">
        <v>37071</v>
      </c>
      <c r="E57" s="177">
        <v>37071</v>
      </c>
      <c r="F57" s="177">
        <v>43399</v>
      </c>
      <c r="G57" s="181"/>
      <c r="H57" s="178"/>
      <c r="I57" s="175" t="s">
        <v>58</v>
      </c>
      <c r="J57" s="177">
        <v>50314</v>
      </c>
      <c r="K57" s="179" t="s">
        <v>10</v>
      </c>
      <c r="L57" s="175" t="s">
        <v>138</v>
      </c>
      <c r="M57" s="175" t="s">
        <v>139</v>
      </c>
      <c r="N57" s="175" t="s">
        <v>140</v>
      </c>
      <c r="O57" s="175" t="s">
        <v>31</v>
      </c>
      <c r="P57" s="179" t="s">
        <v>8</v>
      </c>
      <c r="Q57" s="179" t="s">
        <v>64</v>
      </c>
      <c r="R57" s="180"/>
      <c r="S57" s="235" t="str">
        <f t="shared" si="6"/>
        <v/>
      </c>
      <c r="T57" s="236">
        <f t="shared" si="7"/>
        <v>1</v>
      </c>
      <c r="U57" s="237" t="str">
        <f t="shared" si="8"/>
        <v/>
      </c>
      <c r="V57" s="245" t="str">
        <f t="shared" si="9"/>
        <v/>
      </c>
      <c r="W57" s="236" t="str">
        <f t="shared" si="10"/>
        <v/>
      </c>
      <c r="X57" s="237" t="str">
        <f t="shared" si="11"/>
        <v/>
      </c>
      <c r="Y57" s="245" t="str">
        <f t="shared" si="12"/>
        <v/>
      </c>
      <c r="Z57" s="236" t="str">
        <f t="shared" si="13"/>
        <v/>
      </c>
      <c r="AA57" s="248" t="str">
        <f t="shared" si="14"/>
        <v/>
      </c>
      <c r="AB57" s="235" t="str">
        <f t="shared" si="15"/>
        <v/>
      </c>
      <c r="AC57" s="236" t="str">
        <f t="shared" si="16"/>
        <v/>
      </c>
      <c r="AD57" s="236">
        <f t="shared" si="17"/>
        <v>1</v>
      </c>
      <c r="AE57" s="237" t="str">
        <f t="shared" si="18"/>
        <v/>
      </c>
      <c r="AF57" s="245" t="str">
        <f t="shared" si="19"/>
        <v/>
      </c>
      <c r="AG57" s="236" t="str">
        <f t="shared" si="20"/>
        <v/>
      </c>
      <c r="AH57" s="236" t="str">
        <f t="shared" si="21"/>
        <v/>
      </c>
      <c r="AI57" s="237" t="str">
        <f t="shared" si="22"/>
        <v/>
      </c>
      <c r="AJ57" s="245" t="str">
        <f t="shared" si="23"/>
        <v/>
      </c>
      <c r="AK57" s="236" t="str">
        <f t="shared" si="24"/>
        <v/>
      </c>
      <c r="AL57" s="236" t="str">
        <f t="shared" si="25"/>
        <v/>
      </c>
      <c r="AM57" s="248" t="str">
        <f t="shared" si="26"/>
        <v/>
      </c>
      <c r="AN57" s="250"/>
      <c r="AO57" s="251"/>
      <c r="AP57" s="251"/>
      <c r="AQ57" s="251"/>
      <c r="AR57" s="251"/>
      <c r="AS57" s="251"/>
      <c r="AT57">
        <f t="shared" si="27"/>
        <v>21</v>
      </c>
      <c r="AU57">
        <f t="shared" si="28"/>
        <v>11</v>
      </c>
      <c r="AV57">
        <f t="shared" si="29"/>
        <v>3</v>
      </c>
    </row>
    <row r="58" spans="1:48" ht="21.75">
      <c r="A58" s="174">
        <v>27</v>
      </c>
      <c r="B58" s="175" t="s">
        <v>2310</v>
      </c>
      <c r="C58" s="175" t="s">
        <v>96</v>
      </c>
      <c r="D58" s="176">
        <v>42125</v>
      </c>
      <c r="E58" s="177">
        <v>42125</v>
      </c>
      <c r="F58" s="181"/>
      <c r="G58" s="181"/>
      <c r="H58" s="178"/>
      <c r="I58" s="175" t="s">
        <v>58</v>
      </c>
      <c r="J58" s="177">
        <v>53601</v>
      </c>
      <c r="K58" s="179" t="s">
        <v>3</v>
      </c>
      <c r="L58" s="175" t="s">
        <v>2311</v>
      </c>
      <c r="M58" s="175" t="s">
        <v>1884</v>
      </c>
      <c r="N58" s="175" t="s">
        <v>2312</v>
      </c>
      <c r="O58" s="175" t="s">
        <v>179</v>
      </c>
      <c r="P58" s="179" t="s">
        <v>1768</v>
      </c>
      <c r="Q58" s="179" t="s">
        <v>2313</v>
      </c>
      <c r="R58" s="180"/>
      <c r="S58" s="235">
        <f t="shared" si="6"/>
        <v>1</v>
      </c>
      <c r="T58" s="236" t="str">
        <f t="shared" si="7"/>
        <v/>
      </c>
      <c r="U58" s="237" t="str">
        <f t="shared" si="8"/>
        <v/>
      </c>
      <c r="V58" s="245" t="str">
        <f t="shared" si="9"/>
        <v/>
      </c>
      <c r="W58" s="236" t="str">
        <f t="shared" si="10"/>
        <v/>
      </c>
      <c r="X58" s="237" t="str">
        <f t="shared" si="11"/>
        <v/>
      </c>
      <c r="Y58" s="245" t="str">
        <f t="shared" si="12"/>
        <v/>
      </c>
      <c r="Z58" s="236" t="str">
        <f t="shared" si="13"/>
        <v/>
      </c>
      <c r="AA58" s="248" t="str">
        <f t="shared" si="14"/>
        <v/>
      </c>
      <c r="AB58" s="235" t="str">
        <f t="shared" si="15"/>
        <v/>
      </c>
      <c r="AC58" s="236" t="str">
        <f t="shared" si="16"/>
        <v/>
      </c>
      <c r="AD58" s="236" t="str">
        <f t="shared" si="17"/>
        <v/>
      </c>
      <c r="AE58" s="237">
        <f t="shared" si="18"/>
        <v>1</v>
      </c>
      <c r="AF58" s="245" t="str">
        <f t="shared" si="19"/>
        <v/>
      </c>
      <c r="AG58" s="236" t="str">
        <f t="shared" si="20"/>
        <v/>
      </c>
      <c r="AH58" s="236" t="str">
        <f t="shared" si="21"/>
        <v/>
      </c>
      <c r="AI58" s="237" t="str">
        <f t="shared" si="22"/>
        <v/>
      </c>
      <c r="AJ58" s="245" t="str">
        <f t="shared" si="23"/>
        <v/>
      </c>
      <c r="AK58" s="236" t="str">
        <f t="shared" si="24"/>
        <v/>
      </c>
      <c r="AL58" s="236" t="str">
        <f t="shared" si="25"/>
        <v/>
      </c>
      <c r="AM58" s="248" t="str">
        <f t="shared" si="26"/>
        <v/>
      </c>
      <c r="AN58" s="250"/>
      <c r="AO58" s="251"/>
      <c r="AP58" s="251"/>
      <c r="AQ58" s="251"/>
      <c r="AR58" s="251"/>
      <c r="AS58" s="251"/>
      <c r="AT58">
        <f t="shared" si="27"/>
        <v>8</v>
      </c>
      <c r="AU58">
        <f t="shared" si="28"/>
        <v>1</v>
      </c>
      <c r="AV58">
        <f t="shared" si="29"/>
        <v>0</v>
      </c>
    </row>
    <row r="59" spans="1:48" ht="21.75">
      <c r="A59" s="174">
        <v>28</v>
      </c>
      <c r="B59" s="175" t="s">
        <v>1730</v>
      </c>
      <c r="C59" s="175" t="s">
        <v>96</v>
      </c>
      <c r="D59" s="176">
        <v>36308</v>
      </c>
      <c r="E59" s="177">
        <v>39814</v>
      </c>
      <c r="F59" s="181"/>
      <c r="G59" s="181"/>
      <c r="H59" s="178"/>
      <c r="I59" s="175" t="s">
        <v>58</v>
      </c>
      <c r="J59" s="177">
        <v>47027</v>
      </c>
      <c r="K59" s="179" t="s">
        <v>3</v>
      </c>
      <c r="L59" s="175" t="s">
        <v>1546</v>
      </c>
      <c r="M59" s="175" t="s">
        <v>88</v>
      </c>
      <c r="N59" s="175" t="s">
        <v>1547</v>
      </c>
      <c r="O59" s="175" t="s">
        <v>120</v>
      </c>
      <c r="P59" s="179" t="s">
        <v>72</v>
      </c>
      <c r="Q59" s="179" t="s">
        <v>495</v>
      </c>
      <c r="R59" s="180"/>
      <c r="S59" s="235">
        <f t="shared" si="6"/>
        <v>1</v>
      </c>
      <c r="T59" s="236" t="str">
        <f t="shared" si="7"/>
        <v/>
      </c>
      <c r="U59" s="237" t="str">
        <f t="shared" si="8"/>
        <v/>
      </c>
      <c r="V59" s="245" t="str">
        <f t="shared" si="9"/>
        <v/>
      </c>
      <c r="W59" s="236" t="str">
        <f t="shared" si="10"/>
        <v/>
      </c>
      <c r="X59" s="237" t="str">
        <f t="shared" si="11"/>
        <v/>
      </c>
      <c r="Y59" s="245" t="str">
        <f t="shared" si="12"/>
        <v/>
      </c>
      <c r="Z59" s="236" t="str">
        <f t="shared" si="13"/>
        <v/>
      </c>
      <c r="AA59" s="248" t="str">
        <f t="shared" si="14"/>
        <v/>
      </c>
      <c r="AB59" s="235" t="str">
        <f t="shared" si="15"/>
        <v/>
      </c>
      <c r="AC59" s="236" t="str">
        <f t="shared" si="16"/>
        <v/>
      </c>
      <c r="AD59" s="236" t="str">
        <f t="shared" si="17"/>
        <v/>
      </c>
      <c r="AE59" s="237">
        <f t="shared" si="18"/>
        <v>1</v>
      </c>
      <c r="AF59" s="245" t="str">
        <f t="shared" si="19"/>
        <v/>
      </c>
      <c r="AG59" s="236" t="str">
        <f t="shared" si="20"/>
        <v/>
      </c>
      <c r="AH59" s="236" t="str">
        <f t="shared" si="21"/>
        <v/>
      </c>
      <c r="AI59" s="237" t="str">
        <f t="shared" si="22"/>
        <v/>
      </c>
      <c r="AJ59" s="245" t="str">
        <f t="shared" si="23"/>
        <v/>
      </c>
      <c r="AK59" s="236" t="str">
        <f t="shared" si="24"/>
        <v/>
      </c>
      <c r="AL59" s="236" t="str">
        <f t="shared" si="25"/>
        <v/>
      </c>
      <c r="AM59" s="248" t="str">
        <f t="shared" si="26"/>
        <v/>
      </c>
      <c r="AN59" s="250"/>
      <c r="AO59" s="251"/>
      <c r="AP59" s="251"/>
      <c r="AQ59" s="251"/>
      <c r="AR59" s="251"/>
      <c r="AS59" s="251"/>
      <c r="AT59">
        <f t="shared" si="27"/>
        <v>14</v>
      </c>
      <c r="AU59">
        <f t="shared" si="28"/>
        <v>5</v>
      </c>
      <c r="AV59">
        <f t="shared" si="29"/>
        <v>0</v>
      </c>
    </row>
    <row r="60" spans="1:48" ht="21.75">
      <c r="A60" s="174">
        <v>29</v>
      </c>
      <c r="B60" s="175" t="s">
        <v>235</v>
      </c>
      <c r="C60" s="175" t="s">
        <v>96</v>
      </c>
      <c r="D60" s="176">
        <v>41548</v>
      </c>
      <c r="E60" s="177">
        <v>41548</v>
      </c>
      <c r="F60" s="181"/>
      <c r="G60" s="181"/>
      <c r="H60" s="178"/>
      <c r="I60" s="175" t="s">
        <v>58</v>
      </c>
      <c r="J60" s="177">
        <v>49583</v>
      </c>
      <c r="K60" s="179" t="s">
        <v>3</v>
      </c>
      <c r="L60" s="175" t="s">
        <v>217</v>
      </c>
      <c r="M60" s="175" t="s">
        <v>218</v>
      </c>
      <c r="N60" s="175" t="s">
        <v>219</v>
      </c>
      <c r="O60" s="175" t="s">
        <v>220</v>
      </c>
      <c r="P60" s="179" t="s">
        <v>78</v>
      </c>
      <c r="Q60" s="179" t="s">
        <v>167</v>
      </c>
      <c r="R60" s="180"/>
      <c r="S60" s="235">
        <f t="shared" si="6"/>
        <v>1</v>
      </c>
      <c r="T60" s="236" t="str">
        <f t="shared" si="7"/>
        <v/>
      </c>
      <c r="U60" s="237" t="str">
        <f t="shared" si="8"/>
        <v/>
      </c>
      <c r="V60" s="245" t="str">
        <f t="shared" si="9"/>
        <v/>
      </c>
      <c r="W60" s="236" t="str">
        <f t="shared" si="10"/>
        <v/>
      </c>
      <c r="X60" s="237" t="str">
        <f t="shared" si="11"/>
        <v/>
      </c>
      <c r="Y60" s="245" t="str">
        <f t="shared" si="12"/>
        <v/>
      </c>
      <c r="Z60" s="236" t="str">
        <f t="shared" si="13"/>
        <v/>
      </c>
      <c r="AA60" s="248" t="str">
        <f t="shared" si="14"/>
        <v/>
      </c>
      <c r="AB60" s="235" t="str">
        <f t="shared" si="15"/>
        <v/>
      </c>
      <c r="AC60" s="236" t="str">
        <f t="shared" si="16"/>
        <v/>
      </c>
      <c r="AD60" s="236" t="str">
        <f t="shared" si="17"/>
        <v/>
      </c>
      <c r="AE60" s="237">
        <f t="shared" si="18"/>
        <v>1</v>
      </c>
      <c r="AF60" s="245" t="str">
        <f t="shared" si="19"/>
        <v/>
      </c>
      <c r="AG60" s="236" t="str">
        <f t="shared" si="20"/>
        <v/>
      </c>
      <c r="AH60" s="236" t="str">
        <f t="shared" si="21"/>
        <v/>
      </c>
      <c r="AI60" s="237" t="str">
        <f t="shared" si="22"/>
        <v/>
      </c>
      <c r="AJ60" s="245" t="str">
        <f t="shared" si="23"/>
        <v/>
      </c>
      <c r="AK60" s="236" t="str">
        <f t="shared" si="24"/>
        <v/>
      </c>
      <c r="AL60" s="236" t="str">
        <f t="shared" si="25"/>
        <v/>
      </c>
      <c r="AM60" s="248" t="str">
        <f t="shared" si="26"/>
        <v/>
      </c>
      <c r="AN60" s="250"/>
      <c r="AO60" s="251"/>
      <c r="AP60" s="251"/>
      <c r="AQ60" s="251"/>
      <c r="AR60" s="251"/>
      <c r="AS60" s="251"/>
      <c r="AT60">
        <f t="shared" si="27"/>
        <v>9</v>
      </c>
      <c r="AU60">
        <f t="shared" si="28"/>
        <v>8</v>
      </c>
      <c r="AV60">
        <f t="shared" si="29"/>
        <v>0</v>
      </c>
    </row>
    <row r="61" spans="1:48" ht="21.75">
      <c r="A61" s="174">
        <v>30</v>
      </c>
      <c r="B61" s="175" t="s">
        <v>2314</v>
      </c>
      <c r="C61" s="175" t="s">
        <v>96</v>
      </c>
      <c r="D61" s="176">
        <v>41876</v>
      </c>
      <c r="E61" s="177">
        <v>41876</v>
      </c>
      <c r="F61" s="181"/>
      <c r="G61" s="181"/>
      <c r="H61" s="178"/>
      <c r="I61" s="175" t="s">
        <v>58</v>
      </c>
      <c r="J61" s="177">
        <v>52505</v>
      </c>
      <c r="K61" s="179" t="s">
        <v>3</v>
      </c>
      <c r="L61" s="175" t="s">
        <v>2471</v>
      </c>
      <c r="M61" s="175" t="s">
        <v>261</v>
      </c>
      <c r="N61" s="180"/>
      <c r="O61" s="175" t="s">
        <v>106</v>
      </c>
      <c r="P61" s="179" t="s">
        <v>1768</v>
      </c>
      <c r="Q61" s="179" t="s">
        <v>2313</v>
      </c>
      <c r="R61" s="180"/>
      <c r="S61" s="235">
        <f t="shared" si="6"/>
        <v>1</v>
      </c>
      <c r="T61" s="236" t="str">
        <f t="shared" si="7"/>
        <v/>
      </c>
      <c r="U61" s="237" t="str">
        <f t="shared" si="8"/>
        <v/>
      </c>
      <c r="V61" s="245" t="str">
        <f t="shared" si="9"/>
        <v/>
      </c>
      <c r="W61" s="236" t="str">
        <f t="shared" si="10"/>
        <v/>
      </c>
      <c r="X61" s="237" t="str">
        <f t="shared" si="11"/>
        <v/>
      </c>
      <c r="Y61" s="245" t="str">
        <f t="shared" si="12"/>
        <v/>
      </c>
      <c r="Z61" s="236" t="str">
        <f t="shared" si="13"/>
        <v/>
      </c>
      <c r="AA61" s="248" t="str">
        <f t="shared" si="14"/>
        <v/>
      </c>
      <c r="AB61" s="235" t="str">
        <f t="shared" si="15"/>
        <v/>
      </c>
      <c r="AC61" s="236" t="str">
        <f t="shared" si="16"/>
        <v/>
      </c>
      <c r="AD61" s="236" t="str">
        <f t="shared" si="17"/>
        <v/>
      </c>
      <c r="AE61" s="237">
        <f t="shared" si="18"/>
        <v>1</v>
      </c>
      <c r="AF61" s="245" t="str">
        <f t="shared" si="19"/>
        <v/>
      </c>
      <c r="AG61" s="236" t="str">
        <f t="shared" si="20"/>
        <v/>
      </c>
      <c r="AH61" s="236" t="str">
        <f t="shared" si="21"/>
        <v/>
      </c>
      <c r="AI61" s="237" t="str">
        <f t="shared" si="22"/>
        <v/>
      </c>
      <c r="AJ61" s="245" t="str">
        <f t="shared" si="23"/>
        <v/>
      </c>
      <c r="AK61" s="236" t="str">
        <f t="shared" si="24"/>
        <v/>
      </c>
      <c r="AL61" s="236" t="str">
        <f t="shared" si="25"/>
        <v/>
      </c>
      <c r="AM61" s="248" t="str">
        <f t="shared" si="26"/>
        <v/>
      </c>
      <c r="AN61" s="250"/>
      <c r="AO61" s="251"/>
      <c r="AP61" s="251"/>
      <c r="AQ61" s="251"/>
      <c r="AR61" s="251"/>
      <c r="AS61" s="251"/>
      <c r="AT61">
        <f t="shared" si="27"/>
        <v>8</v>
      </c>
      <c r="AU61">
        <f t="shared" si="28"/>
        <v>9</v>
      </c>
      <c r="AV61">
        <f t="shared" si="29"/>
        <v>7</v>
      </c>
    </row>
    <row r="62" spans="1:48" ht="21.75">
      <c r="A62" s="174">
        <v>31</v>
      </c>
      <c r="B62" s="175" t="s">
        <v>242</v>
      </c>
      <c r="C62" s="175" t="s">
        <v>96</v>
      </c>
      <c r="D62" s="176">
        <v>34792</v>
      </c>
      <c r="E62" s="177">
        <v>34792</v>
      </c>
      <c r="F62" s="181"/>
      <c r="G62" s="181"/>
      <c r="H62" s="178"/>
      <c r="I62" s="175" t="s">
        <v>58</v>
      </c>
      <c r="J62" s="177">
        <v>48488</v>
      </c>
      <c r="K62" s="179" t="s">
        <v>3</v>
      </c>
      <c r="L62" s="175" t="s">
        <v>243</v>
      </c>
      <c r="M62" s="175" t="s">
        <v>88</v>
      </c>
      <c r="N62" s="175" t="s">
        <v>244</v>
      </c>
      <c r="O62" s="175" t="s">
        <v>106</v>
      </c>
      <c r="P62" s="179" t="s">
        <v>194</v>
      </c>
      <c r="Q62" s="179" t="s">
        <v>72</v>
      </c>
      <c r="R62" s="180"/>
      <c r="S62" s="235">
        <f t="shared" si="6"/>
        <v>1</v>
      </c>
      <c r="T62" s="236" t="str">
        <f t="shared" si="7"/>
        <v/>
      </c>
      <c r="U62" s="237" t="str">
        <f t="shared" si="8"/>
        <v/>
      </c>
      <c r="V62" s="245" t="str">
        <f t="shared" si="9"/>
        <v/>
      </c>
      <c r="W62" s="236" t="str">
        <f t="shared" si="10"/>
        <v/>
      </c>
      <c r="X62" s="237" t="str">
        <f t="shared" si="11"/>
        <v/>
      </c>
      <c r="Y62" s="245" t="str">
        <f t="shared" si="12"/>
        <v/>
      </c>
      <c r="Z62" s="236" t="str">
        <f t="shared" si="13"/>
        <v/>
      </c>
      <c r="AA62" s="248" t="str">
        <f t="shared" si="14"/>
        <v/>
      </c>
      <c r="AB62" s="235" t="str">
        <f t="shared" si="15"/>
        <v/>
      </c>
      <c r="AC62" s="236" t="str">
        <f t="shared" si="16"/>
        <v/>
      </c>
      <c r="AD62" s="236" t="str">
        <f t="shared" si="17"/>
        <v/>
      </c>
      <c r="AE62" s="237">
        <f t="shared" si="18"/>
        <v>1</v>
      </c>
      <c r="AF62" s="245" t="str">
        <f t="shared" si="19"/>
        <v/>
      </c>
      <c r="AG62" s="236" t="str">
        <f t="shared" si="20"/>
        <v/>
      </c>
      <c r="AH62" s="236" t="str">
        <f t="shared" si="21"/>
        <v/>
      </c>
      <c r="AI62" s="237" t="str">
        <f t="shared" si="22"/>
        <v/>
      </c>
      <c r="AJ62" s="245" t="str">
        <f t="shared" si="23"/>
        <v/>
      </c>
      <c r="AK62" s="236" t="str">
        <f t="shared" si="24"/>
        <v/>
      </c>
      <c r="AL62" s="236" t="str">
        <f t="shared" si="25"/>
        <v/>
      </c>
      <c r="AM62" s="248" t="str">
        <f t="shared" si="26"/>
        <v/>
      </c>
      <c r="AN62" s="250"/>
      <c r="AO62" s="251"/>
      <c r="AP62" s="251"/>
      <c r="AQ62" s="251"/>
      <c r="AR62" s="251"/>
      <c r="AS62" s="251"/>
      <c r="AT62">
        <f t="shared" si="27"/>
        <v>28</v>
      </c>
      <c r="AU62">
        <f t="shared" si="28"/>
        <v>1</v>
      </c>
      <c r="AV62">
        <f t="shared" si="29"/>
        <v>29</v>
      </c>
    </row>
    <row r="63" spans="1:48" ht="21.75">
      <c r="A63" s="174">
        <v>32</v>
      </c>
      <c r="B63" s="175" t="s">
        <v>249</v>
      </c>
      <c r="C63" s="175" t="s">
        <v>96</v>
      </c>
      <c r="D63" s="176">
        <v>41521</v>
      </c>
      <c r="E63" s="177">
        <v>41521</v>
      </c>
      <c r="F63" s="181"/>
      <c r="G63" s="181"/>
      <c r="H63" s="178"/>
      <c r="I63" s="175" t="s">
        <v>58</v>
      </c>
      <c r="J63" s="177">
        <v>48122</v>
      </c>
      <c r="K63" s="179" t="s">
        <v>3</v>
      </c>
      <c r="L63" s="175" t="s">
        <v>217</v>
      </c>
      <c r="M63" s="175" t="s">
        <v>218</v>
      </c>
      <c r="N63" s="175" t="s">
        <v>219</v>
      </c>
      <c r="O63" s="175" t="s">
        <v>220</v>
      </c>
      <c r="P63" s="179" t="s">
        <v>78</v>
      </c>
      <c r="Q63" s="179" t="s">
        <v>117</v>
      </c>
      <c r="R63" s="180"/>
      <c r="S63" s="235">
        <f t="shared" si="6"/>
        <v>1</v>
      </c>
      <c r="T63" s="236" t="str">
        <f t="shared" si="7"/>
        <v/>
      </c>
      <c r="U63" s="237" t="str">
        <f t="shared" si="8"/>
        <v/>
      </c>
      <c r="V63" s="245" t="str">
        <f t="shared" si="9"/>
        <v/>
      </c>
      <c r="W63" s="236" t="str">
        <f t="shared" si="10"/>
        <v/>
      </c>
      <c r="X63" s="237" t="str">
        <f t="shared" si="11"/>
        <v/>
      </c>
      <c r="Y63" s="245" t="str">
        <f t="shared" si="12"/>
        <v/>
      </c>
      <c r="Z63" s="236" t="str">
        <f t="shared" si="13"/>
        <v/>
      </c>
      <c r="AA63" s="248" t="str">
        <f t="shared" si="14"/>
        <v/>
      </c>
      <c r="AB63" s="235" t="str">
        <f t="shared" si="15"/>
        <v/>
      </c>
      <c r="AC63" s="236" t="str">
        <f t="shared" si="16"/>
        <v/>
      </c>
      <c r="AD63" s="236" t="str">
        <f t="shared" si="17"/>
        <v/>
      </c>
      <c r="AE63" s="237">
        <f t="shared" si="18"/>
        <v>1</v>
      </c>
      <c r="AF63" s="245" t="str">
        <f t="shared" si="19"/>
        <v/>
      </c>
      <c r="AG63" s="236" t="str">
        <f t="shared" si="20"/>
        <v/>
      </c>
      <c r="AH63" s="236" t="str">
        <f t="shared" si="21"/>
        <v/>
      </c>
      <c r="AI63" s="237" t="str">
        <f t="shared" si="22"/>
        <v/>
      </c>
      <c r="AJ63" s="245" t="str">
        <f t="shared" si="23"/>
        <v/>
      </c>
      <c r="AK63" s="236" t="str">
        <f t="shared" si="24"/>
        <v/>
      </c>
      <c r="AL63" s="236" t="str">
        <f t="shared" si="25"/>
        <v/>
      </c>
      <c r="AM63" s="248" t="str">
        <f t="shared" si="26"/>
        <v/>
      </c>
      <c r="AN63" s="250"/>
      <c r="AO63" s="251"/>
      <c r="AP63" s="251"/>
      <c r="AQ63" s="251"/>
      <c r="AR63" s="251"/>
      <c r="AS63" s="251"/>
      <c r="AT63">
        <f t="shared" si="27"/>
        <v>9</v>
      </c>
      <c r="AU63">
        <f t="shared" si="28"/>
        <v>8</v>
      </c>
      <c r="AV63">
        <f t="shared" si="29"/>
        <v>28</v>
      </c>
    </row>
    <row r="64" spans="1:48" ht="21.75">
      <c r="A64" s="174">
        <v>33</v>
      </c>
      <c r="B64" s="175" t="s">
        <v>2315</v>
      </c>
      <c r="C64" s="175" t="s">
        <v>96</v>
      </c>
      <c r="D64" s="176">
        <v>39904</v>
      </c>
      <c r="E64" s="177">
        <v>39904</v>
      </c>
      <c r="F64" s="181"/>
      <c r="G64" s="181"/>
      <c r="H64" s="178"/>
      <c r="I64" s="175" t="s">
        <v>58</v>
      </c>
      <c r="J64" s="177">
        <v>51775</v>
      </c>
      <c r="K64" s="179" t="s">
        <v>3</v>
      </c>
      <c r="L64" s="175" t="s">
        <v>2316</v>
      </c>
      <c r="M64" s="175" t="s">
        <v>88</v>
      </c>
      <c r="N64" s="175" t="s">
        <v>849</v>
      </c>
      <c r="O64" s="175" t="s">
        <v>190</v>
      </c>
      <c r="P64" s="179" t="s">
        <v>495</v>
      </c>
      <c r="Q64" s="179" t="s">
        <v>2313</v>
      </c>
      <c r="R64" s="180"/>
      <c r="S64" s="235">
        <f t="shared" si="6"/>
        <v>1</v>
      </c>
      <c r="T64" s="236" t="str">
        <f t="shared" si="7"/>
        <v/>
      </c>
      <c r="U64" s="237" t="str">
        <f t="shared" si="8"/>
        <v/>
      </c>
      <c r="V64" s="245" t="str">
        <f t="shared" si="9"/>
        <v/>
      </c>
      <c r="W64" s="236" t="str">
        <f t="shared" si="10"/>
        <v/>
      </c>
      <c r="X64" s="237" t="str">
        <f t="shared" si="11"/>
        <v/>
      </c>
      <c r="Y64" s="245" t="str">
        <f t="shared" si="12"/>
        <v/>
      </c>
      <c r="Z64" s="236" t="str">
        <f t="shared" si="13"/>
        <v/>
      </c>
      <c r="AA64" s="248" t="str">
        <f t="shared" si="14"/>
        <v/>
      </c>
      <c r="AB64" s="235" t="str">
        <f t="shared" si="15"/>
        <v/>
      </c>
      <c r="AC64" s="236" t="str">
        <f t="shared" si="16"/>
        <v/>
      </c>
      <c r="AD64" s="236" t="str">
        <f t="shared" si="17"/>
        <v/>
      </c>
      <c r="AE64" s="237">
        <f t="shared" si="18"/>
        <v>1</v>
      </c>
      <c r="AF64" s="245" t="str">
        <f t="shared" si="19"/>
        <v/>
      </c>
      <c r="AG64" s="236" t="str">
        <f t="shared" si="20"/>
        <v/>
      </c>
      <c r="AH64" s="236" t="str">
        <f t="shared" si="21"/>
        <v/>
      </c>
      <c r="AI64" s="237" t="str">
        <f t="shared" si="22"/>
        <v/>
      </c>
      <c r="AJ64" s="245" t="str">
        <f t="shared" si="23"/>
        <v/>
      </c>
      <c r="AK64" s="236" t="str">
        <f t="shared" si="24"/>
        <v/>
      </c>
      <c r="AL64" s="236" t="str">
        <f t="shared" si="25"/>
        <v/>
      </c>
      <c r="AM64" s="248" t="str">
        <f t="shared" si="26"/>
        <v/>
      </c>
      <c r="AN64" s="250"/>
      <c r="AO64" s="251"/>
      <c r="AP64" s="251"/>
      <c r="AQ64" s="251"/>
      <c r="AR64" s="251"/>
      <c r="AS64" s="251"/>
      <c r="AT64">
        <f t="shared" si="27"/>
        <v>14</v>
      </c>
      <c r="AU64">
        <f t="shared" si="28"/>
        <v>2</v>
      </c>
      <c r="AV64">
        <f t="shared" si="29"/>
        <v>0</v>
      </c>
    </row>
    <row r="65" spans="1:48" ht="21.75">
      <c r="A65" s="174">
        <v>34</v>
      </c>
      <c r="B65" s="175" t="s">
        <v>2569</v>
      </c>
      <c r="C65" s="175" t="s">
        <v>96</v>
      </c>
      <c r="D65" s="176">
        <v>44986</v>
      </c>
      <c r="E65" s="177">
        <v>44986</v>
      </c>
      <c r="F65" s="181"/>
      <c r="G65" s="181"/>
      <c r="H65" s="178"/>
      <c r="I65" s="175" t="s">
        <v>58</v>
      </c>
      <c r="J65" s="177">
        <v>55062</v>
      </c>
      <c r="K65" s="179" t="s">
        <v>3</v>
      </c>
      <c r="L65" s="175" t="s">
        <v>2570</v>
      </c>
      <c r="M65" s="175" t="s">
        <v>88</v>
      </c>
      <c r="N65" s="175" t="s">
        <v>849</v>
      </c>
      <c r="O65" s="175" t="s">
        <v>190</v>
      </c>
      <c r="P65" s="179" t="s">
        <v>495</v>
      </c>
      <c r="Q65" s="179">
        <v>2560</v>
      </c>
      <c r="R65" s="180"/>
      <c r="S65" s="235" t="str">
        <f t="shared" si="6"/>
        <v/>
      </c>
      <c r="T65" s="236" t="str">
        <f t="shared" si="7"/>
        <v/>
      </c>
      <c r="U65" s="237" t="str">
        <f t="shared" si="8"/>
        <v/>
      </c>
      <c r="V65" s="245" t="str">
        <f t="shared" si="9"/>
        <v/>
      </c>
      <c r="W65" s="236" t="str">
        <f t="shared" si="10"/>
        <v/>
      </c>
      <c r="X65" s="237" t="str">
        <f t="shared" si="11"/>
        <v/>
      </c>
      <c r="Y65" s="245">
        <f t="shared" si="12"/>
        <v>1</v>
      </c>
      <c r="Z65" s="236" t="str">
        <f t="shared" si="13"/>
        <v/>
      </c>
      <c r="AA65" s="248" t="str">
        <f t="shared" si="14"/>
        <v/>
      </c>
      <c r="AB65" s="235" t="str">
        <f t="shared" si="15"/>
        <v/>
      </c>
      <c r="AC65" s="236" t="str">
        <f t="shared" si="16"/>
        <v/>
      </c>
      <c r="AD65" s="236" t="str">
        <f t="shared" si="17"/>
        <v/>
      </c>
      <c r="AE65" s="237" t="str">
        <f t="shared" si="18"/>
        <v/>
      </c>
      <c r="AF65" s="245" t="str">
        <f t="shared" si="19"/>
        <v/>
      </c>
      <c r="AG65" s="236" t="str">
        <f t="shared" si="20"/>
        <v/>
      </c>
      <c r="AH65" s="236" t="str">
        <f t="shared" si="21"/>
        <v/>
      </c>
      <c r="AI65" s="237" t="str">
        <f t="shared" si="22"/>
        <v/>
      </c>
      <c r="AJ65" s="245" t="str">
        <f t="shared" si="23"/>
        <v/>
      </c>
      <c r="AK65" s="236" t="str">
        <f t="shared" si="24"/>
        <v/>
      </c>
      <c r="AL65" s="236" t="str">
        <f t="shared" si="25"/>
        <v/>
      </c>
      <c r="AM65" s="248">
        <f t="shared" si="26"/>
        <v>1</v>
      </c>
      <c r="AN65" s="250"/>
      <c r="AO65" s="251"/>
      <c r="AP65" s="251"/>
      <c r="AQ65" s="251"/>
      <c r="AR65" s="251"/>
      <c r="AS65" s="251"/>
      <c r="AT65">
        <f t="shared" ref="AT65" si="35">IF(B65&lt;&gt;"",DATEDIF(E65,$AT$9,"Y"),"")</f>
        <v>0</v>
      </c>
      <c r="AU65">
        <f t="shared" ref="AU65" si="36">IF(B65&lt;&gt;"",DATEDIF(E65,$AT$9,"YM"),"")</f>
        <v>3</v>
      </c>
      <c r="AV65">
        <f t="shared" ref="AV65" si="37">IF(B65&lt;&gt;"",DATEDIF(E65,$AT$9,"MD"),"")</f>
        <v>0</v>
      </c>
    </row>
    <row r="66" spans="1:48" ht="21.75">
      <c r="A66" s="174">
        <v>35</v>
      </c>
      <c r="B66" s="175" t="s">
        <v>268</v>
      </c>
      <c r="C66" s="175" t="s">
        <v>96</v>
      </c>
      <c r="D66" s="176">
        <v>37151</v>
      </c>
      <c r="E66" s="177">
        <v>37151</v>
      </c>
      <c r="F66" s="181"/>
      <c r="G66" s="181"/>
      <c r="H66" s="178"/>
      <c r="I66" s="175" t="s">
        <v>58</v>
      </c>
      <c r="J66" s="177">
        <v>48488</v>
      </c>
      <c r="K66" s="179" t="s">
        <v>3</v>
      </c>
      <c r="L66" s="175" t="s">
        <v>269</v>
      </c>
      <c r="M66" s="175" t="s">
        <v>270</v>
      </c>
      <c r="N66" s="175" t="s">
        <v>271</v>
      </c>
      <c r="O66" s="175" t="s">
        <v>7</v>
      </c>
      <c r="P66" s="179" t="s">
        <v>121</v>
      </c>
      <c r="Q66" s="179" t="s">
        <v>73</v>
      </c>
      <c r="R66" s="180"/>
      <c r="S66" s="235">
        <f t="shared" si="6"/>
        <v>1</v>
      </c>
      <c r="T66" s="236" t="str">
        <f t="shared" si="7"/>
        <v/>
      </c>
      <c r="U66" s="237" t="str">
        <f t="shared" si="8"/>
        <v/>
      </c>
      <c r="V66" s="245" t="str">
        <f t="shared" si="9"/>
        <v/>
      </c>
      <c r="W66" s="236" t="str">
        <f t="shared" si="10"/>
        <v/>
      </c>
      <c r="X66" s="237" t="str">
        <f t="shared" si="11"/>
        <v/>
      </c>
      <c r="Y66" s="245" t="str">
        <f t="shared" si="12"/>
        <v/>
      </c>
      <c r="Z66" s="236" t="str">
        <f t="shared" si="13"/>
        <v/>
      </c>
      <c r="AA66" s="248" t="str">
        <f t="shared" si="14"/>
        <v/>
      </c>
      <c r="AB66" s="235" t="str">
        <f t="shared" si="15"/>
        <v/>
      </c>
      <c r="AC66" s="236" t="str">
        <f t="shared" si="16"/>
        <v/>
      </c>
      <c r="AD66" s="236" t="str">
        <f t="shared" si="17"/>
        <v/>
      </c>
      <c r="AE66" s="237">
        <f t="shared" si="18"/>
        <v>1</v>
      </c>
      <c r="AF66" s="245" t="str">
        <f t="shared" si="19"/>
        <v/>
      </c>
      <c r="AG66" s="236" t="str">
        <f t="shared" si="20"/>
        <v/>
      </c>
      <c r="AH66" s="236" t="str">
        <f t="shared" si="21"/>
        <v/>
      </c>
      <c r="AI66" s="237" t="str">
        <f t="shared" si="22"/>
        <v/>
      </c>
      <c r="AJ66" s="245" t="str">
        <f t="shared" si="23"/>
        <v/>
      </c>
      <c r="AK66" s="236" t="str">
        <f t="shared" si="24"/>
        <v/>
      </c>
      <c r="AL66" s="236" t="str">
        <f t="shared" si="25"/>
        <v/>
      </c>
      <c r="AM66" s="248" t="str">
        <f t="shared" si="26"/>
        <v/>
      </c>
      <c r="AN66" s="250"/>
      <c r="AO66" s="251"/>
      <c r="AP66" s="251"/>
      <c r="AQ66" s="251"/>
      <c r="AR66" s="251"/>
      <c r="AS66" s="251"/>
      <c r="AT66">
        <f t="shared" si="27"/>
        <v>21</v>
      </c>
      <c r="AU66">
        <f t="shared" si="28"/>
        <v>8</v>
      </c>
      <c r="AV66">
        <f t="shared" si="29"/>
        <v>15</v>
      </c>
    </row>
    <row r="67" spans="1:48" ht="21.75">
      <c r="A67" s="174">
        <v>36</v>
      </c>
      <c r="B67" s="175" t="s">
        <v>283</v>
      </c>
      <c r="C67" s="175" t="s">
        <v>96</v>
      </c>
      <c r="D67" s="176">
        <v>41852</v>
      </c>
      <c r="E67" s="177">
        <v>41852</v>
      </c>
      <c r="F67" s="181"/>
      <c r="G67" s="181"/>
      <c r="H67" s="178"/>
      <c r="I67" s="175" t="s">
        <v>58</v>
      </c>
      <c r="J67" s="177">
        <v>52140</v>
      </c>
      <c r="K67" s="179" t="s">
        <v>10</v>
      </c>
      <c r="L67" s="175" t="s">
        <v>284</v>
      </c>
      <c r="M67" s="175" t="s">
        <v>29</v>
      </c>
      <c r="N67" s="175" t="s">
        <v>164</v>
      </c>
      <c r="O67" s="175" t="s">
        <v>7</v>
      </c>
      <c r="P67" s="179" t="s">
        <v>121</v>
      </c>
      <c r="Q67" s="179" t="s">
        <v>72</v>
      </c>
      <c r="R67" s="192" t="s">
        <v>1685</v>
      </c>
      <c r="S67" s="235" t="str">
        <f t="shared" si="6"/>
        <v/>
      </c>
      <c r="T67" s="236">
        <f t="shared" si="7"/>
        <v>1</v>
      </c>
      <c r="U67" s="237" t="str">
        <f t="shared" si="8"/>
        <v/>
      </c>
      <c r="V67" s="245" t="str">
        <f t="shared" si="9"/>
        <v/>
      </c>
      <c r="W67" s="236" t="str">
        <f t="shared" si="10"/>
        <v/>
      </c>
      <c r="X67" s="237" t="str">
        <f t="shared" si="11"/>
        <v/>
      </c>
      <c r="Y67" s="245" t="str">
        <f t="shared" si="12"/>
        <v/>
      </c>
      <c r="Z67" s="236" t="str">
        <f t="shared" si="13"/>
        <v/>
      </c>
      <c r="AA67" s="248" t="str">
        <f t="shared" si="14"/>
        <v/>
      </c>
      <c r="AB67" s="235" t="str">
        <f t="shared" si="15"/>
        <v/>
      </c>
      <c r="AC67" s="236" t="str">
        <f t="shared" si="16"/>
        <v/>
      </c>
      <c r="AD67" s="236" t="str">
        <f t="shared" si="17"/>
        <v/>
      </c>
      <c r="AE67" s="237">
        <f t="shared" si="18"/>
        <v>1</v>
      </c>
      <c r="AF67" s="245" t="str">
        <f t="shared" si="19"/>
        <v/>
      </c>
      <c r="AG67" s="236" t="str">
        <f t="shared" si="20"/>
        <v/>
      </c>
      <c r="AH67" s="236" t="str">
        <f t="shared" si="21"/>
        <v/>
      </c>
      <c r="AI67" s="237" t="str">
        <f t="shared" si="22"/>
        <v/>
      </c>
      <c r="AJ67" s="245" t="str">
        <f t="shared" si="23"/>
        <v/>
      </c>
      <c r="AK67" s="236" t="str">
        <f t="shared" si="24"/>
        <v/>
      </c>
      <c r="AL67" s="236" t="str">
        <f t="shared" si="25"/>
        <v/>
      </c>
      <c r="AM67" s="248" t="str">
        <f t="shared" si="26"/>
        <v/>
      </c>
      <c r="AN67" s="250"/>
      <c r="AO67" s="251"/>
      <c r="AP67" s="251"/>
      <c r="AQ67" s="251"/>
      <c r="AR67" s="251"/>
      <c r="AS67" s="251"/>
      <c r="AT67">
        <f t="shared" si="27"/>
        <v>8</v>
      </c>
      <c r="AU67">
        <f t="shared" si="28"/>
        <v>10</v>
      </c>
      <c r="AV67">
        <f t="shared" si="29"/>
        <v>0</v>
      </c>
    </row>
    <row r="68" spans="1:48" ht="21.75">
      <c r="A68" s="174">
        <v>37</v>
      </c>
      <c r="B68" s="175" t="s">
        <v>291</v>
      </c>
      <c r="C68" s="175" t="s">
        <v>96</v>
      </c>
      <c r="D68" s="176">
        <v>42234</v>
      </c>
      <c r="E68" s="177">
        <v>42234</v>
      </c>
      <c r="F68" s="181"/>
      <c r="G68" s="181"/>
      <c r="H68" s="178"/>
      <c r="I68" s="175" t="s">
        <v>58</v>
      </c>
      <c r="J68" s="177">
        <v>52140</v>
      </c>
      <c r="K68" s="179" t="s">
        <v>10</v>
      </c>
      <c r="L68" s="175" t="s">
        <v>292</v>
      </c>
      <c r="M68" s="175" t="s">
        <v>29</v>
      </c>
      <c r="N68" s="175" t="s">
        <v>293</v>
      </c>
      <c r="O68" s="175" t="s">
        <v>7</v>
      </c>
      <c r="P68" s="179" t="s">
        <v>59</v>
      </c>
      <c r="Q68" s="179" t="s">
        <v>38</v>
      </c>
      <c r="R68" s="180"/>
      <c r="S68" s="235" t="str">
        <f t="shared" si="6"/>
        <v/>
      </c>
      <c r="T68" s="236">
        <f t="shared" si="7"/>
        <v>1</v>
      </c>
      <c r="U68" s="237" t="str">
        <f t="shared" si="8"/>
        <v/>
      </c>
      <c r="V68" s="245" t="str">
        <f t="shared" si="9"/>
        <v/>
      </c>
      <c r="W68" s="236" t="str">
        <f t="shared" si="10"/>
        <v/>
      </c>
      <c r="X68" s="237" t="str">
        <f t="shared" si="11"/>
        <v/>
      </c>
      <c r="Y68" s="245" t="str">
        <f t="shared" si="12"/>
        <v/>
      </c>
      <c r="Z68" s="236" t="str">
        <f t="shared" si="13"/>
        <v/>
      </c>
      <c r="AA68" s="248" t="str">
        <f t="shared" si="14"/>
        <v/>
      </c>
      <c r="AB68" s="235" t="str">
        <f t="shared" si="15"/>
        <v/>
      </c>
      <c r="AC68" s="236" t="str">
        <f t="shared" si="16"/>
        <v/>
      </c>
      <c r="AD68" s="236" t="str">
        <f t="shared" si="17"/>
        <v/>
      </c>
      <c r="AE68" s="237">
        <f t="shared" si="18"/>
        <v>1</v>
      </c>
      <c r="AF68" s="245" t="str">
        <f t="shared" si="19"/>
        <v/>
      </c>
      <c r="AG68" s="236" t="str">
        <f t="shared" si="20"/>
        <v/>
      </c>
      <c r="AH68" s="236" t="str">
        <f t="shared" si="21"/>
        <v/>
      </c>
      <c r="AI68" s="237" t="str">
        <f t="shared" si="22"/>
        <v/>
      </c>
      <c r="AJ68" s="245" t="str">
        <f t="shared" si="23"/>
        <v/>
      </c>
      <c r="AK68" s="236" t="str">
        <f t="shared" si="24"/>
        <v/>
      </c>
      <c r="AL68" s="236" t="str">
        <f t="shared" si="25"/>
        <v/>
      </c>
      <c r="AM68" s="248" t="str">
        <f t="shared" si="26"/>
        <v/>
      </c>
      <c r="AN68" s="250"/>
      <c r="AO68" s="251"/>
      <c r="AP68" s="251"/>
      <c r="AQ68" s="251"/>
      <c r="AR68" s="251"/>
      <c r="AS68" s="251"/>
      <c r="AT68">
        <f t="shared" si="27"/>
        <v>7</v>
      </c>
      <c r="AU68">
        <f t="shared" si="28"/>
        <v>9</v>
      </c>
      <c r="AV68">
        <f t="shared" si="29"/>
        <v>14</v>
      </c>
    </row>
    <row r="69" spans="1:48" ht="21.75">
      <c r="A69" s="174">
        <v>38</v>
      </c>
      <c r="B69" s="175" t="s">
        <v>1816</v>
      </c>
      <c r="C69" s="175" t="s">
        <v>96</v>
      </c>
      <c r="D69" s="176">
        <v>41562</v>
      </c>
      <c r="E69" s="177">
        <v>41381</v>
      </c>
      <c r="F69" s="181"/>
      <c r="G69" s="181"/>
      <c r="H69" s="178"/>
      <c r="I69" s="175" t="s">
        <v>58</v>
      </c>
      <c r="J69" s="177">
        <v>52505</v>
      </c>
      <c r="K69" s="179" t="s">
        <v>10</v>
      </c>
      <c r="L69" s="175" t="s">
        <v>309</v>
      </c>
      <c r="M69" s="175" t="s">
        <v>176</v>
      </c>
      <c r="N69" s="175" t="s">
        <v>310</v>
      </c>
      <c r="O69" s="175" t="s">
        <v>311</v>
      </c>
      <c r="P69" s="179" t="s">
        <v>99</v>
      </c>
      <c r="Q69" s="179" t="s">
        <v>60</v>
      </c>
      <c r="R69" s="175"/>
      <c r="S69" s="235" t="str">
        <f t="shared" si="6"/>
        <v/>
      </c>
      <c r="T69" s="236">
        <f t="shared" si="7"/>
        <v>1</v>
      </c>
      <c r="U69" s="237" t="str">
        <f t="shared" si="8"/>
        <v/>
      </c>
      <c r="V69" s="245" t="str">
        <f t="shared" si="9"/>
        <v/>
      </c>
      <c r="W69" s="236" t="str">
        <f t="shared" si="10"/>
        <v/>
      </c>
      <c r="X69" s="237" t="str">
        <f t="shared" si="11"/>
        <v/>
      </c>
      <c r="Y69" s="245" t="str">
        <f t="shared" si="12"/>
        <v/>
      </c>
      <c r="Z69" s="236" t="str">
        <f t="shared" si="13"/>
        <v/>
      </c>
      <c r="AA69" s="248" t="str">
        <f t="shared" si="14"/>
        <v/>
      </c>
      <c r="AB69" s="235" t="str">
        <f t="shared" si="15"/>
        <v/>
      </c>
      <c r="AC69" s="236" t="str">
        <f t="shared" si="16"/>
        <v/>
      </c>
      <c r="AD69" s="236" t="str">
        <f t="shared" si="17"/>
        <v/>
      </c>
      <c r="AE69" s="237">
        <f t="shared" si="18"/>
        <v>1</v>
      </c>
      <c r="AF69" s="245" t="str">
        <f t="shared" si="19"/>
        <v/>
      </c>
      <c r="AG69" s="236" t="str">
        <f t="shared" si="20"/>
        <v/>
      </c>
      <c r="AH69" s="236" t="str">
        <f t="shared" si="21"/>
        <v/>
      </c>
      <c r="AI69" s="237" t="str">
        <f t="shared" si="22"/>
        <v/>
      </c>
      <c r="AJ69" s="245" t="str">
        <f t="shared" si="23"/>
        <v/>
      </c>
      <c r="AK69" s="236" t="str">
        <f t="shared" si="24"/>
        <v/>
      </c>
      <c r="AL69" s="236" t="str">
        <f t="shared" si="25"/>
        <v/>
      </c>
      <c r="AM69" s="248" t="str">
        <f t="shared" si="26"/>
        <v/>
      </c>
      <c r="AN69" s="250"/>
      <c r="AO69" s="251"/>
      <c r="AP69" s="251"/>
      <c r="AQ69" s="251"/>
      <c r="AR69" s="251"/>
      <c r="AS69" s="251"/>
      <c r="AT69">
        <f t="shared" si="27"/>
        <v>10</v>
      </c>
      <c r="AU69">
        <f t="shared" si="28"/>
        <v>1</v>
      </c>
      <c r="AV69">
        <f t="shared" si="29"/>
        <v>15</v>
      </c>
    </row>
    <row r="70" spans="1:48" ht="21.75">
      <c r="A70" s="174">
        <v>39</v>
      </c>
      <c r="B70" s="175" t="s">
        <v>298</v>
      </c>
      <c r="C70" s="175" t="s">
        <v>96</v>
      </c>
      <c r="D70" s="176">
        <v>39384</v>
      </c>
      <c r="E70" s="177">
        <v>39384</v>
      </c>
      <c r="F70" s="181"/>
      <c r="G70" s="181"/>
      <c r="H70" s="178"/>
      <c r="I70" s="175" t="s">
        <v>58</v>
      </c>
      <c r="J70" s="177">
        <v>50314</v>
      </c>
      <c r="K70" s="179" t="s">
        <v>10</v>
      </c>
      <c r="L70" s="175" t="s">
        <v>158</v>
      </c>
      <c r="M70" s="175" t="s">
        <v>143</v>
      </c>
      <c r="N70" s="175" t="s">
        <v>144</v>
      </c>
      <c r="O70" s="175" t="s">
        <v>7</v>
      </c>
      <c r="P70" s="179" t="s">
        <v>41</v>
      </c>
      <c r="Q70" s="179" t="s">
        <v>9</v>
      </c>
      <c r="R70" s="192"/>
      <c r="S70" s="235" t="str">
        <f t="shared" si="6"/>
        <v/>
      </c>
      <c r="T70" s="236">
        <f t="shared" si="7"/>
        <v>1</v>
      </c>
      <c r="U70" s="237" t="str">
        <f t="shared" si="8"/>
        <v/>
      </c>
      <c r="V70" s="245" t="str">
        <f t="shared" si="9"/>
        <v/>
      </c>
      <c r="W70" s="236" t="str">
        <f t="shared" si="10"/>
        <v/>
      </c>
      <c r="X70" s="237" t="str">
        <f t="shared" si="11"/>
        <v/>
      </c>
      <c r="Y70" s="245" t="str">
        <f t="shared" si="12"/>
        <v/>
      </c>
      <c r="Z70" s="236" t="str">
        <f t="shared" si="13"/>
        <v/>
      </c>
      <c r="AA70" s="248" t="str">
        <f t="shared" si="14"/>
        <v/>
      </c>
      <c r="AB70" s="235" t="str">
        <f t="shared" si="15"/>
        <v/>
      </c>
      <c r="AC70" s="236" t="str">
        <f t="shared" si="16"/>
        <v/>
      </c>
      <c r="AD70" s="236" t="str">
        <f t="shared" si="17"/>
        <v/>
      </c>
      <c r="AE70" s="237">
        <f t="shared" si="18"/>
        <v>1</v>
      </c>
      <c r="AF70" s="245" t="str">
        <f t="shared" si="19"/>
        <v/>
      </c>
      <c r="AG70" s="236" t="str">
        <f t="shared" si="20"/>
        <v/>
      </c>
      <c r="AH70" s="236" t="str">
        <f t="shared" si="21"/>
        <v/>
      </c>
      <c r="AI70" s="237" t="str">
        <f t="shared" si="22"/>
        <v/>
      </c>
      <c r="AJ70" s="245" t="str">
        <f t="shared" si="23"/>
        <v/>
      </c>
      <c r="AK70" s="236" t="str">
        <f t="shared" si="24"/>
        <v/>
      </c>
      <c r="AL70" s="236" t="str">
        <f t="shared" si="25"/>
        <v/>
      </c>
      <c r="AM70" s="248" t="str">
        <f t="shared" si="26"/>
        <v/>
      </c>
      <c r="AN70" s="250"/>
      <c r="AO70" s="251"/>
      <c r="AP70" s="251"/>
      <c r="AQ70" s="251"/>
      <c r="AR70" s="251"/>
      <c r="AS70" s="251"/>
      <c r="AT70">
        <f t="shared" si="27"/>
        <v>15</v>
      </c>
      <c r="AU70">
        <f t="shared" si="28"/>
        <v>7</v>
      </c>
      <c r="AV70">
        <f t="shared" si="29"/>
        <v>3</v>
      </c>
    </row>
    <row r="71" spans="1:48" ht="21.75">
      <c r="A71" s="174">
        <v>40</v>
      </c>
      <c r="B71" s="175" t="s">
        <v>299</v>
      </c>
      <c r="C71" s="175" t="s">
        <v>96</v>
      </c>
      <c r="D71" s="176">
        <v>41913</v>
      </c>
      <c r="E71" s="177">
        <v>41913</v>
      </c>
      <c r="F71" s="181"/>
      <c r="G71" s="181"/>
      <c r="H71" s="178"/>
      <c r="I71" s="175" t="s">
        <v>58</v>
      </c>
      <c r="J71" s="177">
        <v>51410</v>
      </c>
      <c r="K71" s="179" t="s">
        <v>10</v>
      </c>
      <c r="L71" s="175" t="s">
        <v>158</v>
      </c>
      <c r="M71" s="175" t="s">
        <v>143</v>
      </c>
      <c r="N71" s="175" t="s">
        <v>144</v>
      </c>
      <c r="O71" s="175" t="s">
        <v>7</v>
      </c>
      <c r="P71" s="179" t="s">
        <v>59</v>
      </c>
      <c r="Q71" s="179" t="s">
        <v>38</v>
      </c>
      <c r="R71" s="192" t="s">
        <v>1685</v>
      </c>
      <c r="S71" s="235" t="str">
        <f t="shared" si="6"/>
        <v/>
      </c>
      <c r="T71" s="236">
        <f t="shared" si="7"/>
        <v>1</v>
      </c>
      <c r="U71" s="237" t="str">
        <f t="shared" si="8"/>
        <v/>
      </c>
      <c r="V71" s="245" t="str">
        <f t="shared" si="9"/>
        <v/>
      </c>
      <c r="W71" s="236" t="str">
        <f t="shared" si="10"/>
        <v/>
      </c>
      <c r="X71" s="237" t="str">
        <f t="shared" si="11"/>
        <v/>
      </c>
      <c r="Y71" s="245" t="str">
        <f t="shared" si="12"/>
        <v/>
      </c>
      <c r="Z71" s="236" t="str">
        <f t="shared" si="13"/>
        <v/>
      </c>
      <c r="AA71" s="248" t="str">
        <f t="shared" si="14"/>
        <v/>
      </c>
      <c r="AB71" s="235" t="str">
        <f t="shared" si="15"/>
        <v/>
      </c>
      <c r="AC71" s="236" t="str">
        <f t="shared" si="16"/>
        <v/>
      </c>
      <c r="AD71" s="236" t="str">
        <f t="shared" si="17"/>
        <v/>
      </c>
      <c r="AE71" s="237">
        <f t="shared" si="18"/>
        <v>1</v>
      </c>
      <c r="AF71" s="245" t="str">
        <f t="shared" si="19"/>
        <v/>
      </c>
      <c r="AG71" s="236" t="str">
        <f t="shared" si="20"/>
        <v/>
      </c>
      <c r="AH71" s="236" t="str">
        <f t="shared" si="21"/>
        <v/>
      </c>
      <c r="AI71" s="237" t="str">
        <f t="shared" si="22"/>
        <v/>
      </c>
      <c r="AJ71" s="245" t="str">
        <f t="shared" si="23"/>
        <v/>
      </c>
      <c r="AK71" s="236" t="str">
        <f t="shared" si="24"/>
        <v/>
      </c>
      <c r="AL71" s="236" t="str">
        <f t="shared" si="25"/>
        <v/>
      </c>
      <c r="AM71" s="248" t="str">
        <f t="shared" si="26"/>
        <v/>
      </c>
      <c r="AN71" s="250"/>
      <c r="AO71" s="251"/>
      <c r="AP71" s="251"/>
      <c r="AQ71" s="251"/>
      <c r="AR71" s="251"/>
      <c r="AS71" s="251"/>
      <c r="AT71">
        <f t="shared" si="27"/>
        <v>8</v>
      </c>
      <c r="AU71">
        <f t="shared" si="28"/>
        <v>8</v>
      </c>
      <c r="AV71">
        <f t="shared" si="29"/>
        <v>0</v>
      </c>
    </row>
    <row r="72" spans="1:48" ht="21.75">
      <c r="A72" s="174">
        <v>41</v>
      </c>
      <c r="B72" s="175" t="s">
        <v>301</v>
      </c>
      <c r="C72" s="175" t="s">
        <v>96</v>
      </c>
      <c r="D72" s="176">
        <v>41243</v>
      </c>
      <c r="E72" s="177">
        <v>41243</v>
      </c>
      <c r="F72" s="181"/>
      <c r="G72" s="181"/>
      <c r="H72" s="178"/>
      <c r="I72" s="175" t="s">
        <v>58</v>
      </c>
      <c r="J72" s="177">
        <v>50679</v>
      </c>
      <c r="K72" s="179" t="s">
        <v>10</v>
      </c>
      <c r="L72" s="175" t="s">
        <v>302</v>
      </c>
      <c r="M72" s="175" t="s">
        <v>29</v>
      </c>
      <c r="N72" s="175" t="s">
        <v>303</v>
      </c>
      <c r="O72" s="175" t="s">
        <v>304</v>
      </c>
      <c r="P72" s="179" t="s">
        <v>121</v>
      </c>
      <c r="Q72" s="179" t="s">
        <v>109</v>
      </c>
      <c r="R72" s="192" t="s">
        <v>1685</v>
      </c>
      <c r="S72" s="235" t="str">
        <f t="shared" si="6"/>
        <v/>
      </c>
      <c r="T72" s="236">
        <f t="shared" si="7"/>
        <v>1</v>
      </c>
      <c r="U72" s="237" t="str">
        <f t="shared" si="8"/>
        <v/>
      </c>
      <c r="V72" s="245" t="str">
        <f t="shared" si="9"/>
        <v/>
      </c>
      <c r="W72" s="236" t="str">
        <f t="shared" si="10"/>
        <v/>
      </c>
      <c r="X72" s="237" t="str">
        <f t="shared" si="11"/>
        <v/>
      </c>
      <c r="Y72" s="245" t="str">
        <f t="shared" si="12"/>
        <v/>
      </c>
      <c r="Z72" s="236" t="str">
        <f t="shared" si="13"/>
        <v/>
      </c>
      <c r="AA72" s="248" t="str">
        <f t="shared" si="14"/>
        <v/>
      </c>
      <c r="AB72" s="235" t="str">
        <f t="shared" si="15"/>
        <v/>
      </c>
      <c r="AC72" s="236" t="str">
        <f t="shared" si="16"/>
        <v/>
      </c>
      <c r="AD72" s="236" t="str">
        <f t="shared" si="17"/>
        <v/>
      </c>
      <c r="AE72" s="237">
        <f t="shared" si="18"/>
        <v>1</v>
      </c>
      <c r="AF72" s="245" t="str">
        <f t="shared" si="19"/>
        <v/>
      </c>
      <c r="AG72" s="236" t="str">
        <f t="shared" si="20"/>
        <v/>
      </c>
      <c r="AH72" s="236" t="str">
        <f t="shared" si="21"/>
        <v/>
      </c>
      <c r="AI72" s="237" t="str">
        <f t="shared" si="22"/>
        <v/>
      </c>
      <c r="AJ72" s="245" t="str">
        <f t="shared" si="23"/>
        <v/>
      </c>
      <c r="AK72" s="236" t="str">
        <f t="shared" si="24"/>
        <v/>
      </c>
      <c r="AL72" s="236" t="str">
        <f t="shared" si="25"/>
        <v/>
      </c>
      <c r="AM72" s="248" t="str">
        <f t="shared" si="26"/>
        <v/>
      </c>
      <c r="AN72" s="250"/>
      <c r="AO72" s="251"/>
      <c r="AP72" s="251"/>
      <c r="AQ72" s="251"/>
      <c r="AR72" s="251"/>
      <c r="AS72" s="251"/>
      <c r="AT72">
        <f t="shared" si="27"/>
        <v>10</v>
      </c>
      <c r="AU72">
        <f t="shared" si="28"/>
        <v>6</v>
      </c>
      <c r="AV72">
        <f t="shared" si="29"/>
        <v>2</v>
      </c>
    </row>
    <row r="73" spans="1:48" ht="21.75">
      <c r="A73" s="174">
        <v>42</v>
      </c>
      <c r="B73" s="175" t="s">
        <v>314</v>
      </c>
      <c r="C73" s="175" t="s">
        <v>96</v>
      </c>
      <c r="D73" s="176">
        <v>41852</v>
      </c>
      <c r="E73" s="177">
        <v>41852</v>
      </c>
      <c r="F73" s="181"/>
      <c r="G73" s="181"/>
      <c r="H73" s="178"/>
      <c r="I73" s="175" t="s">
        <v>58</v>
      </c>
      <c r="J73" s="177">
        <v>50314</v>
      </c>
      <c r="K73" s="179" t="s">
        <v>10</v>
      </c>
      <c r="L73" s="175" t="s">
        <v>138</v>
      </c>
      <c r="M73" s="175" t="s">
        <v>139</v>
      </c>
      <c r="N73" s="175" t="s">
        <v>140</v>
      </c>
      <c r="O73" s="175" t="s">
        <v>120</v>
      </c>
      <c r="P73" s="179" t="s">
        <v>27</v>
      </c>
      <c r="Q73" s="179" t="s">
        <v>121</v>
      </c>
      <c r="R73" s="180"/>
      <c r="S73" s="235" t="str">
        <f t="shared" si="6"/>
        <v/>
      </c>
      <c r="T73" s="236">
        <f t="shared" si="7"/>
        <v>1</v>
      </c>
      <c r="U73" s="237" t="str">
        <f t="shared" si="8"/>
        <v/>
      </c>
      <c r="V73" s="245" t="str">
        <f t="shared" si="9"/>
        <v/>
      </c>
      <c r="W73" s="236" t="str">
        <f t="shared" si="10"/>
        <v/>
      </c>
      <c r="X73" s="237" t="str">
        <f t="shared" si="11"/>
        <v/>
      </c>
      <c r="Y73" s="245" t="str">
        <f t="shared" si="12"/>
        <v/>
      </c>
      <c r="Z73" s="236" t="str">
        <f t="shared" si="13"/>
        <v/>
      </c>
      <c r="AA73" s="248" t="str">
        <f t="shared" si="14"/>
        <v/>
      </c>
      <c r="AB73" s="235" t="str">
        <f t="shared" si="15"/>
        <v/>
      </c>
      <c r="AC73" s="236" t="str">
        <f t="shared" si="16"/>
        <v/>
      </c>
      <c r="AD73" s="236" t="str">
        <f t="shared" si="17"/>
        <v/>
      </c>
      <c r="AE73" s="237">
        <f t="shared" si="18"/>
        <v>1</v>
      </c>
      <c r="AF73" s="245" t="str">
        <f t="shared" si="19"/>
        <v/>
      </c>
      <c r="AG73" s="236" t="str">
        <f t="shared" si="20"/>
        <v/>
      </c>
      <c r="AH73" s="236" t="str">
        <f t="shared" si="21"/>
        <v/>
      </c>
      <c r="AI73" s="237" t="str">
        <f t="shared" si="22"/>
        <v/>
      </c>
      <c r="AJ73" s="245" t="str">
        <f t="shared" si="23"/>
        <v/>
      </c>
      <c r="AK73" s="236" t="str">
        <f t="shared" si="24"/>
        <v/>
      </c>
      <c r="AL73" s="236" t="str">
        <f t="shared" si="25"/>
        <v/>
      </c>
      <c r="AM73" s="248" t="str">
        <f t="shared" si="26"/>
        <v/>
      </c>
      <c r="AN73" s="250"/>
      <c r="AO73" s="251"/>
      <c r="AP73" s="251"/>
      <c r="AQ73" s="251"/>
      <c r="AR73" s="251"/>
      <c r="AS73" s="251"/>
      <c r="AT73">
        <f t="shared" si="27"/>
        <v>8</v>
      </c>
      <c r="AU73">
        <f t="shared" si="28"/>
        <v>10</v>
      </c>
      <c r="AV73">
        <f t="shared" si="29"/>
        <v>0</v>
      </c>
    </row>
    <row r="74" spans="1:48" ht="21.75">
      <c r="A74" s="174">
        <v>43</v>
      </c>
      <c r="B74" s="175" t="s">
        <v>317</v>
      </c>
      <c r="C74" s="175" t="s">
        <v>96</v>
      </c>
      <c r="D74" s="176">
        <v>42095</v>
      </c>
      <c r="E74" s="177">
        <v>41548</v>
      </c>
      <c r="F74" s="181"/>
      <c r="G74" s="181"/>
      <c r="H74" s="178"/>
      <c r="I74" s="175" t="s">
        <v>58</v>
      </c>
      <c r="J74" s="177">
        <v>46296</v>
      </c>
      <c r="K74" s="179" t="s">
        <v>10</v>
      </c>
      <c r="L74" s="175" t="s">
        <v>138</v>
      </c>
      <c r="M74" s="175" t="s">
        <v>139</v>
      </c>
      <c r="N74" s="175" t="s">
        <v>140</v>
      </c>
      <c r="O74" s="175" t="s">
        <v>120</v>
      </c>
      <c r="P74" s="179" t="s">
        <v>54</v>
      </c>
      <c r="Q74" s="179" t="s">
        <v>41</v>
      </c>
      <c r="R74" s="180"/>
      <c r="S74" s="235" t="str">
        <f t="shared" ref="S74:S136" si="38">IF($B74&lt;&gt;"",IF(AND($K74="เอก",OR($AT74&gt;0,AND($AT74=0,$AU74&gt;=9))),1,""),"")</f>
        <v/>
      </c>
      <c r="T74" s="236">
        <f t="shared" ref="T74:T136" si="39">IF($B74&lt;&gt;"",IF(AND($K74="โท",OR($AT74&gt;0,AND($AT74=0,$AU74&gt;=9))),1,""),"")</f>
        <v>1</v>
      </c>
      <c r="U74" s="237" t="str">
        <f t="shared" ref="U74:U136" si="40">IF($B74&lt;&gt;"",IF(AND($K74="ตรี",OR($AT74&gt;0,AND($AT74=0,$AU74&gt;=9))),1,""),"")</f>
        <v/>
      </c>
      <c r="V74" s="245" t="str">
        <f t="shared" ref="V74:V136" si="41">IF($B74&lt;&gt;"",IF(AND($K74="เอก",AND($AT74=0,AND($AU74&gt;=6,$AU74&lt;=8))),1,""),"")</f>
        <v/>
      </c>
      <c r="W74" s="236" t="str">
        <f t="shared" ref="W74:W136" si="42">IF($B74&lt;&gt;"",IF(AND($K74="โท",AND($AT74=0,AND($AU74&gt;=6,$AU74&lt;=8))),1,""),"")</f>
        <v/>
      </c>
      <c r="X74" s="237" t="str">
        <f t="shared" ref="X74:X136" si="43">IF($B74&lt;&gt;"",IF(AND($K74="ตรี",AND($AT74=0,AND($AU74&gt;=6,$AU74&lt;=8))),1,""),"")</f>
        <v/>
      </c>
      <c r="Y74" s="245" t="str">
        <f t="shared" ref="Y74:Y136" si="44">IF($B74&lt;&gt;"",IF(AND($K74="เอก",AND($AT74=0,AND($AU74&gt;=0,$AU74&lt;=5))),1,""),"")</f>
        <v/>
      </c>
      <c r="Z74" s="236" t="str">
        <f t="shared" ref="Z74:Z136" si="45">IF($B74&lt;&gt;"",IF(AND($K74="โท",AND($AT74=0,AND($AU74&gt;=0,$AU74&lt;=5))),1,""),"")</f>
        <v/>
      </c>
      <c r="AA74" s="248" t="str">
        <f t="shared" ref="AA74:AA136" si="46">IF($B74&lt;&gt;"",IF(AND($K74="ตรี",AND($AT74=0,AND($AU74&gt;=0,$AU74&lt;=5))),1,""),"")</f>
        <v/>
      </c>
      <c r="AB74" s="235" t="str">
        <f t="shared" ref="AB74:AB136" si="47">IF($B74&lt;&gt;"",IF(AND($C74="ศาสตราจารย์",OR($AT74&gt;0,AND($AT74=0,$AU74&gt;=9))),1,""),"")</f>
        <v/>
      </c>
      <c r="AC74" s="236" t="str">
        <f t="shared" ref="AC74:AC136" si="48">IF($B74&lt;&gt;"",IF(AND($C74="รองศาสตราจารย์",OR($AT74&gt;0,AND($AT74=0,$AU74&gt;=9))),1,""),"")</f>
        <v/>
      </c>
      <c r="AD74" s="236" t="str">
        <f t="shared" ref="AD74:AD136" si="49">IF($B74&lt;&gt;"",IF(AND($C74="ผู้ช่วยศาสตราจารย์",OR($AT74&gt;0,AND($AT74=0,$AU74&gt;=9))),1,""),"")</f>
        <v/>
      </c>
      <c r="AE74" s="237">
        <f t="shared" ref="AE74:AE136" si="50">IF($B74&lt;&gt;"",IF(AND($C74="อาจารย์",OR($AT74&gt;0,AND($AT74=0,$AU74&gt;=9))),1,""),"")</f>
        <v>1</v>
      </c>
      <c r="AF74" s="245" t="str">
        <f t="shared" ref="AF74:AF136" si="51">IF($B74&lt;&gt;"",IF(AND($C74="ศาสตราจารย์",AND($AT74=0,AND($AU74&gt;=6,$AU74&lt;=8))),1,""),"")</f>
        <v/>
      </c>
      <c r="AG74" s="236" t="str">
        <f t="shared" ref="AG74:AG136" si="52">IF($B74&lt;&gt;"",IF(AND($C74="รองศาสตราจารย์",AND($AT74=0,AND($AU74&gt;=6,$AU74&lt;=8))),1,""),"")</f>
        <v/>
      </c>
      <c r="AH74" s="236" t="str">
        <f t="shared" ref="AH74:AH136" si="53">IF($B74&lt;&gt;"",IF(AND($C74="ผู้ช่วยศาสตราจารย์",AND($AT74=0,AND($AU74&gt;=6,$AU74&lt;=8))),1,""),"")</f>
        <v/>
      </c>
      <c r="AI74" s="237" t="str">
        <f t="shared" ref="AI74:AI136" si="54">IF($B74&lt;&gt;"",IF(AND($C74="อาจารย์",AND($AT74=0,AND($AU74&gt;=6,$AU74&lt;=8))),1,""),"")</f>
        <v/>
      </c>
      <c r="AJ74" s="245" t="str">
        <f t="shared" ref="AJ74:AJ136" si="55">IF($B74&lt;&gt;"",IF(AND($C74="ศาสตราจารย์",AND($AT74=0,AND($AU74&gt;=0,$AU74&lt;=5))),1,""),"")</f>
        <v/>
      </c>
      <c r="AK74" s="236" t="str">
        <f t="shared" ref="AK74:AK136" si="56">IF($B74&lt;&gt;"",IF(AND($C74="รองศาสตราจารย์",AND($AT74=0,AND($AU74&gt;=0,$AU74&lt;=5))),1,""),"")</f>
        <v/>
      </c>
      <c r="AL74" s="236" t="str">
        <f t="shared" ref="AL74:AL136" si="57">IF($B74&lt;&gt;"",IF(AND($C74="ผู้ช่วยศาสตราจารย์",AND($AT74=0,AND($AU74&gt;=0,$AU74&lt;=5))),1,""),"")</f>
        <v/>
      </c>
      <c r="AM74" s="248" t="str">
        <f t="shared" ref="AM74:AM136" si="58">IF($B74&lt;&gt;"",IF(AND($C74="อาจารย์",AND($AT74=0,AND($AU74&gt;=0,$AU74&lt;=5))),1,""),"")</f>
        <v/>
      </c>
      <c r="AN74" s="250"/>
      <c r="AO74" s="251"/>
      <c r="AP74" s="251"/>
      <c r="AQ74" s="251"/>
      <c r="AR74" s="251"/>
      <c r="AS74" s="251"/>
      <c r="AT74">
        <f t="shared" ref="AT74:AT136" si="59">IF(B74&lt;&gt;"",DATEDIF(E74,$AT$9,"Y"),"")</f>
        <v>9</v>
      </c>
      <c r="AU74">
        <f t="shared" ref="AU74:AU136" si="60">IF(B74&lt;&gt;"",DATEDIF(E74,$AT$9,"YM"),"")</f>
        <v>8</v>
      </c>
      <c r="AV74">
        <f t="shared" ref="AV74:AV136" si="61">IF(B74&lt;&gt;"",DATEDIF(E74,$AT$9,"MD"),"")</f>
        <v>0</v>
      </c>
    </row>
    <row r="75" spans="1:48" ht="21.75">
      <c r="A75" s="174">
        <v>44</v>
      </c>
      <c r="B75" s="175" t="s">
        <v>319</v>
      </c>
      <c r="C75" s="175" t="s">
        <v>96</v>
      </c>
      <c r="D75" s="176">
        <v>41365</v>
      </c>
      <c r="E75" s="177">
        <v>40301</v>
      </c>
      <c r="F75" s="181"/>
      <c r="G75" s="181"/>
      <c r="H75" s="178"/>
      <c r="I75" s="175" t="s">
        <v>58</v>
      </c>
      <c r="J75" s="177">
        <v>50314</v>
      </c>
      <c r="K75" s="179" t="s">
        <v>10</v>
      </c>
      <c r="L75" s="175" t="s">
        <v>1656</v>
      </c>
      <c r="M75" s="175" t="s">
        <v>143</v>
      </c>
      <c r="N75" s="180"/>
      <c r="O75" s="175" t="s">
        <v>7</v>
      </c>
      <c r="P75" s="179" t="s">
        <v>41</v>
      </c>
      <c r="Q75" s="179" t="s">
        <v>78</v>
      </c>
      <c r="R75" s="192" t="s">
        <v>1685</v>
      </c>
      <c r="S75" s="235" t="str">
        <f t="shared" si="38"/>
        <v/>
      </c>
      <c r="T75" s="236">
        <f t="shared" si="39"/>
        <v>1</v>
      </c>
      <c r="U75" s="237" t="str">
        <f t="shared" si="40"/>
        <v/>
      </c>
      <c r="V75" s="245" t="str">
        <f t="shared" si="41"/>
        <v/>
      </c>
      <c r="W75" s="236" t="str">
        <f t="shared" si="42"/>
        <v/>
      </c>
      <c r="X75" s="237" t="str">
        <f t="shared" si="43"/>
        <v/>
      </c>
      <c r="Y75" s="245" t="str">
        <f t="shared" si="44"/>
        <v/>
      </c>
      <c r="Z75" s="236" t="str">
        <f t="shared" si="45"/>
        <v/>
      </c>
      <c r="AA75" s="248" t="str">
        <f t="shared" si="46"/>
        <v/>
      </c>
      <c r="AB75" s="235" t="str">
        <f t="shared" si="47"/>
        <v/>
      </c>
      <c r="AC75" s="236" t="str">
        <f t="shared" si="48"/>
        <v/>
      </c>
      <c r="AD75" s="236" t="str">
        <f t="shared" si="49"/>
        <v/>
      </c>
      <c r="AE75" s="237">
        <f t="shared" si="50"/>
        <v>1</v>
      </c>
      <c r="AF75" s="245" t="str">
        <f t="shared" si="51"/>
        <v/>
      </c>
      <c r="AG75" s="236" t="str">
        <f t="shared" si="52"/>
        <v/>
      </c>
      <c r="AH75" s="236" t="str">
        <f t="shared" si="53"/>
        <v/>
      </c>
      <c r="AI75" s="237" t="str">
        <f t="shared" si="54"/>
        <v/>
      </c>
      <c r="AJ75" s="245" t="str">
        <f t="shared" si="55"/>
        <v/>
      </c>
      <c r="AK75" s="236" t="str">
        <f t="shared" si="56"/>
        <v/>
      </c>
      <c r="AL75" s="236" t="str">
        <f t="shared" si="57"/>
        <v/>
      </c>
      <c r="AM75" s="248" t="str">
        <f t="shared" si="58"/>
        <v/>
      </c>
      <c r="AN75" s="250"/>
      <c r="AO75" s="251"/>
      <c r="AP75" s="251"/>
      <c r="AQ75" s="251"/>
      <c r="AR75" s="251"/>
      <c r="AS75" s="251"/>
      <c r="AT75">
        <f t="shared" si="59"/>
        <v>13</v>
      </c>
      <c r="AU75">
        <f t="shared" si="60"/>
        <v>0</v>
      </c>
      <c r="AV75">
        <f t="shared" si="61"/>
        <v>29</v>
      </c>
    </row>
    <row r="76" spans="1:48" ht="22.5" thickBot="1">
      <c r="A76" s="183">
        <v>45</v>
      </c>
      <c r="B76" s="184" t="s">
        <v>321</v>
      </c>
      <c r="C76" s="222" t="s">
        <v>96</v>
      </c>
      <c r="D76" s="223">
        <v>39052</v>
      </c>
      <c r="E76" s="224">
        <v>39052</v>
      </c>
      <c r="F76" s="225"/>
      <c r="G76" s="225"/>
      <c r="H76" s="226"/>
      <c r="I76" s="222" t="s">
        <v>58</v>
      </c>
      <c r="J76" s="224">
        <v>50679</v>
      </c>
      <c r="K76" s="227" t="s">
        <v>10</v>
      </c>
      <c r="L76" s="222" t="s">
        <v>1655</v>
      </c>
      <c r="M76" s="222" t="s">
        <v>176</v>
      </c>
      <c r="N76" s="228"/>
      <c r="O76" s="222" t="s">
        <v>7</v>
      </c>
      <c r="P76" s="227" t="s">
        <v>64</v>
      </c>
      <c r="Q76" s="227" t="s">
        <v>78</v>
      </c>
      <c r="R76" s="228"/>
      <c r="S76" s="235" t="str">
        <f t="shared" si="38"/>
        <v/>
      </c>
      <c r="T76" s="236">
        <f t="shared" si="39"/>
        <v>1</v>
      </c>
      <c r="U76" s="237" t="str">
        <f t="shared" si="40"/>
        <v/>
      </c>
      <c r="V76" s="245" t="str">
        <f t="shared" si="41"/>
        <v/>
      </c>
      <c r="W76" s="236" t="str">
        <f t="shared" si="42"/>
        <v/>
      </c>
      <c r="X76" s="237" t="str">
        <f t="shared" si="43"/>
        <v/>
      </c>
      <c r="Y76" s="245" t="str">
        <f t="shared" si="44"/>
        <v/>
      </c>
      <c r="Z76" s="236" t="str">
        <f t="shared" si="45"/>
        <v/>
      </c>
      <c r="AA76" s="248" t="str">
        <f t="shared" si="46"/>
        <v/>
      </c>
      <c r="AB76" s="235" t="str">
        <f t="shared" si="47"/>
        <v/>
      </c>
      <c r="AC76" s="236" t="str">
        <f t="shared" si="48"/>
        <v/>
      </c>
      <c r="AD76" s="236" t="str">
        <f t="shared" si="49"/>
        <v/>
      </c>
      <c r="AE76" s="237">
        <f t="shared" si="50"/>
        <v>1</v>
      </c>
      <c r="AF76" s="245" t="str">
        <f t="shared" si="51"/>
        <v/>
      </c>
      <c r="AG76" s="236" t="str">
        <f t="shared" si="52"/>
        <v/>
      </c>
      <c r="AH76" s="236" t="str">
        <f t="shared" si="53"/>
        <v/>
      </c>
      <c r="AI76" s="237" t="str">
        <f t="shared" si="54"/>
        <v/>
      </c>
      <c r="AJ76" s="245" t="str">
        <f t="shared" si="55"/>
        <v/>
      </c>
      <c r="AK76" s="236" t="str">
        <f t="shared" si="56"/>
        <v/>
      </c>
      <c r="AL76" s="236" t="str">
        <f t="shared" si="57"/>
        <v/>
      </c>
      <c r="AM76" s="248" t="str">
        <f t="shared" si="58"/>
        <v/>
      </c>
      <c r="AN76" s="250"/>
      <c r="AO76" s="251"/>
      <c r="AP76" s="251"/>
      <c r="AQ76" s="251"/>
      <c r="AR76" s="251"/>
      <c r="AS76" s="251"/>
      <c r="AT76">
        <f t="shared" si="59"/>
        <v>16</v>
      </c>
      <c r="AU76">
        <f t="shared" si="60"/>
        <v>6</v>
      </c>
      <c r="AV76">
        <f t="shared" si="61"/>
        <v>0</v>
      </c>
    </row>
    <row r="77" spans="1:48" ht="21.75">
      <c r="A77" s="280"/>
      <c r="B77" s="281" t="s">
        <v>1681</v>
      </c>
      <c r="C77" s="300">
        <f>SUM(S77:AA77)</f>
        <v>45</v>
      </c>
      <c r="D77" s="270"/>
      <c r="E77" s="271"/>
      <c r="F77" s="272"/>
      <c r="G77" s="272"/>
      <c r="H77" s="273"/>
      <c r="I77" s="269"/>
      <c r="J77" s="271"/>
      <c r="K77" s="274"/>
      <c r="L77" s="269"/>
      <c r="M77" s="269"/>
      <c r="N77" s="269"/>
      <c r="O77" s="269"/>
      <c r="P77" s="274"/>
      <c r="Q77" s="274"/>
      <c r="R77" s="305">
        <f>COUNTIF(R32:R76,"ü")</f>
        <v>4</v>
      </c>
      <c r="S77" s="290">
        <f t="shared" ref="S77:AM77" si="62">SUM(S32:S76)</f>
        <v>31</v>
      </c>
      <c r="T77" s="291">
        <f t="shared" si="62"/>
        <v>13</v>
      </c>
      <c r="U77" s="292">
        <f t="shared" si="62"/>
        <v>0</v>
      </c>
      <c r="V77" s="293">
        <f t="shared" si="62"/>
        <v>0</v>
      </c>
      <c r="W77" s="291">
        <f t="shared" si="62"/>
        <v>0</v>
      </c>
      <c r="X77" s="292">
        <f t="shared" si="62"/>
        <v>0</v>
      </c>
      <c r="Y77" s="293">
        <f t="shared" si="62"/>
        <v>1</v>
      </c>
      <c r="Z77" s="291">
        <f t="shared" si="62"/>
        <v>0</v>
      </c>
      <c r="AA77" s="294">
        <f t="shared" si="62"/>
        <v>0</v>
      </c>
      <c r="AB77" s="290">
        <f t="shared" si="62"/>
        <v>0</v>
      </c>
      <c r="AC77" s="291">
        <f t="shared" si="62"/>
        <v>1</v>
      </c>
      <c r="AD77" s="291">
        <f t="shared" si="62"/>
        <v>25</v>
      </c>
      <c r="AE77" s="292">
        <f t="shared" si="62"/>
        <v>18</v>
      </c>
      <c r="AF77" s="293">
        <f t="shared" si="62"/>
        <v>0</v>
      </c>
      <c r="AG77" s="291">
        <f t="shared" si="62"/>
        <v>0</v>
      </c>
      <c r="AH77" s="291">
        <f t="shared" si="62"/>
        <v>0</v>
      </c>
      <c r="AI77" s="292">
        <f t="shared" si="62"/>
        <v>0</v>
      </c>
      <c r="AJ77" s="293">
        <f t="shared" si="62"/>
        <v>0</v>
      </c>
      <c r="AK77" s="291">
        <f t="shared" si="62"/>
        <v>0</v>
      </c>
      <c r="AL77" s="291">
        <f t="shared" si="62"/>
        <v>0</v>
      </c>
      <c r="AM77" s="294">
        <f t="shared" si="62"/>
        <v>1</v>
      </c>
      <c r="AN77" s="250"/>
      <c r="AO77" s="251"/>
      <c r="AP77" s="251"/>
      <c r="AQ77" s="251"/>
      <c r="AR77" s="251"/>
      <c r="AS77" s="251"/>
    </row>
    <row r="78" spans="1:48" ht="22.5" thickBot="1">
      <c r="A78" s="282"/>
      <c r="B78" s="283" t="s">
        <v>1683</v>
      </c>
      <c r="C78" s="301">
        <f>SUM(S78:AA78)</f>
        <v>44</v>
      </c>
      <c r="D78" s="285"/>
      <c r="E78" s="286"/>
      <c r="F78" s="287"/>
      <c r="G78" s="287"/>
      <c r="H78" s="288"/>
      <c r="I78" s="284"/>
      <c r="J78" s="286"/>
      <c r="K78" s="289"/>
      <c r="L78" s="284"/>
      <c r="M78" s="284"/>
      <c r="N78" s="284"/>
      <c r="O78" s="284"/>
      <c r="P78" s="289"/>
      <c r="Q78" s="289"/>
      <c r="R78" s="306">
        <f>R77</f>
        <v>4</v>
      </c>
      <c r="S78" s="295">
        <f>S77</f>
        <v>31</v>
      </c>
      <c r="T78" s="296">
        <f t="shared" ref="T78" si="63">T77</f>
        <v>13</v>
      </c>
      <c r="U78" s="297">
        <f t="shared" ref="U78" si="64">U77</f>
        <v>0</v>
      </c>
      <c r="V78" s="302">
        <f>V77/2</f>
        <v>0</v>
      </c>
      <c r="W78" s="303">
        <f t="shared" ref="W78" si="65">W77/2</f>
        <v>0</v>
      </c>
      <c r="X78" s="304">
        <f t="shared" ref="X78" si="66">X77/2</f>
        <v>0</v>
      </c>
      <c r="Y78" s="298"/>
      <c r="Z78" s="296"/>
      <c r="AA78" s="299"/>
      <c r="AB78" s="298">
        <f>AB77</f>
        <v>0</v>
      </c>
      <c r="AC78" s="296">
        <f t="shared" ref="AC78" si="67">AC77</f>
        <v>1</v>
      </c>
      <c r="AD78" s="296">
        <f t="shared" ref="AD78" si="68">AD77</f>
        <v>25</v>
      </c>
      <c r="AE78" s="297">
        <f t="shared" ref="AE78" si="69">AE77</f>
        <v>18</v>
      </c>
      <c r="AF78" s="302">
        <f>AF77/2</f>
        <v>0</v>
      </c>
      <c r="AG78" s="303">
        <f t="shared" ref="AG78" si="70">AG77/2</f>
        <v>0</v>
      </c>
      <c r="AH78" s="303">
        <f t="shared" ref="AH78" si="71">AH77/2</f>
        <v>0</v>
      </c>
      <c r="AI78" s="304">
        <f t="shared" ref="AI78" si="72">AI77/2</f>
        <v>0</v>
      </c>
      <c r="AJ78" s="298"/>
      <c r="AK78" s="296"/>
      <c r="AL78" s="296"/>
      <c r="AM78" s="299"/>
      <c r="AN78" s="250"/>
      <c r="AO78" s="251"/>
      <c r="AP78" s="251"/>
      <c r="AQ78" s="251"/>
      <c r="AR78" s="251"/>
      <c r="AS78" s="251"/>
    </row>
    <row r="79" spans="1:48" ht="24">
      <c r="A79" s="185" t="s">
        <v>322</v>
      </c>
      <c r="B79" s="168"/>
      <c r="C79" s="168"/>
      <c r="D79" s="186"/>
      <c r="E79" s="187"/>
      <c r="F79" s="188"/>
      <c r="G79" s="188"/>
      <c r="H79" s="189"/>
      <c r="I79" s="168"/>
      <c r="J79" s="187"/>
      <c r="K79" s="190"/>
      <c r="L79" s="168"/>
      <c r="M79" s="168"/>
      <c r="N79" s="191"/>
      <c r="O79" s="168"/>
      <c r="P79" s="190"/>
      <c r="Q79" s="190"/>
      <c r="R79" s="191"/>
      <c r="S79" s="307" t="str">
        <f t="shared" si="38"/>
        <v/>
      </c>
      <c r="T79" s="308" t="str">
        <f t="shared" si="39"/>
        <v/>
      </c>
      <c r="U79" s="309" t="str">
        <f t="shared" si="40"/>
        <v/>
      </c>
      <c r="V79" s="310" t="str">
        <f t="shared" si="41"/>
        <v/>
      </c>
      <c r="W79" s="308" t="str">
        <f t="shared" si="42"/>
        <v/>
      </c>
      <c r="X79" s="309" t="str">
        <f t="shared" si="43"/>
        <v/>
      </c>
      <c r="Y79" s="310" t="str">
        <f t="shared" si="44"/>
        <v/>
      </c>
      <c r="Z79" s="308" t="str">
        <f t="shared" si="45"/>
        <v/>
      </c>
      <c r="AA79" s="311" t="str">
        <f t="shared" si="46"/>
        <v/>
      </c>
      <c r="AB79" s="307" t="str">
        <f t="shared" si="47"/>
        <v/>
      </c>
      <c r="AC79" s="308" t="str">
        <f t="shared" si="48"/>
        <v/>
      </c>
      <c r="AD79" s="308" t="str">
        <f t="shared" si="49"/>
        <v/>
      </c>
      <c r="AE79" s="309" t="str">
        <f t="shared" si="50"/>
        <v/>
      </c>
      <c r="AF79" s="310" t="str">
        <f t="shared" si="51"/>
        <v/>
      </c>
      <c r="AG79" s="308" t="str">
        <f t="shared" si="52"/>
        <v/>
      </c>
      <c r="AH79" s="308" t="str">
        <f t="shared" si="53"/>
        <v/>
      </c>
      <c r="AI79" s="309" t="str">
        <f t="shared" si="54"/>
        <v/>
      </c>
      <c r="AJ79" s="310" t="str">
        <f t="shared" si="55"/>
        <v/>
      </c>
      <c r="AK79" s="308" t="str">
        <f t="shared" si="56"/>
        <v/>
      </c>
      <c r="AL79" s="308" t="str">
        <f t="shared" si="57"/>
        <v/>
      </c>
      <c r="AM79" s="311" t="str">
        <f t="shared" si="58"/>
        <v/>
      </c>
      <c r="AN79" s="250"/>
      <c r="AO79" s="251"/>
      <c r="AP79" s="251"/>
      <c r="AQ79" s="251"/>
      <c r="AR79" s="251"/>
      <c r="AS79" s="251"/>
      <c r="AT79" t="str">
        <f t="shared" si="59"/>
        <v/>
      </c>
      <c r="AU79" t="str">
        <f t="shared" si="60"/>
        <v/>
      </c>
      <c r="AV79" t="str">
        <f t="shared" si="61"/>
        <v/>
      </c>
    </row>
    <row r="80" spans="1:48" ht="21.75">
      <c r="A80" s="174">
        <v>1</v>
      </c>
      <c r="B80" s="175" t="s">
        <v>1904</v>
      </c>
      <c r="C80" s="175" t="s">
        <v>1333</v>
      </c>
      <c r="D80" s="176">
        <v>32643</v>
      </c>
      <c r="E80" s="177">
        <v>32643</v>
      </c>
      <c r="F80" s="181"/>
      <c r="G80" s="177">
        <v>38763</v>
      </c>
      <c r="H80" s="193">
        <v>42591</v>
      </c>
      <c r="I80" s="175" t="s">
        <v>2</v>
      </c>
      <c r="J80" s="177">
        <v>46296</v>
      </c>
      <c r="K80" s="179" t="s">
        <v>3</v>
      </c>
      <c r="L80" s="175" t="s">
        <v>340</v>
      </c>
      <c r="M80" s="175" t="s">
        <v>1884</v>
      </c>
      <c r="N80" s="175" t="s">
        <v>341</v>
      </c>
      <c r="O80" s="175" t="s">
        <v>342</v>
      </c>
      <c r="P80" s="179" t="s">
        <v>47</v>
      </c>
      <c r="Q80" s="179" t="s">
        <v>83</v>
      </c>
      <c r="R80" s="180"/>
      <c r="S80" s="235">
        <f t="shared" si="38"/>
        <v>1</v>
      </c>
      <c r="T80" s="236" t="str">
        <f t="shared" si="39"/>
        <v/>
      </c>
      <c r="U80" s="237" t="str">
        <f t="shared" si="40"/>
        <v/>
      </c>
      <c r="V80" s="245" t="str">
        <f t="shared" si="41"/>
        <v/>
      </c>
      <c r="W80" s="236" t="str">
        <f t="shared" si="42"/>
        <v/>
      </c>
      <c r="X80" s="237" t="str">
        <f t="shared" si="43"/>
        <v/>
      </c>
      <c r="Y80" s="245" t="str">
        <f t="shared" si="44"/>
        <v/>
      </c>
      <c r="Z80" s="236" t="str">
        <f t="shared" si="45"/>
        <v/>
      </c>
      <c r="AA80" s="248" t="str">
        <f t="shared" si="46"/>
        <v/>
      </c>
      <c r="AB80" s="235">
        <f t="shared" si="47"/>
        <v>1</v>
      </c>
      <c r="AC80" s="236" t="str">
        <f t="shared" si="48"/>
        <v/>
      </c>
      <c r="AD80" s="236" t="str">
        <f t="shared" si="49"/>
        <v/>
      </c>
      <c r="AE80" s="237" t="str">
        <f t="shared" si="50"/>
        <v/>
      </c>
      <c r="AF80" s="245" t="str">
        <f t="shared" si="51"/>
        <v/>
      </c>
      <c r="AG80" s="236" t="str">
        <f t="shared" si="52"/>
        <v/>
      </c>
      <c r="AH80" s="236" t="str">
        <f t="shared" si="53"/>
        <v/>
      </c>
      <c r="AI80" s="237" t="str">
        <f t="shared" si="54"/>
        <v/>
      </c>
      <c r="AJ80" s="245" t="str">
        <f t="shared" si="55"/>
        <v/>
      </c>
      <c r="AK80" s="236" t="str">
        <f t="shared" si="56"/>
        <v/>
      </c>
      <c r="AL80" s="236" t="str">
        <f t="shared" si="57"/>
        <v/>
      </c>
      <c r="AM80" s="248" t="str">
        <f t="shared" si="58"/>
        <v/>
      </c>
      <c r="AN80" s="250"/>
      <c r="AO80" s="251"/>
      <c r="AP80" s="251"/>
      <c r="AQ80" s="251"/>
      <c r="AR80" s="251"/>
      <c r="AS80" s="251"/>
      <c r="AT80">
        <f t="shared" si="59"/>
        <v>34</v>
      </c>
      <c r="AU80">
        <f t="shared" si="60"/>
        <v>0</v>
      </c>
      <c r="AV80">
        <f t="shared" si="61"/>
        <v>17</v>
      </c>
    </row>
    <row r="81" spans="1:48" ht="21.75">
      <c r="A81" s="174">
        <v>2</v>
      </c>
      <c r="B81" s="175" t="s">
        <v>323</v>
      </c>
      <c r="C81" s="175" t="s">
        <v>1</v>
      </c>
      <c r="D81" s="176">
        <v>39297</v>
      </c>
      <c r="E81" s="177">
        <v>39297</v>
      </c>
      <c r="F81" s="177">
        <v>40217</v>
      </c>
      <c r="G81" s="177">
        <v>41492</v>
      </c>
      <c r="H81" s="178"/>
      <c r="I81" s="175" t="s">
        <v>58</v>
      </c>
      <c r="J81" s="177">
        <v>50314</v>
      </c>
      <c r="K81" s="179" t="s">
        <v>3</v>
      </c>
      <c r="L81" s="175" t="s">
        <v>324</v>
      </c>
      <c r="M81" s="175" t="s">
        <v>1884</v>
      </c>
      <c r="N81" s="175" t="s">
        <v>325</v>
      </c>
      <c r="O81" s="175" t="s">
        <v>13</v>
      </c>
      <c r="P81" s="179" t="s">
        <v>194</v>
      </c>
      <c r="Q81" s="179" t="s">
        <v>121</v>
      </c>
      <c r="R81" s="180"/>
      <c r="S81" s="235">
        <f t="shared" si="38"/>
        <v>1</v>
      </c>
      <c r="T81" s="236" t="str">
        <f t="shared" si="39"/>
        <v/>
      </c>
      <c r="U81" s="237" t="str">
        <f t="shared" si="40"/>
        <v/>
      </c>
      <c r="V81" s="245" t="str">
        <f t="shared" si="41"/>
        <v/>
      </c>
      <c r="W81" s="236" t="str">
        <f t="shared" si="42"/>
        <v/>
      </c>
      <c r="X81" s="237" t="str">
        <f t="shared" si="43"/>
        <v/>
      </c>
      <c r="Y81" s="245" t="str">
        <f t="shared" si="44"/>
        <v/>
      </c>
      <c r="Z81" s="236" t="str">
        <f t="shared" si="45"/>
        <v/>
      </c>
      <c r="AA81" s="248" t="str">
        <f t="shared" si="46"/>
        <v/>
      </c>
      <c r="AB81" s="235" t="str">
        <f t="shared" si="47"/>
        <v/>
      </c>
      <c r="AC81" s="236">
        <f t="shared" si="48"/>
        <v>1</v>
      </c>
      <c r="AD81" s="236" t="str">
        <f t="shared" si="49"/>
        <v/>
      </c>
      <c r="AE81" s="237" t="str">
        <f t="shared" si="50"/>
        <v/>
      </c>
      <c r="AF81" s="245" t="str">
        <f t="shared" si="51"/>
        <v/>
      </c>
      <c r="AG81" s="236" t="str">
        <f t="shared" si="52"/>
        <v/>
      </c>
      <c r="AH81" s="236" t="str">
        <f t="shared" si="53"/>
        <v/>
      </c>
      <c r="AI81" s="237" t="str">
        <f t="shared" si="54"/>
        <v/>
      </c>
      <c r="AJ81" s="245" t="str">
        <f t="shared" si="55"/>
        <v/>
      </c>
      <c r="AK81" s="236" t="str">
        <f t="shared" si="56"/>
        <v/>
      </c>
      <c r="AL81" s="236" t="str">
        <f t="shared" si="57"/>
        <v/>
      </c>
      <c r="AM81" s="248" t="str">
        <f t="shared" si="58"/>
        <v/>
      </c>
      <c r="AN81" s="250"/>
      <c r="AO81" s="251"/>
      <c r="AP81" s="251"/>
      <c r="AQ81" s="251"/>
      <c r="AR81" s="251"/>
      <c r="AS81" s="251"/>
      <c r="AT81">
        <f t="shared" si="59"/>
        <v>15</v>
      </c>
      <c r="AU81">
        <f t="shared" si="60"/>
        <v>9</v>
      </c>
      <c r="AV81">
        <f t="shared" si="61"/>
        <v>29</v>
      </c>
    </row>
    <row r="82" spans="1:48" ht="21.75">
      <c r="A82" s="174">
        <v>3</v>
      </c>
      <c r="B82" s="175" t="s">
        <v>2317</v>
      </c>
      <c r="C82" s="175" t="s">
        <v>1</v>
      </c>
      <c r="D82" s="176">
        <v>41066</v>
      </c>
      <c r="E82" s="177">
        <v>41066</v>
      </c>
      <c r="F82" s="177">
        <v>42334</v>
      </c>
      <c r="G82" s="177">
        <v>43769</v>
      </c>
      <c r="H82" s="178"/>
      <c r="I82" s="175" t="s">
        <v>58</v>
      </c>
      <c r="J82" s="177">
        <v>52505</v>
      </c>
      <c r="K82" s="179" t="s">
        <v>3</v>
      </c>
      <c r="L82" s="175" t="s">
        <v>418</v>
      </c>
      <c r="M82" s="175" t="s">
        <v>5</v>
      </c>
      <c r="N82" s="175" t="s">
        <v>419</v>
      </c>
      <c r="O82" s="175" t="s">
        <v>53</v>
      </c>
      <c r="P82" s="179" t="s">
        <v>38</v>
      </c>
      <c r="Q82" s="179" t="s">
        <v>109</v>
      </c>
      <c r="R82" s="180"/>
      <c r="S82" s="235">
        <f t="shared" si="38"/>
        <v>1</v>
      </c>
      <c r="T82" s="236" t="str">
        <f t="shared" si="39"/>
        <v/>
      </c>
      <c r="U82" s="237" t="str">
        <f t="shared" si="40"/>
        <v/>
      </c>
      <c r="V82" s="245" t="str">
        <f t="shared" si="41"/>
        <v/>
      </c>
      <c r="W82" s="236" t="str">
        <f t="shared" si="42"/>
        <v/>
      </c>
      <c r="X82" s="237" t="str">
        <f t="shared" si="43"/>
        <v/>
      </c>
      <c r="Y82" s="245" t="str">
        <f t="shared" si="44"/>
        <v/>
      </c>
      <c r="Z82" s="236" t="str">
        <f t="shared" si="45"/>
        <v/>
      </c>
      <c r="AA82" s="248" t="str">
        <f t="shared" si="46"/>
        <v/>
      </c>
      <c r="AB82" s="235" t="str">
        <f t="shared" si="47"/>
        <v/>
      </c>
      <c r="AC82" s="236">
        <f t="shared" si="48"/>
        <v>1</v>
      </c>
      <c r="AD82" s="236" t="str">
        <f t="shared" si="49"/>
        <v/>
      </c>
      <c r="AE82" s="237" t="str">
        <f t="shared" si="50"/>
        <v/>
      </c>
      <c r="AF82" s="245" t="str">
        <f t="shared" si="51"/>
        <v/>
      </c>
      <c r="AG82" s="236" t="str">
        <f t="shared" si="52"/>
        <v/>
      </c>
      <c r="AH82" s="236" t="str">
        <f t="shared" si="53"/>
        <v/>
      </c>
      <c r="AI82" s="237" t="str">
        <f t="shared" si="54"/>
        <v/>
      </c>
      <c r="AJ82" s="245" t="str">
        <f t="shared" si="55"/>
        <v/>
      </c>
      <c r="AK82" s="236" t="str">
        <f t="shared" si="56"/>
        <v/>
      </c>
      <c r="AL82" s="236" t="str">
        <f t="shared" si="57"/>
        <v/>
      </c>
      <c r="AM82" s="248" t="str">
        <f t="shared" si="58"/>
        <v/>
      </c>
      <c r="AN82" s="250"/>
      <c r="AO82" s="251"/>
      <c r="AP82" s="251"/>
      <c r="AQ82" s="251"/>
      <c r="AR82" s="251"/>
      <c r="AS82" s="251"/>
      <c r="AT82">
        <f t="shared" si="59"/>
        <v>10</v>
      </c>
      <c r="AU82">
        <f t="shared" si="60"/>
        <v>11</v>
      </c>
      <c r="AV82">
        <f t="shared" si="61"/>
        <v>26</v>
      </c>
    </row>
    <row r="83" spans="1:48" ht="21.75">
      <c r="A83" s="174">
        <v>4</v>
      </c>
      <c r="B83" s="175" t="s">
        <v>1881</v>
      </c>
      <c r="C83" s="175" t="s">
        <v>1</v>
      </c>
      <c r="D83" s="176">
        <v>36416</v>
      </c>
      <c r="E83" s="177">
        <v>36416</v>
      </c>
      <c r="F83" s="177">
        <v>38447</v>
      </c>
      <c r="G83" s="177">
        <v>42501</v>
      </c>
      <c r="H83" s="178"/>
      <c r="I83" s="175" t="s">
        <v>58</v>
      </c>
      <c r="J83" s="177">
        <v>45931</v>
      </c>
      <c r="K83" s="179" t="s">
        <v>3</v>
      </c>
      <c r="L83" s="175" t="s">
        <v>362</v>
      </c>
      <c r="M83" s="175" t="s">
        <v>1884</v>
      </c>
      <c r="N83" s="175" t="s">
        <v>357</v>
      </c>
      <c r="O83" s="175" t="s">
        <v>363</v>
      </c>
      <c r="P83" s="179" t="s">
        <v>79</v>
      </c>
      <c r="Q83" s="179" t="s">
        <v>8</v>
      </c>
      <c r="R83" s="180"/>
      <c r="S83" s="235">
        <f t="shared" si="38"/>
        <v>1</v>
      </c>
      <c r="T83" s="236" t="str">
        <f t="shared" si="39"/>
        <v/>
      </c>
      <c r="U83" s="237" t="str">
        <f t="shared" si="40"/>
        <v/>
      </c>
      <c r="V83" s="245" t="str">
        <f t="shared" si="41"/>
        <v/>
      </c>
      <c r="W83" s="236" t="str">
        <f t="shared" si="42"/>
        <v/>
      </c>
      <c r="X83" s="237" t="str">
        <f t="shared" si="43"/>
        <v/>
      </c>
      <c r="Y83" s="245" t="str">
        <f t="shared" si="44"/>
        <v/>
      </c>
      <c r="Z83" s="236" t="str">
        <f t="shared" si="45"/>
        <v/>
      </c>
      <c r="AA83" s="248" t="str">
        <f t="shared" si="46"/>
        <v/>
      </c>
      <c r="AB83" s="235" t="str">
        <f t="shared" si="47"/>
        <v/>
      </c>
      <c r="AC83" s="236">
        <f t="shared" si="48"/>
        <v>1</v>
      </c>
      <c r="AD83" s="236" t="str">
        <f t="shared" si="49"/>
        <v/>
      </c>
      <c r="AE83" s="237" t="str">
        <f t="shared" si="50"/>
        <v/>
      </c>
      <c r="AF83" s="245" t="str">
        <f t="shared" si="51"/>
        <v/>
      </c>
      <c r="AG83" s="236" t="str">
        <f t="shared" si="52"/>
        <v/>
      </c>
      <c r="AH83" s="236" t="str">
        <f t="shared" si="53"/>
        <v/>
      </c>
      <c r="AI83" s="237" t="str">
        <f t="shared" si="54"/>
        <v/>
      </c>
      <c r="AJ83" s="245" t="str">
        <f t="shared" si="55"/>
        <v/>
      </c>
      <c r="AK83" s="236" t="str">
        <f t="shared" si="56"/>
        <v/>
      </c>
      <c r="AL83" s="236" t="str">
        <f t="shared" si="57"/>
        <v/>
      </c>
      <c r="AM83" s="248" t="str">
        <f t="shared" si="58"/>
        <v/>
      </c>
      <c r="AN83" s="250"/>
      <c r="AO83" s="251"/>
      <c r="AP83" s="251"/>
      <c r="AQ83" s="251"/>
      <c r="AR83" s="251"/>
      <c r="AS83" s="251"/>
      <c r="AT83">
        <f t="shared" si="59"/>
        <v>23</v>
      </c>
      <c r="AU83">
        <f t="shared" si="60"/>
        <v>8</v>
      </c>
      <c r="AV83">
        <f t="shared" si="61"/>
        <v>19</v>
      </c>
    </row>
    <row r="84" spans="1:48" ht="21.75">
      <c r="A84" s="174">
        <v>5</v>
      </c>
      <c r="B84" s="175" t="s">
        <v>328</v>
      </c>
      <c r="C84" s="175" t="s">
        <v>1</v>
      </c>
      <c r="D84" s="176">
        <v>33910</v>
      </c>
      <c r="E84" s="177">
        <v>33910</v>
      </c>
      <c r="F84" s="177">
        <v>35928</v>
      </c>
      <c r="G84" s="177">
        <v>38119</v>
      </c>
      <c r="H84" s="178"/>
      <c r="I84" s="175" t="s">
        <v>2</v>
      </c>
      <c r="J84" s="177">
        <v>46296</v>
      </c>
      <c r="K84" s="179" t="s">
        <v>3</v>
      </c>
      <c r="L84" s="175" t="s">
        <v>329</v>
      </c>
      <c r="M84" s="175" t="s">
        <v>5</v>
      </c>
      <c r="N84" s="175" t="s">
        <v>330</v>
      </c>
      <c r="O84" s="175" t="s">
        <v>7</v>
      </c>
      <c r="P84" s="179" t="s">
        <v>121</v>
      </c>
      <c r="Q84" s="179" t="s">
        <v>109</v>
      </c>
      <c r="R84" s="180"/>
      <c r="S84" s="235">
        <f t="shared" si="38"/>
        <v>1</v>
      </c>
      <c r="T84" s="236" t="str">
        <f t="shared" si="39"/>
        <v/>
      </c>
      <c r="U84" s="237" t="str">
        <f t="shared" si="40"/>
        <v/>
      </c>
      <c r="V84" s="245" t="str">
        <f t="shared" si="41"/>
        <v/>
      </c>
      <c r="W84" s="236" t="str">
        <f t="shared" si="42"/>
        <v/>
      </c>
      <c r="X84" s="237" t="str">
        <f t="shared" si="43"/>
        <v/>
      </c>
      <c r="Y84" s="245" t="str">
        <f t="shared" si="44"/>
        <v/>
      </c>
      <c r="Z84" s="236" t="str">
        <f t="shared" si="45"/>
        <v/>
      </c>
      <c r="AA84" s="248" t="str">
        <f t="shared" si="46"/>
        <v/>
      </c>
      <c r="AB84" s="235" t="str">
        <f t="shared" si="47"/>
        <v/>
      </c>
      <c r="AC84" s="236">
        <f t="shared" si="48"/>
        <v>1</v>
      </c>
      <c r="AD84" s="236" t="str">
        <f t="shared" si="49"/>
        <v/>
      </c>
      <c r="AE84" s="237" t="str">
        <f t="shared" si="50"/>
        <v/>
      </c>
      <c r="AF84" s="245" t="str">
        <f t="shared" si="51"/>
        <v/>
      </c>
      <c r="AG84" s="236" t="str">
        <f t="shared" si="52"/>
        <v/>
      </c>
      <c r="AH84" s="236" t="str">
        <f t="shared" si="53"/>
        <v/>
      </c>
      <c r="AI84" s="237" t="str">
        <f t="shared" si="54"/>
        <v/>
      </c>
      <c r="AJ84" s="245" t="str">
        <f t="shared" si="55"/>
        <v/>
      </c>
      <c r="AK84" s="236" t="str">
        <f t="shared" si="56"/>
        <v/>
      </c>
      <c r="AL84" s="236" t="str">
        <f t="shared" si="57"/>
        <v/>
      </c>
      <c r="AM84" s="248" t="str">
        <f t="shared" si="58"/>
        <v/>
      </c>
      <c r="AN84" s="250"/>
      <c r="AO84" s="251"/>
      <c r="AP84" s="251"/>
      <c r="AQ84" s="251"/>
      <c r="AR84" s="251"/>
      <c r="AS84" s="251"/>
      <c r="AT84">
        <f t="shared" si="59"/>
        <v>30</v>
      </c>
      <c r="AU84">
        <f t="shared" si="60"/>
        <v>6</v>
      </c>
      <c r="AV84">
        <f t="shared" si="61"/>
        <v>30</v>
      </c>
    </row>
    <row r="85" spans="1:48" ht="21.75">
      <c r="A85" s="174">
        <v>6</v>
      </c>
      <c r="B85" s="175" t="s">
        <v>2318</v>
      </c>
      <c r="C85" s="175" t="s">
        <v>1</v>
      </c>
      <c r="D85" s="176">
        <v>41913</v>
      </c>
      <c r="E85" s="177">
        <v>41913</v>
      </c>
      <c r="F85" s="177">
        <v>42736</v>
      </c>
      <c r="G85" s="177">
        <v>44001</v>
      </c>
      <c r="H85" s="178"/>
      <c r="I85" s="175" t="s">
        <v>58</v>
      </c>
      <c r="J85" s="177">
        <v>48488</v>
      </c>
      <c r="K85" s="179" t="s">
        <v>3</v>
      </c>
      <c r="L85" s="175" t="s">
        <v>329</v>
      </c>
      <c r="M85" s="175" t="s">
        <v>5</v>
      </c>
      <c r="N85" s="175" t="s">
        <v>330</v>
      </c>
      <c r="O85" s="175" t="s">
        <v>7</v>
      </c>
      <c r="P85" s="179" t="s">
        <v>59</v>
      </c>
      <c r="Q85" s="179" t="s">
        <v>60</v>
      </c>
      <c r="R85" s="180"/>
      <c r="S85" s="235">
        <f t="shared" si="38"/>
        <v>1</v>
      </c>
      <c r="T85" s="236" t="str">
        <f t="shared" si="39"/>
        <v/>
      </c>
      <c r="U85" s="237" t="str">
        <f t="shared" si="40"/>
        <v/>
      </c>
      <c r="V85" s="245" t="str">
        <f t="shared" si="41"/>
        <v/>
      </c>
      <c r="W85" s="236" t="str">
        <f t="shared" si="42"/>
        <v/>
      </c>
      <c r="X85" s="237" t="str">
        <f t="shared" si="43"/>
        <v/>
      </c>
      <c r="Y85" s="245" t="str">
        <f t="shared" si="44"/>
        <v/>
      </c>
      <c r="Z85" s="236" t="str">
        <f t="shared" si="45"/>
        <v/>
      </c>
      <c r="AA85" s="248" t="str">
        <f t="shared" si="46"/>
        <v/>
      </c>
      <c r="AB85" s="235" t="str">
        <f t="shared" si="47"/>
        <v/>
      </c>
      <c r="AC85" s="236">
        <f t="shared" si="48"/>
        <v>1</v>
      </c>
      <c r="AD85" s="236" t="str">
        <f t="shared" si="49"/>
        <v/>
      </c>
      <c r="AE85" s="237" t="str">
        <f t="shared" si="50"/>
        <v/>
      </c>
      <c r="AF85" s="245" t="str">
        <f t="shared" si="51"/>
        <v/>
      </c>
      <c r="AG85" s="236" t="str">
        <f t="shared" si="52"/>
        <v/>
      </c>
      <c r="AH85" s="236" t="str">
        <f t="shared" si="53"/>
        <v/>
      </c>
      <c r="AI85" s="237" t="str">
        <f t="shared" si="54"/>
        <v/>
      </c>
      <c r="AJ85" s="245" t="str">
        <f t="shared" si="55"/>
        <v/>
      </c>
      <c r="AK85" s="236" t="str">
        <f t="shared" si="56"/>
        <v/>
      </c>
      <c r="AL85" s="236" t="str">
        <f t="shared" si="57"/>
        <v/>
      </c>
      <c r="AM85" s="248" t="str">
        <f t="shared" si="58"/>
        <v/>
      </c>
      <c r="AN85" s="250"/>
      <c r="AO85" s="251"/>
      <c r="AP85" s="251"/>
      <c r="AQ85" s="251"/>
      <c r="AR85" s="251"/>
      <c r="AS85" s="251"/>
      <c r="AT85">
        <f t="shared" si="59"/>
        <v>8</v>
      </c>
      <c r="AU85">
        <f t="shared" si="60"/>
        <v>8</v>
      </c>
      <c r="AV85">
        <f t="shared" si="61"/>
        <v>0</v>
      </c>
    </row>
    <row r="86" spans="1:48" ht="21.75">
      <c r="A86" s="174">
        <v>7</v>
      </c>
      <c r="B86" s="175" t="s">
        <v>1699</v>
      </c>
      <c r="C86" s="175" t="s">
        <v>1</v>
      </c>
      <c r="D86" s="176">
        <v>35800</v>
      </c>
      <c r="E86" s="177">
        <v>36875</v>
      </c>
      <c r="F86" s="177">
        <v>40219</v>
      </c>
      <c r="G86" s="177">
        <v>42241</v>
      </c>
      <c r="H86" s="178"/>
      <c r="I86" s="175" t="s">
        <v>58</v>
      </c>
      <c r="J86" s="177">
        <v>47392</v>
      </c>
      <c r="K86" s="179" t="s">
        <v>3</v>
      </c>
      <c r="L86" s="175" t="s">
        <v>382</v>
      </c>
      <c r="M86" s="175" t="s">
        <v>1884</v>
      </c>
      <c r="N86" s="175" t="s">
        <v>383</v>
      </c>
      <c r="O86" s="175" t="s">
        <v>384</v>
      </c>
      <c r="P86" s="179" t="s">
        <v>9</v>
      </c>
      <c r="Q86" s="179" t="s">
        <v>60</v>
      </c>
      <c r="R86" s="180"/>
      <c r="S86" s="235">
        <f t="shared" si="38"/>
        <v>1</v>
      </c>
      <c r="T86" s="236" t="str">
        <f t="shared" si="39"/>
        <v/>
      </c>
      <c r="U86" s="237" t="str">
        <f t="shared" si="40"/>
        <v/>
      </c>
      <c r="V86" s="245" t="str">
        <f t="shared" si="41"/>
        <v/>
      </c>
      <c r="W86" s="236" t="str">
        <f t="shared" si="42"/>
        <v/>
      </c>
      <c r="X86" s="237" t="str">
        <f t="shared" si="43"/>
        <v/>
      </c>
      <c r="Y86" s="245" t="str">
        <f t="shared" si="44"/>
        <v/>
      </c>
      <c r="Z86" s="236" t="str">
        <f t="shared" si="45"/>
        <v/>
      </c>
      <c r="AA86" s="248" t="str">
        <f t="shared" si="46"/>
        <v/>
      </c>
      <c r="AB86" s="235" t="str">
        <f t="shared" si="47"/>
        <v/>
      </c>
      <c r="AC86" s="236">
        <f t="shared" si="48"/>
        <v>1</v>
      </c>
      <c r="AD86" s="236" t="str">
        <f t="shared" si="49"/>
        <v/>
      </c>
      <c r="AE86" s="237" t="str">
        <f t="shared" si="50"/>
        <v/>
      </c>
      <c r="AF86" s="245" t="str">
        <f t="shared" si="51"/>
        <v/>
      </c>
      <c r="AG86" s="236" t="str">
        <f t="shared" si="52"/>
        <v/>
      </c>
      <c r="AH86" s="236" t="str">
        <f t="shared" si="53"/>
        <v/>
      </c>
      <c r="AI86" s="237" t="str">
        <f t="shared" si="54"/>
        <v/>
      </c>
      <c r="AJ86" s="245" t="str">
        <f t="shared" si="55"/>
        <v/>
      </c>
      <c r="AK86" s="236" t="str">
        <f t="shared" si="56"/>
        <v/>
      </c>
      <c r="AL86" s="236" t="str">
        <f t="shared" si="57"/>
        <v/>
      </c>
      <c r="AM86" s="248" t="str">
        <f t="shared" si="58"/>
        <v/>
      </c>
      <c r="AN86" s="250"/>
      <c r="AO86" s="251"/>
      <c r="AP86" s="251"/>
      <c r="AQ86" s="251"/>
      <c r="AR86" s="251"/>
      <c r="AS86" s="251"/>
      <c r="AT86">
        <f t="shared" si="59"/>
        <v>22</v>
      </c>
      <c r="AU86">
        <f t="shared" si="60"/>
        <v>5</v>
      </c>
      <c r="AV86">
        <f t="shared" si="61"/>
        <v>17</v>
      </c>
    </row>
    <row r="87" spans="1:48" ht="21.75">
      <c r="A87" s="174">
        <v>8</v>
      </c>
      <c r="B87" s="175" t="s">
        <v>2319</v>
      </c>
      <c r="C87" s="175" t="s">
        <v>1</v>
      </c>
      <c r="D87" s="176">
        <v>40452</v>
      </c>
      <c r="E87" s="177">
        <v>40452</v>
      </c>
      <c r="F87" s="177">
        <v>42306</v>
      </c>
      <c r="G87" s="177">
        <v>43612</v>
      </c>
      <c r="H87" s="178"/>
      <c r="I87" s="175" t="s">
        <v>58</v>
      </c>
      <c r="J87" s="177">
        <v>51775</v>
      </c>
      <c r="K87" s="179" t="s">
        <v>3</v>
      </c>
      <c r="L87" s="175" t="s">
        <v>489</v>
      </c>
      <c r="M87" s="175" t="s">
        <v>1884</v>
      </c>
      <c r="N87" s="175" t="s">
        <v>490</v>
      </c>
      <c r="O87" s="175" t="s">
        <v>2100</v>
      </c>
      <c r="P87" s="179" t="s">
        <v>194</v>
      </c>
      <c r="Q87" s="179" t="s">
        <v>72</v>
      </c>
      <c r="R87" s="180"/>
      <c r="S87" s="235">
        <f t="shared" si="38"/>
        <v>1</v>
      </c>
      <c r="T87" s="236" t="str">
        <f t="shared" si="39"/>
        <v/>
      </c>
      <c r="U87" s="237" t="str">
        <f t="shared" si="40"/>
        <v/>
      </c>
      <c r="V87" s="245" t="str">
        <f t="shared" si="41"/>
        <v/>
      </c>
      <c r="W87" s="236" t="str">
        <f t="shared" si="42"/>
        <v/>
      </c>
      <c r="X87" s="237" t="str">
        <f t="shared" si="43"/>
        <v/>
      </c>
      <c r="Y87" s="245" t="str">
        <f t="shared" si="44"/>
        <v/>
      </c>
      <c r="Z87" s="236" t="str">
        <f t="shared" si="45"/>
        <v/>
      </c>
      <c r="AA87" s="248" t="str">
        <f t="shared" si="46"/>
        <v/>
      </c>
      <c r="AB87" s="235" t="str">
        <f t="shared" si="47"/>
        <v/>
      </c>
      <c r="AC87" s="236">
        <f t="shared" si="48"/>
        <v>1</v>
      </c>
      <c r="AD87" s="236" t="str">
        <f t="shared" si="49"/>
        <v/>
      </c>
      <c r="AE87" s="237" t="str">
        <f t="shared" si="50"/>
        <v/>
      </c>
      <c r="AF87" s="245" t="str">
        <f t="shared" si="51"/>
        <v/>
      </c>
      <c r="AG87" s="236" t="str">
        <f t="shared" si="52"/>
        <v/>
      </c>
      <c r="AH87" s="236" t="str">
        <f t="shared" si="53"/>
        <v/>
      </c>
      <c r="AI87" s="237" t="str">
        <f t="shared" si="54"/>
        <v/>
      </c>
      <c r="AJ87" s="245" t="str">
        <f t="shared" si="55"/>
        <v/>
      </c>
      <c r="AK87" s="236" t="str">
        <f t="shared" si="56"/>
        <v/>
      </c>
      <c r="AL87" s="236" t="str">
        <f t="shared" si="57"/>
        <v/>
      </c>
      <c r="AM87" s="248" t="str">
        <f t="shared" si="58"/>
        <v/>
      </c>
      <c r="AN87" s="250"/>
      <c r="AO87" s="251"/>
      <c r="AP87" s="251"/>
      <c r="AQ87" s="251"/>
      <c r="AR87" s="251"/>
      <c r="AS87" s="251"/>
      <c r="AT87">
        <f t="shared" si="59"/>
        <v>12</v>
      </c>
      <c r="AU87">
        <f t="shared" si="60"/>
        <v>8</v>
      </c>
      <c r="AV87">
        <f t="shared" si="61"/>
        <v>0</v>
      </c>
    </row>
    <row r="88" spans="1:48" ht="21.75">
      <c r="A88" s="174">
        <v>9</v>
      </c>
      <c r="B88" s="175" t="s">
        <v>344</v>
      </c>
      <c r="C88" s="175" t="s">
        <v>35</v>
      </c>
      <c r="D88" s="176">
        <v>40848</v>
      </c>
      <c r="E88" s="177">
        <v>40848</v>
      </c>
      <c r="F88" s="177">
        <v>41726</v>
      </c>
      <c r="G88" s="181"/>
      <c r="H88" s="178"/>
      <c r="I88" s="175" t="s">
        <v>58</v>
      </c>
      <c r="J88" s="177">
        <v>49218</v>
      </c>
      <c r="K88" s="179" t="s">
        <v>3</v>
      </c>
      <c r="L88" s="175" t="s">
        <v>345</v>
      </c>
      <c r="M88" s="175" t="s">
        <v>1884</v>
      </c>
      <c r="N88" s="175" t="s">
        <v>346</v>
      </c>
      <c r="O88" s="175" t="s">
        <v>347</v>
      </c>
      <c r="P88" s="179" t="s">
        <v>27</v>
      </c>
      <c r="Q88" s="179" t="s">
        <v>78</v>
      </c>
      <c r="R88" s="180"/>
      <c r="S88" s="235">
        <f t="shared" si="38"/>
        <v>1</v>
      </c>
      <c r="T88" s="236" t="str">
        <f t="shared" si="39"/>
        <v/>
      </c>
      <c r="U88" s="237" t="str">
        <f t="shared" si="40"/>
        <v/>
      </c>
      <c r="V88" s="245" t="str">
        <f t="shared" si="41"/>
        <v/>
      </c>
      <c r="W88" s="236" t="str">
        <f t="shared" si="42"/>
        <v/>
      </c>
      <c r="X88" s="237" t="str">
        <f t="shared" si="43"/>
        <v/>
      </c>
      <c r="Y88" s="245" t="str">
        <f t="shared" si="44"/>
        <v/>
      </c>
      <c r="Z88" s="236" t="str">
        <f t="shared" si="45"/>
        <v/>
      </c>
      <c r="AA88" s="248" t="str">
        <f t="shared" si="46"/>
        <v/>
      </c>
      <c r="AB88" s="235" t="str">
        <f t="shared" si="47"/>
        <v/>
      </c>
      <c r="AC88" s="236" t="str">
        <f t="shared" si="48"/>
        <v/>
      </c>
      <c r="AD88" s="236">
        <f t="shared" si="49"/>
        <v>1</v>
      </c>
      <c r="AE88" s="237" t="str">
        <f t="shared" si="50"/>
        <v/>
      </c>
      <c r="AF88" s="245" t="str">
        <f t="shared" si="51"/>
        <v/>
      </c>
      <c r="AG88" s="236" t="str">
        <f t="shared" si="52"/>
        <v/>
      </c>
      <c r="AH88" s="236" t="str">
        <f t="shared" si="53"/>
        <v/>
      </c>
      <c r="AI88" s="237" t="str">
        <f t="shared" si="54"/>
        <v/>
      </c>
      <c r="AJ88" s="245" t="str">
        <f t="shared" si="55"/>
        <v/>
      </c>
      <c r="AK88" s="236" t="str">
        <f t="shared" si="56"/>
        <v/>
      </c>
      <c r="AL88" s="236" t="str">
        <f t="shared" si="57"/>
        <v/>
      </c>
      <c r="AM88" s="248" t="str">
        <f t="shared" si="58"/>
        <v/>
      </c>
      <c r="AN88" s="250"/>
      <c r="AO88" s="251"/>
      <c r="AP88" s="251"/>
      <c r="AQ88" s="251"/>
      <c r="AR88" s="251"/>
      <c r="AS88" s="251"/>
      <c r="AT88">
        <f t="shared" si="59"/>
        <v>11</v>
      </c>
      <c r="AU88">
        <f t="shared" si="60"/>
        <v>7</v>
      </c>
      <c r="AV88">
        <f t="shared" si="61"/>
        <v>0</v>
      </c>
    </row>
    <row r="89" spans="1:48" ht="21.75">
      <c r="A89" s="174">
        <v>10</v>
      </c>
      <c r="B89" s="175" t="s">
        <v>2507</v>
      </c>
      <c r="C89" s="175" t="s">
        <v>35</v>
      </c>
      <c r="D89" s="176">
        <v>43654</v>
      </c>
      <c r="E89" s="177">
        <v>43654</v>
      </c>
      <c r="F89" s="181">
        <v>44631</v>
      </c>
      <c r="G89" s="181"/>
      <c r="H89" s="178"/>
      <c r="I89" s="175" t="s">
        <v>58</v>
      </c>
      <c r="J89" s="177">
        <v>53601</v>
      </c>
      <c r="K89" s="179" t="s">
        <v>3</v>
      </c>
      <c r="L89" s="175" t="s">
        <v>1745</v>
      </c>
      <c r="M89" s="175" t="s">
        <v>88</v>
      </c>
      <c r="N89" s="175" t="s">
        <v>377</v>
      </c>
      <c r="O89" s="175" t="s">
        <v>106</v>
      </c>
      <c r="P89" s="179" t="s">
        <v>73</v>
      </c>
      <c r="Q89" s="179" t="s">
        <v>2042</v>
      </c>
      <c r="R89" s="180"/>
      <c r="S89" s="235">
        <f>IF($B89&lt;&gt;"",IF(AND($K89="เอก",OR($AT89&gt;0,AND($AT89=0,$AU89&gt;=9))),1,""),"")</f>
        <v>1</v>
      </c>
      <c r="T89" s="236" t="str">
        <f>IF($B89&lt;&gt;"",IF(AND($K89="โท",OR($AT89&gt;0,AND($AT89=0,$AU89&gt;=9))),1,""),"")</f>
        <v/>
      </c>
      <c r="U89" s="237" t="str">
        <f>IF($B89&lt;&gt;"",IF(AND($K89="ตรี",OR($AT89&gt;0,AND($AT89=0,$AU89&gt;=9))),1,""),"")</f>
        <v/>
      </c>
      <c r="V89" s="245" t="str">
        <f>IF($B89&lt;&gt;"",IF(AND($K89="เอก",AND($AT89=0,AND($AU89&gt;=6,$AU89&lt;=8))),1,""),"")</f>
        <v/>
      </c>
      <c r="W89" s="236" t="str">
        <f>IF($B89&lt;&gt;"",IF(AND($K89="โท",AND($AT89=0,AND($AU89&gt;=6,$AU89&lt;=8))),1,""),"")</f>
        <v/>
      </c>
      <c r="X89" s="237" t="str">
        <f>IF($B89&lt;&gt;"",IF(AND($K89="ตรี",AND($AT89=0,AND($AU89&gt;=6,$AU89&lt;=8))),1,""),"")</f>
        <v/>
      </c>
      <c r="Y89" s="245" t="str">
        <f>IF($B89&lt;&gt;"",IF(AND($K89="เอก",AND($AT89=0,AND($AU89&gt;=0,$AU89&lt;=5))),1,""),"")</f>
        <v/>
      </c>
      <c r="Z89" s="236" t="str">
        <f>IF($B89&lt;&gt;"",IF(AND($K89="โท",AND($AT89=0,AND($AU89&gt;=0,$AU89&lt;=5))),1,""),"")</f>
        <v/>
      </c>
      <c r="AA89" s="248" t="str">
        <f>IF($B89&lt;&gt;"",IF(AND($K89="ตรี",AND($AT89=0,AND($AU89&gt;=0,$AU89&lt;=5))),1,""),"")</f>
        <v/>
      </c>
      <c r="AB89" s="235" t="str">
        <f>IF($B89&lt;&gt;"",IF(AND($C89="ศาสตราจารย์",OR($AT89&gt;0,AND($AT89=0,$AU89&gt;=9))),1,""),"")</f>
        <v/>
      </c>
      <c r="AC89" s="236" t="str">
        <f>IF($B89&lt;&gt;"",IF(AND($C89="รองศาสตราจารย์",OR($AT89&gt;0,AND($AT89=0,$AU89&gt;=9))),1,""),"")</f>
        <v/>
      </c>
      <c r="AD89" s="236">
        <f>IF($B89&lt;&gt;"",IF(AND($C89="ผู้ช่วยศาสตราจารย์",OR($AT89&gt;0,AND($AT89=0,$AU89&gt;=9))),1,""),"")</f>
        <v>1</v>
      </c>
      <c r="AE89" s="237" t="str">
        <f>IF($B89&lt;&gt;"",IF(AND($C89="อาจารย์",OR($AT89&gt;0,AND($AT89=0,$AU89&gt;=9))),1,""),"")</f>
        <v/>
      </c>
      <c r="AF89" s="245" t="str">
        <f>IF($B89&lt;&gt;"",IF(AND($C89="ศาสตราจารย์",AND($AT89=0,AND($AU89&gt;=6,$AU89&lt;=8))),1,""),"")</f>
        <v/>
      </c>
      <c r="AG89" s="236" t="str">
        <f>IF($B89&lt;&gt;"",IF(AND($C89="รองศาสตราจารย์",AND($AT89=0,AND($AU89&gt;=6,$AU89&lt;=8))),1,""),"")</f>
        <v/>
      </c>
      <c r="AH89" s="236" t="str">
        <f>IF($B89&lt;&gt;"",IF(AND($C89="ผู้ช่วยศาสตราจารย์",AND($AT89=0,AND($AU89&gt;=6,$AU89&lt;=8))),1,""),"")</f>
        <v/>
      </c>
      <c r="AI89" s="237" t="str">
        <f>IF($B89&lt;&gt;"",IF(AND($C89="อาจารย์",AND($AT89=0,AND($AU89&gt;=6,$AU89&lt;=8))),1,""),"")</f>
        <v/>
      </c>
      <c r="AJ89" s="245" t="str">
        <f>IF($B89&lt;&gt;"",IF(AND($C89="ศาสตราจารย์",AND($AT89=0,AND($AU89&gt;=0,$AU89&lt;=5))),1,""),"")</f>
        <v/>
      </c>
      <c r="AK89" s="236" t="str">
        <f>IF($B89&lt;&gt;"",IF(AND($C89="รองศาสตราจารย์",AND($AT89=0,AND($AU89&gt;=0,$AU89&lt;=5))),1,""),"")</f>
        <v/>
      </c>
      <c r="AL89" s="236" t="str">
        <f>IF($B89&lt;&gt;"",IF(AND($C89="ผู้ช่วยศาสตราจารย์",AND($AT89=0,AND($AU89&gt;=0,$AU89&lt;=5))),1,""),"")</f>
        <v/>
      </c>
      <c r="AM89" s="248" t="str">
        <f>IF($B89&lt;&gt;"",IF(AND($C89="อาจารย์",AND($AT89=0,AND($AU89&gt;=0,$AU89&lt;=5))),1,""),"")</f>
        <v/>
      </c>
      <c r="AN89" s="250"/>
      <c r="AO89" s="251"/>
      <c r="AP89" s="251"/>
      <c r="AQ89" s="251"/>
      <c r="AR89" s="251"/>
      <c r="AS89" s="251"/>
      <c r="AT89">
        <f>IF(B89&lt;&gt;"",DATEDIF(E89,$AT$9,"Y"),"")</f>
        <v>3</v>
      </c>
      <c r="AU89">
        <f>IF(B89&lt;&gt;"",DATEDIF(E89,$AT$9,"YM"),"")</f>
        <v>10</v>
      </c>
      <c r="AV89">
        <f>IF(B89&lt;&gt;"",DATEDIF(E89,$AT$9,"MD"),"")</f>
        <v>24</v>
      </c>
    </row>
    <row r="90" spans="1:48" ht="21.75">
      <c r="A90" s="174">
        <v>11</v>
      </c>
      <c r="B90" s="175" t="s">
        <v>352</v>
      </c>
      <c r="C90" s="175" t="s">
        <v>35</v>
      </c>
      <c r="D90" s="176">
        <v>36923</v>
      </c>
      <c r="E90" s="177">
        <v>36923</v>
      </c>
      <c r="F90" s="177">
        <v>41067</v>
      </c>
      <c r="G90" s="181"/>
      <c r="H90" s="178"/>
      <c r="I90" s="175" t="s">
        <v>58</v>
      </c>
      <c r="J90" s="177">
        <v>48853</v>
      </c>
      <c r="K90" s="179" t="s">
        <v>3</v>
      </c>
      <c r="L90" s="175" t="s">
        <v>2320</v>
      </c>
      <c r="M90" s="175" t="s">
        <v>353</v>
      </c>
      <c r="N90" s="175" t="s">
        <v>354</v>
      </c>
      <c r="O90" s="175" t="s">
        <v>355</v>
      </c>
      <c r="P90" s="179" t="s">
        <v>9</v>
      </c>
      <c r="Q90" s="179" t="s">
        <v>59</v>
      </c>
      <c r="R90" s="180"/>
      <c r="S90" s="235">
        <f t="shared" si="38"/>
        <v>1</v>
      </c>
      <c r="T90" s="236" t="str">
        <f t="shared" si="39"/>
        <v/>
      </c>
      <c r="U90" s="237" t="str">
        <f t="shared" si="40"/>
        <v/>
      </c>
      <c r="V90" s="245" t="str">
        <f t="shared" si="41"/>
        <v/>
      </c>
      <c r="W90" s="236" t="str">
        <f t="shared" si="42"/>
        <v/>
      </c>
      <c r="X90" s="237" t="str">
        <f t="shared" si="43"/>
        <v/>
      </c>
      <c r="Y90" s="245" t="str">
        <f t="shared" si="44"/>
        <v/>
      </c>
      <c r="Z90" s="236" t="str">
        <f t="shared" si="45"/>
        <v/>
      </c>
      <c r="AA90" s="248" t="str">
        <f t="shared" si="46"/>
        <v/>
      </c>
      <c r="AB90" s="235" t="str">
        <f t="shared" si="47"/>
        <v/>
      </c>
      <c r="AC90" s="236" t="str">
        <f t="shared" si="48"/>
        <v/>
      </c>
      <c r="AD90" s="236">
        <f t="shared" si="49"/>
        <v>1</v>
      </c>
      <c r="AE90" s="237" t="str">
        <f t="shared" si="50"/>
        <v/>
      </c>
      <c r="AF90" s="245" t="str">
        <f t="shared" si="51"/>
        <v/>
      </c>
      <c r="AG90" s="236" t="str">
        <f t="shared" si="52"/>
        <v/>
      </c>
      <c r="AH90" s="236" t="str">
        <f t="shared" si="53"/>
        <v/>
      </c>
      <c r="AI90" s="237" t="str">
        <f t="shared" si="54"/>
        <v/>
      </c>
      <c r="AJ90" s="245" t="str">
        <f t="shared" si="55"/>
        <v/>
      </c>
      <c r="AK90" s="236" t="str">
        <f t="shared" si="56"/>
        <v/>
      </c>
      <c r="AL90" s="236" t="str">
        <f t="shared" si="57"/>
        <v/>
      </c>
      <c r="AM90" s="248" t="str">
        <f t="shared" si="58"/>
        <v/>
      </c>
      <c r="AN90" s="250"/>
      <c r="AO90" s="251"/>
      <c r="AP90" s="251"/>
      <c r="AQ90" s="251"/>
      <c r="AR90" s="251"/>
      <c r="AS90" s="251"/>
      <c r="AT90">
        <f t="shared" si="59"/>
        <v>22</v>
      </c>
      <c r="AU90">
        <f t="shared" si="60"/>
        <v>4</v>
      </c>
      <c r="AV90">
        <f t="shared" si="61"/>
        <v>0</v>
      </c>
    </row>
    <row r="91" spans="1:48" ht="21.75">
      <c r="A91" s="174">
        <v>12</v>
      </c>
      <c r="B91" s="175" t="s">
        <v>2220</v>
      </c>
      <c r="C91" s="175" t="s">
        <v>35</v>
      </c>
      <c r="D91" s="176">
        <v>43070</v>
      </c>
      <c r="E91" s="177">
        <v>43070</v>
      </c>
      <c r="F91" s="177">
        <v>43777</v>
      </c>
      <c r="G91" s="181"/>
      <c r="H91" s="178"/>
      <c r="I91" s="175" t="s">
        <v>58</v>
      </c>
      <c r="J91" s="177">
        <v>52140</v>
      </c>
      <c r="K91" s="179" t="s">
        <v>3</v>
      </c>
      <c r="L91" s="175" t="s">
        <v>426</v>
      </c>
      <c r="M91" s="175" t="s">
        <v>5</v>
      </c>
      <c r="N91" s="175" t="s">
        <v>377</v>
      </c>
      <c r="O91" s="175" t="s">
        <v>7</v>
      </c>
      <c r="P91" s="179" t="s">
        <v>38</v>
      </c>
      <c r="Q91" s="179" t="s">
        <v>73</v>
      </c>
      <c r="R91" s="180"/>
      <c r="S91" s="235">
        <f t="shared" si="38"/>
        <v>1</v>
      </c>
      <c r="T91" s="236" t="str">
        <f t="shared" si="39"/>
        <v/>
      </c>
      <c r="U91" s="237" t="str">
        <f t="shared" si="40"/>
        <v/>
      </c>
      <c r="V91" s="245" t="str">
        <f t="shared" si="41"/>
        <v/>
      </c>
      <c r="W91" s="236" t="str">
        <f t="shared" si="42"/>
        <v/>
      </c>
      <c r="X91" s="237" t="str">
        <f t="shared" si="43"/>
        <v/>
      </c>
      <c r="Y91" s="245" t="str">
        <f t="shared" si="44"/>
        <v/>
      </c>
      <c r="Z91" s="236" t="str">
        <f t="shared" si="45"/>
        <v/>
      </c>
      <c r="AA91" s="248" t="str">
        <f t="shared" si="46"/>
        <v/>
      </c>
      <c r="AB91" s="235" t="str">
        <f t="shared" si="47"/>
        <v/>
      </c>
      <c r="AC91" s="236" t="str">
        <f t="shared" si="48"/>
        <v/>
      </c>
      <c r="AD91" s="236">
        <f t="shared" si="49"/>
        <v>1</v>
      </c>
      <c r="AE91" s="237" t="str">
        <f t="shared" si="50"/>
        <v/>
      </c>
      <c r="AF91" s="245" t="str">
        <f t="shared" si="51"/>
        <v/>
      </c>
      <c r="AG91" s="236" t="str">
        <f t="shared" si="52"/>
        <v/>
      </c>
      <c r="AH91" s="236" t="str">
        <f t="shared" si="53"/>
        <v/>
      </c>
      <c r="AI91" s="237" t="str">
        <f t="shared" si="54"/>
        <v/>
      </c>
      <c r="AJ91" s="245" t="str">
        <f t="shared" si="55"/>
        <v/>
      </c>
      <c r="AK91" s="236" t="str">
        <f t="shared" si="56"/>
        <v/>
      </c>
      <c r="AL91" s="236" t="str">
        <f t="shared" si="57"/>
        <v/>
      </c>
      <c r="AM91" s="248" t="str">
        <f t="shared" si="58"/>
        <v/>
      </c>
      <c r="AN91" s="250"/>
      <c r="AO91" s="251"/>
      <c r="AP91" s="251"/>
      <c r="AQ91" s="251"/>
      <c r="AR91" s="251"/>
      <c r="AS91" s="251"/>
      <c r="AT91">
        <f t="shared" si="59"/>
        <v>5</v>
      </c>
      <c r="AU91">
        <f t="shared" si="60"/>
        <v>6</v>
      </c>
      <c r="AV91">
        <f t="shared" si="61"/>
        <v>0</v>
      </c>
    </row>
    <row r="92" spans="1:48" ht="21.75">
      <c r="A92" s="174">
        <v>13</v>
      </c>
      <c r="B92" s="175" t="s">
        <v>356</v>
      </c>
      <c r="C92" s="175" t="s">
        <v>35</v>
      </c>
      <c r="D92" s="176">
        <v>34639</v>
      </c>
      <c r="E92" s="177">
        <v>34639</v>
      </c>
      <c r="F92" s="177">
        <v>38887</v>
      </c>
      <c r="G92" s="181"/>
      <c r="H92" s="178"/>
      <c r="I92" s="175" t="s">
        <v>58</v>
      </c>
      <c r="J92" s="177">
        <v>46296</v>
      </c>
      <c r="K92" s="179" t="s">
        <v>3</v>
      </c>
      <c r="L92" s="175" t="s">
        <v>1908</v>
      </c>
      <c r="M92" s="175" t="s">
        <v>1909</v>
      </c>
      <c r="N92" s="175" t="s">
        <v>357</v>
      </c>
      <c r="O92" s="175" t="s">
        <v>358</v>
      </c>
      <c r="P92" s="179" t="s">
        <v>64</v>
      </c>
      <c r="Q92" s="179" t="s">
        <v>194</v>
      </c>
      <c r="R92" s="180"/>
      <c r="S92" s="235">
        <f t="shared" si="38"/>
        <v>1</v>
      </c>
      <c r="T92" s="236" t="str">
        <f t="shared" si="39"/>
        <v/>
      </c>
      <c r="U92" s="237" t="str">
        <f t="shared" si="40"/>
        <v/>
      </c>
      <c r="V92" s="245" t="str">
        <f t="shared" si="41"/>
        <v/>
      </c>
      <c r="W92" s="236" t="str">
        <f t="shared" si="42"/>
        <v/>
      </c>
      <c r="X92" s="237" t="str">
        <f t="shared" si="43"/>
        <v/>
      </c>
      <c r="Y92" s="245" t="str">
        <f t="shared" si="44"/>
        <v/>
      </c>
      <c r="Z92" s="236" t="str">
        <f t="shared" si="45"/>
        <v/>
      </c>
      <c r="AA92" s="248" t="str">
        <f t="shared" si="46"/>
        <v/>
      </c>
      <c r="AB92" s="235" t="str">
        <f t="shared" si="47"/>
        <v/>
      </c>
      <c r="AC92" s="236" t="str">
        <f t="shared" si="48"/>
        <v/>
      </c>
      <c r="AD92" s="236">
        <f t="shared" si="49"/>
        <v>1</v>
      </c>
      <c r="AE92" s="237" t="str">
        <f t="shared" si="50"/>
        <v/>
      </c>
      <c r="AF92" s="245" t="str">
        <f t="shared" si="51"/>
        <v/>
      </c>
      <c r="AG92" s="236" t="str">
        <f t="shared" si="52"/>
        <v/>
      </c>
      <c r="AH92" s="236" t="str">
        <f t="shared" si="53"/>
        <v/>
      </c>
      <c r="AI92" s="237" t="str">
        <f t="shared" si="54"/>
        <v/>
      </c>
      <c r="AJ92" s="245" t="str">
        <f t="shared" si="55"/>
        <v/>
      </c>
      <c r="AK92" s="236" t="str">
        <f t="shared" si="56"/>
        <v/>
      </c>
      <c r="AL92" s="236" t="str">
        <f t="shared" si="57"/>
        <v/>
      </c>
      <c r="AM92" s="248" t="str">
        <f t="shared" si="58"/>
        <v/>
      </c>
      <c r="AN92" s="250"/>
      <c r="AO92" s="251"/>
      <c r="AP92" s="251"/>
      <c r="AQ92" s="251"/>
      <c r="AR92" s="251"/>
      <c r="AS92" s="251"/>
      <c r="AT92">
        <f t="shared" si="59"/>
        <v>28</v>
      </c>
      <c r="AU92">
        <f t="shared" si="60"/>
        <v>7</v>
      </c>
      <c r="AV92">
        <f t="shared" si="61"/>
        <v>0</v>
      </c>
    </row>
    <row r="93" spans="1:48" ht="21.75">
      <c r="A93" s="174">
        <v>14</v>
      </c>
      <c r="B93" s="175" t="s">
        <v>1911</v>
      </c>
      <c r="C93" s="175" t="s">
        <v>35</v>
      </c>
      <c r="D93" s="176">
        <v>40424</v>
      </c>
      <c r="E93" s="177">
        <v>40424</v>
      </c>
      <c r="F93" s="177">
        <v>43195</v>
      </c>
      <c r="G93" s="181"/>
      <c r="H93" s="178"/>
      <c r="I93" s="175" t="s">
        <v>58</v>
      </c>
      <c r="J93" s="177">
        <v>47392</v>
      </c>
      <c r="K93" s="179" t="s">
        <v>3</v>
      </c>
      <c r="L93" s="175" t="s">
        <v>362</v>
      </c>
      <c r="M93" s="175" t="s">
        <v>1884</v>
      </c>
      <c r="N93" s="175" t="s">
        <v>357</v>
      </c>
      <c r="O93" s="175" t="s">
        <v>414</v>
      </c>
      <c r="P93" s="179" t="s">
        <v>78</v>
      </c>
      <c r="Q93" s="179" t="s">
        <v>72</v>
      </c>
      <c r="R93" s="180"/>
      <c r="S93" s="235">
        <f t="shared" si="38"/>
        <v>1</v>
      </c>
      <c r="T93" s="236" t="str">
        <f t="shared" si="39"/>
        <v/>
      </c>
      <c r="U93" s="237" t="str">
        <f t="shared" si="40"/>
        <v/>
      </c>
      <c r="V93" s="245" t="str">
        <f t="shared" si="41"/>
        <v/>
      </c>
      <c r="W93" s="236" t="str">
        <f t="shared" si="42"/>
        <v/>
      </c>
      <c r="X93" s="237" t="str">
        <f t="shared" si="43"/>
        <v/>
      </c>
      <c r="Y93" s="245" t="str">
        <f t="shared" si="44"/>
        <v/>
      </c>
      <c r="Z93" s="236" t="str">
        <f t="shared" si="45"/>
        <v/>
      </c>
      <c r="AA93" s="248" t="str">
        <f t="shared" si="46"/>
        <v/>
      </c>
      <c r="AB93" s="235" t="str">
        <f t="shared" si="47"/>
        <v/>
      </c>
      <c r="AC93" s="236" t="str">
        <f t="shared" si="48"/>
        <v/>
      </c>
      <c r="AD93" s="236">
        <f t="shared" si="49"/>
        <v>1</v>
      </c>
      <c r="AE93" s="237" t="str">
        <f t="shared" si="50"/>
        <v/>
      </c>
      <c r="AF93" s="245" t="str">
        <f t="shared" si="51"/>
        <v/>
      </c>
      <c r="AG93" s="236" t="str">
        <f t="shared" si="52"/>
        <v/>
      </c>
      <c r="AH93" s="236" t="str">
        <f t="shared" si="53"/>
        <v/>
      </c>
      <c r="AI93" s="237" t="str">
        <f t="shared" si="54"/>
        <v/>
      </c>
      <c r="AJ93" s="245" t="str">
        <f t="shared" si="55"/>
        <v/>
      </c>
      <c r="AK93" s="236" t="str">
        <f t="shared" si="56"/>
        <v/>
      </c>
      <c r="AL93" s="236" t="str">
        <f t="shared" si="57"/>
        <v/>
      </c>
      <c r="AM93" s="248" t="str">
        <f t="shared" si="58"/>
        <v/>
      </c>
      <c r="AN93" s="250"/>
      <c r="AO93" s="251"/>
      <c r="AP93" s="251"/>
      <c r="AQ93" s="251"/>
      <c r="AR93" s="251"/>
      <c r="AS93" s="251"/>
      <c r="AT93">
        <f t="shared" si="59"/>
        <v>12</v>
      </c>
      <c r="AU93">
        <f t="shared" si="60"/>
        <v>8</v>
      </c>
      <c r="AV93">
        <f t="shared" si="61"/>
        <v>29</v>
      </c>
    </row>
    <row r="94" spans="1:48" ht="21.75">
      <c r="A94" s="174">
        <v>15</v>
      </c>
      <c r="B94" s="175" t="s">
        <v>360</v>
      </c>
      <c r="C94" s="175" t="s">
        <v>35</v>
      </c>
      <c r="D94" s="176">
        <v>36052</v>
      </c>
      <c r="E94" s="177">
        <v>36052</v>
      </c>
      <c r="F94" s="177">
        <v>38637</v>
      </c>
      <c r="G94" s="181"/>
      <c r="H94" s="178"/>
      <c r="I94" s="175" t="s">
        <v>2</v>
      </c>
      <c r="J94" s="177">
        <v>47027</v>
      </c>
      <c r="K94" s="179" t="s">
        <v>3</v>
      </c>
      <c r="L94" s="175" t="s">
        <v>361</v>
      </c>
      <c r="M94" s="175" t="s">
        <v>88</v>
      </c>
      <c r="N94" s="175" t="s">
        <v>37</v>
      </c>
      <c r="O94" s="175" t="s">
        <v>87</v>
      </c>
      <c r="P94" s="179" t="s">
        <v>40</v>
      </c>
      <c r="Q94" s="179" t="s">
        <v>27</v>
      </c>
      <c r="R94" s="180"/>
      <c r="S94" s="235">
        <f t="shared" si="38"/>
        <v>1</v>
      </c>
      <c r="T94" s="236" t="str">
        <f t="shared" si="39"/>
        <v/>
      </c>
      <c r="U94" s="237" t="str">
        <f t="shared" si="40"/>
        <v/>
      </c>
      <c r="V94" s="245" t="str">
        <f t="shared" si="41"/>
        <v/>
      </c>
      <c r="W94" s="236" t="str">
        <f t="shared" si="42"/>
        <v/>
      </c>
      <c r="X94" s="237" t="str">
        <f t="shared" si="43"/>
        <v/>
      </c>
      <c r="Y94" s="245" t="str">
        <f t="shared" si="44"/>
        <v/>
      </c>
      <c r="Z94" s="236" t="str">
        <f t="shared" si="45"/>
        <v/>
      </c>
      <c r="AA94" s="248" t="str">
        <f t="shared" si="46"/>
        <v/>
      </c>
      <c r="AB94" s="235" t="str">
        <f t="shared" si="47"/>
        <v/>
      </c>
      <c r="AC94" s="236" t="str">
        <f t="shared" si="48"/>
        <v/>
      </c>
      <c r="AD94" s="236">
        <f t="shared" si="49"/>
        <v>1</v>
      </c>
      <c r="AE94" s="237" t="str">
        <f t="shared" si="50"/>
        <v/>
      </c>
      <c r="AF94" s="245" t="str">
        <f t="shared" si="51"/>
        <v/>
      </c>
      <c r="AG94" s="236" t="str">
        <f t="shared" si="52"/>
        <v/>
      </c>
      <c r="AH94" s="236" t="str">
        <f t="shared" si="53"/>
        <v/>
      </c>
      <c r="AI94" s="237" t="str">
        <f t="shared" si="54"/>
        <v/>
      </c>
      <c r="AJ94" s="245" t="str">
        <f t="shared" si="55"/>
        <v/>
      </c>
      <c r="AK94" s="236" t="str">
        <f t="shared" si="56"/>
        <v/>
      </c>
      <c r="AL94" s="236" t="str">
        <f t="shared" si="57"/>
        <v/>
      </c>
      <c r="AM94" s="248" t="str">
        <f t="shared" si="58"/>
        <v/>
      </c>
      <c r="AN94" s="250"/>
      <c r="AO94" s="251"/>
      <c r="AP94" s="251"/>
      <c r="AQ94" s="251"/>
      <c r="AR94" s="251"/>
      <c r="AS94" s="251"/>
      <c r="AT94">
        <f t="shared" si="59"/>
        <v>24</v>
      </c>
      <c r="AU94">
        <f t="shared" si="60"/>
        <v>8</v>
      </c>
      <c r="AV94">
        <f t="shared" si="61"/>
        <v>18</v>
      </c>
    </row>
    <row r="95" spans="1:48" ht="21.75">
      <c r="A95" s="174">
        <v>16</v>
      </c>
      <c r="B95" s="175" t="s">
        <v>365</v>
      </c>
      <c r="C95" s="175" t="s">
        <v>35</v>
      </c>
      <c r="D95" s="176">
        <v>38231</v>
      </c>
      <c r="E95" s="177">
        <v>38231</v>
      </c>
      <c r="F95" s="177">
        <v>39836</v>
      </c>
      <c r="G95" s="181"/>
      <c r="H95" s="178"/>
      <c r="I95" s="175" t="s">
        <v>58</v>
      </c>
      <c r="J95" s="177">
        <v>46661</v>
      </c>
      <c r="K95" s="179" t="s">
        <v>3</v>
      </c>
      <c r="L95" s="175" t="s">
        <v>2321</v>
      </c>
      <c r="M95" s="175" t="s">
        <v>353</v>
      </c>
      <c r="N95" s="175" t="s">
        <v>366</v>
      </c>
      <c r="O95" s="175" t="s">
        <v>367</v>
      </c>
      <c r="P95" s="179" t="s">
        <v>41</v>
      </c>
      <c r="Q95" s="179" t="s">
        <v>78</v>
      </c>
      <c r="R95" s="180"/>
      <c r="S95" s="235">
        <f t="shared" si="38"/>
        <v>1</v>
      </c>
      <c r="T95" s="236" t="str">
        <f t="shared" si="39"/>
        <v/>
      </c>
      <c r="U95" s="237" t="str">
        <f t="shared" si="40"/>
        <v/>
      </c>
      <c r="V95" s="245" t="str">
        <f t="shared" si="41"/>
        <v/>
      </c>
      <c r="W95" s="236" t="str">
        <f t="shared" si="42"/>
        <v/>
      </c>
      <c r="X95" s="237" t="str">
        <f t="shared" si="43"/>
        <v/>
      </c>
      <c r="Y95" s="245" t="str">
        <f t="shared" si="44"/>
        <v/>
      </c>
      <c r="Z95" s="236" t="str">
        <f t="shared" si="45"/>
        <v/>
      </c>
      <c r="AA95" s="248" t="str">
        <f t="shared" si="46"/>
        <v/>
      </c>
      <c r="AB95" s="235" t="str">
        <f t="shared" si="47"/>
        <v/>
      </c>
      <c r="AC95" s="236" t="str">
        <f t="shared" si="48"/>
        <v/>
      </c>
      <c r="AD95" s="236">
        <f t="shared" si="49"/>
        <v>1</v>
      </c>
      <c r="AE95" s="237" t="str">
        <f t="shared" si="50"/>
        <v/>
      </c>
      <c r="AF95" s="245" t="str">
        <f t="shared" si="51"/>
        <v/>
      </c>
      <c r="AG95" s="236" t="str">
        <f t="shared" si="52"/>
        <v/>
      </c>
      <c r="AH95" s="236" t="str">
        <f t="shared" si="53"/>
        <v/>
      </c>
      <c r="AI95" s="237" t="str">
        <f t="shared" si="54"/>
        <v/>
      </c>
      <c r="AJ95" s="245" t="str">
        <f t="shared" si="55"/>
        <v/>
      </c>
      <c r="AK95" s="236" t="str">
        <f t="shared" si="56"/>
        <v/>
      </c>
      <c r="AL95" s="236" t="str">
        <f t="shared" si="57"/>
        <v/>
      </c>
      <c r="AM95" s="248" t="str">
        <f t="shared" si="58"/>
        <v/>
      </c>
      <c r="AN95" s="250"/>
      <c r="AO95" s="251"/>
      <c r="AP95" s="251"/>
      <c r="AQ95" s="251"/>
      <c r="AR95" s="251"/>
      <c r="AS95" s="251"/>
      <c r="AT95">
        <f t="shared" si="59"/>
        <v>18</v>
      </c>
      <c r="AU95">
        <f t="shared" si="60"/>
        <v>9</v>
      </c>
      <c r="AV95">
        <f t="shared" si="61"/>
        <v>0</v>
      </c>
    </row>
    <row r="96" spans="1:48" ht="21.75">
      <c r="A96" s="174">
        <v>17</v>
      </c>
      <c r="B96" s="175" t="s">
        <v>1718</v>
      </c>
      <c r="C96" s="175" t="s">
        <v>35</v>
      </c>
      <c r="D96" s="176">
        <v>40983</v>
      </c>
      <c r="E96" s="177">
        <v>40983</v>
      </c>
      <c r="F96" s="177">
        <v>42093</v>
      </c>
      <c r="G96" s="181"/>
      <c r="H96" s="178"/>
      <c r="I96" s="175" t="s">
        <v>58</v>
      </c>
      <c r="J96" s="177">
        <v>51044</v>
      </c>
      <c r="K96" s="179" t="s">
        <v>3</v>
      </c>
      <c r="L96" s="175" t="s">
        <v>426</v>
      </c>
      <c r="M96" s="175" t="s">
        <v>5</v>
      </c>
      <c r="N96" s="175" t="s">
        <v>377</v>
      </c>
      <c r="O96" s="175" t="s">
        <v>7</v>
      </c>
      <c r="P96" s="179" t="s">
        <v>64</v>
      </c>
      <c r="Q96" s="179" t="s">
        <v>59</v>
      </c>
      <c r="R96" s="180"/>
      <c r="S96" s="235">
        <f t="shared" si="38"/>
        <v>1</v>
      </c>
      <c r="T96" s="236" t="str">
        <f t="shared" si="39"/>
        <v/>
      </c>
      <c r="U96" s="237" t="str">
        <f t="shared" si="40"/>
        <v/>
      </c>
      <c r="V96" s="245" t="str">
        <f t="shared" si="41"/>
        <v/>
      </c>
      <c r="W96" s="236" t="str">
        <f t="shared" si="42"/>
        <v/>
      </c>
      <c r="X96" s="237" t="str">
        <f t="shared" si="43"/>
        <v/>
      </c>
      <c r="Y96" s="245" t="str">
        <f t="shared" si="44"/>
        <v/>
      </c>
      <c r="Z96" s="236" t="str">
        <f t="shared" si="45"/>
        <v/>
      </c>
      <c r="AA96" s="248" t="str">
        <f t="shared" si="46"/>
        <v/>
      </c>
      <c r="AB96" s="235" t="str">
        <f t="shared" si="47"/>
        <v/>
      </c>
      <c r="AC96" s="236" t="str">
        <f t="shared" si="48"/>
        <v/>
      </c>
      <c r="AD96" s="236">
        <f t="shared" si="49"/>
        <v>1</v>
      </c>
      <c r="AE96" s="237" t="str">
        <f t="shared" si="50"/>
        <v/>
      </c>
      <c r="AF96" s="245" t="str">
        <f t="shared" si="51"/>
        <v/>
      </c>
      <c r="AG96" s="236" t="str">
        <f t="shared" si="52"/>
        <v/>
      </c>
      <c r="AH96" s="236" t="str">
        <f t="shared" si="53"/>
        <v/>
      </c>
      <c r="AI96" s="237" t="str">
        <f t="shared" si="54"/>
        <v/>
      </c>
      <c r="AJ96" s="245" t="str">
        <f t="shared" si="55"/>
        <v/>
      </c>
      <c r="AK96" s="236" t="str">
        <f t="shared" si="56"/>
        <v/>
      </c>
      <c r="AL96" s="236" t="str">
        <f t="shared" si="57"/>
        <v/>
      </c>
      <c r="AM96" s="248" t="str">
        <f t="shared" si="58"/>
        <v/>
      </c>
      <c r="AN96" s="250"/>
      <c r="AO96" s="251"/>
      <c r="AP96" s="251"/>
      <c r="AQ96" s="251"/>
      <c r="AR96" s="251"/>
      <c r="AS96" s="251"/>
      <c r="AT96">
        <f t="shared" si="59"/>
        <v>11</v>
      </c>
      <c r="AU96">
        <f t="shared" si="60"/>
        <v>2</v>
      </c>
      <c r="AV96">
        <f t="shared" si="61"/>
        <v>17</v>
      </c>
    </row>
    <row r="97" spans="1:48" ht="21.75">
      <c r="A97" s="174">
        <v>18</v>
      </c>
      <c r="B97" s="175" t="s">
        <v>370</v>
      </c>
      <c r="C97" s="175" t="s">
        <v>35</v>
      </c>
      <c r="D97" s="176">
        <v>34453</v>
      </c>
      <c r="E97" s="177">
        <v>34453</v>
      </c>
      <c r="F97" s="177">
        <v>37140</v>
      </c>
      <c r="G97" s="181"/>
      <c r="H97" s="178"/>
      <c r="I97" s="175" t="s">
        <v>58</v>
      </c>
      <c r="J97" s="177">
        <v>46661</v>
      </c>
      <c r="K97" s="179" t="s">
        <v>3</v>
      </c>
      <c r="L97" s="175" t="s">
        <v>371</v>
      </c>
      <c r="M97" s="175" t="s">
        <v>1884</v>
      </c>
      <c r="N97" s="175" t="s">
        <v>372</v>
      </c>
      <c r="O97" s="175" t="s">
        <v>373</v>
      </c>
      <c r="P97" s="179" t="s">
        <v>9</v>
      </c>
      <c r="Q97" s="179" t="s">
        <v>78</v>
      </c>
      <c r="R97" s="180"/>
      <c r="S97" s="235">
        <f t="shared" si="38"/>
        <v>1</v>
      </c>
      <c r="T97" s="236" t="str">
        <f t="shared" si="39"/>
        <v/>
      </c>
      <c r="U97" s="237" t="str">
        <f t="shared" si="40"/>
        <v/>
      </c>
      <c r="V97" s="245" t="str">
        <f t="shared" si="41"/>
        <v/>
      </c>
      <c r="W97" s="236" t="str">
        <f t="shared" si="42"/>
        <v/>
      </c>
      <c r="X97" s="237" t="str">
        <f t="shared" si="43"/>
        <v/>
      </c>
      <c r="Y97" s="245" t="str">
        <f t="shared" si="44"/>
        <v/>
      </c>
      <c r="Z97" s="236" t="str">
        <f t="shared" si="45"/>
        <v/>
      </c>
      <c r="AA97" s="248" t="str">
        <f t="shared" si="46"/>
        <v/>
      </c>
      <c r="AB97" s="235" t="str">
        <f t="shared" si="47"/>
        <v/>
      </c>
      <c r="AC97" s="236" t="str">
        <f t="shared" si="48"/>
        <v/>
      </c>
      <c r="AD97" s="236">
        <f t="shared" si="49"/>
        <v>1</v>
      </c>
      <c r="AE97" s="237" t="str">
        <f t="shared" si="50"/>
        <v/>
      </c>
      <c r="AF97" s="245" t="str">
        <f t="shared" si="51"/>
        <v/>
      </c>
      <c r="AG97" s="236" t="str">
        <f t="shared" si="52"/>
        <v/>
      </c>
      <c r="AH97" s="236" t="str">
        <f t="shared" si="53"/>
        <v/>
      </c>
      <c r="AI97" s="237" t="str">
        <f t="shared" si="54"/>
        <v/>
      </c>
      <c r="AJ97" s="245" t="str">
        <f t="shared" si="55"/>
        <v/>
      </c>
      <c r="AK97" s="236" t="str">
        <f t="shared" si="56"/>
        <v/>
      </c>
      <c r="AL97" s="236" t="str">
        <f t="shared" si="57"/>
        <v/>
      </c>
      <c r="AM97" s="248" t="str">
        <f t="shared" si="58"/>
        <v/>
      </c>
      <c r="AN97" s="250"/>
      <c r="AO97" s="251"/>
      <c r="AP97" s="251"/>
      <c r="AQ97" s="251"/>
      <c r="AR97" s="251"/>
      <c r="AS97" s="251"/>
      <c r="AT97">
        <f t="shared" si="59"/>
        <v>29</v>
      </c>
      <c r="AU97">
        <f t="shared" si="60"/>
        <v>1</v>
      </c>
      <c r="AV97">
        <f t="shared" si="61"/>
        <v>3</v>
      </c>
    </row>
    <row r="98" spans="1:48" ht="21.75">
      <c r="A98" s="174">
        <v>19</v>
      </c>
      <c r="B98" s="175" t="s">
        <v>1914</v>
      </c>
      <c r="C98" s="175" t="s">
        <v>35</v>
      </c>
      <c r="D98" s="176">
        <v>40757</v>
      </c>
      <c r="E98" s="177">
        <v>40757</v>
      </c>
      <c r="F98" s="177">
        <v>43006</v>
      </c>
      <c r="G98" s="181"/>
      <c r="H98" s="178"/>
      <c r="I98" s="175" t="s">
        <v>58</v>
      </c>
      <c r="J98" s="177">
        <v>51410</v>
      </c>
      <c r="K98" s="179" t="s">
        <v>3</v>
      </c>
      <c r="L98" s="175" t="s">
        <v>434</v>
      </c>
      <c r="M98" s="175" t="s">
        <v>1884</v>
      </c>
      <c r="N98" s="175" t="s">
        <v>435</v>
      </c>
      <c r="O98" s="175" t="s">
        <v>358</v>
      </c>
      <c r="P98" s="179" t="s">
        <v>121</v>
      </c>
      <c r="Q98" s="179" t="s">
        <v>72</v>
      </c>
      <c r="R98" s="180"/>
      <c r="S98" s="235">
        <f t="shared" si="38"/>
        <v>1</v>
      </c>
      <c r="T98" s="236" t="str">
        <f t="shared" si="39"/>
        <v/>
      </c>
      <c r="U98" s="237" t="str">
        <f t="shared" si="40"/>
        <v/>
      </c>
      <c r="V98" s="245" t="str">
        <f t="shared" si="41"/>
        <v/>
      </c>
      <c r="W98" s="236" t="str">
        <f t="shared" si="42"/>
        <v/>
      </c>
      <c r="X98" s="237" t="str">
        <f t="shared" si="43"/>
        <v/>
      </c>
      <c r="Y98" s="245" t="str">
        <f t="shared" si="44"/>
        <v/>
      </c>
      <c r="Z98" s="236" t="str">
        <f t="shared" si="45"/>
        <v/>
      </c>
      <c r="AA98" s="248" t="str">
        <f t="shared" si="46"/>
        <v/>
      </c>
      <c r="AB98" s="235" t="str">
        <f t="shared" si="47"/>
        <v/>
      </c>
      <c r="AC98" s="236" t="str">
        <f t="shared" si="48"/>
        <v/>
      </c>
      <c r="AD98" s="236">
        <f t="shared" si="49"/>
        <v>1</v>
      </c>
      <c r="AE98" s="237" t="str">
        <f t="shared" si="50"/>
        <v/>
      </c>
      <c r="AF98" s="245" t="str">
        <f t="shared" si="51"/>
        <v/>
      </c>
      <c r="AG98" s="236" t="str">
        <f t="shared" si="52"/>
        <v/>
      </c>
      <c r="AH98" s="236" t="str">
        <f t="shared" si="53"/>
        <v/>
      </c>
      <c r="AI98" s="237" t="str">
        <f t="shared" si="54"/>
        <v/>
      </c>
      <c r="AJ98" s="245" t="str">
        <f t="shared" si="55"/>
        <v/>
      </c>
      <c r="AK98" s="236" t="str">
        <f t="shared" si="56"/>
        <v/>
      </c>
      <c r="AL98" s="236" t="str">
        <f t="shared" si="57"/>
        <v/>
      </c>
      <c r="AM98" s="248" t="str">
        <f t="shared" si="58"/>
        <v/>
      </c>
      <c r="AN98" s="250"/>
      <c r="AO98" s="251"/>
      <c r="AP98" s="251"/>
      <c r="AQ98" s="251"/>
      <c r="AR98" s="251"/>
      <c r="AS98" s="251"/>
      <c r="AT98">
        <f t="shared" si="59"/>
        <v>11</v>
      </c>
      <c r="AU98">
        <f t="shared" si="60"/>
        <v>9</v>
      </c>
      <c r="AV98">
        <f t="shared" si="61"/>
        <v>30</v>
      </c>
    </row>
    <row r="99" spans="1:48" ht="21.75">
      <c r="A99" s="174">
        <v>20</v>
      </c>
      <c r="B99" s="175" t="s">
        <v>2221</v>
      </c>
      <c r="C99" s="175" t="s">
        <v>35</v>
      </c>
      <c r="D99" s="176">
        <v>42663</v>
      </c>
      <c r="E99" s="177">
        <v>42663</v>
      </c>
      <c r="F99" s="177">
        <v>43392</v>
      </c>
      <c r="G99" s="181"/>
      <c r="H99" s="178"/>
      <c r="I99" s="175" t="s">
        <v>58</v>
      </c>
      <c r="J99" s="177">
        <v>51044</v>
      </c>
      <c r="K99" s="179" t="s">
        <v>3</v>
      </c>
      <c r="L99" s="175" t="s">
        <v>329</v>
      </c>
      <c r="M99" s="175" t="s">
        <v>5</v>
      </c>
      <c r="N99" s="175" t="s">
        <v>330</v>
      </c>
      <c r="O99" s="175" t="s">
        <v>7</v>
      </c>
      <c r="P99" s="179" t="s">
        <v>99</v>
      </c>
      <c r="Q99" s="179" t="s">
        <v>73</v>
      </c>
      <c r="R99" s="180"/>
      <c r="S99" s="235">
        <f t="shared" si="38"/>
        <v>1</v>
      </c>
      <c r="T99" s="236" t="str">
        <f t="shared" si="39"/>
        <v/>
      </c>
      <c r="U99" s="237" t="str">
        <f t="shared" si="40"/>
        <v/>
      </c>
      <c r="V99" s="245" t="str">
        <f t="shared" si="41"/>
        <v/>
      </c>
      <c r="W99" s="236" t="str">
        <f t="shared" si="42"/>
        <v/>
      </c>
      <c r="X99" s="237" t="str">
        <f t="shared" si="43"/>
        <v/>
      </c>
      <c r="Y99" s="245" t="str">
        <f t="shared" si="44"/>
        <v/>
      </c>
      <c r="Z99" s="236" t="str">
        <f t="shared" si="45"/>
        <v/>
      </c>
      <c r="AA99" s="248" t="str">
        <f t="shared" si="46"/>
        <v/>
      </c>
      <c r="AB99" s="235" t="str">
        <f t="shared" si="47"/>
        <v/>
      </c>
      <c r="AC99" s="236" t="str">
        <f t="shared" si="48"/>
        <v/>
      </c>
      <c r="AD99" s="236">
        <f t="shared" si="49"/>
        <v>1</v>
      </c>
      <c r="AE99" s="237" t="str">
        <f t="shared" si="50"/>
        <v/>
      </c>
      <c r="AF99" s="245" t="str">
        <f t="shared" si="51"/>
        <v/>
      </c>
      <c r="AG99" s="236" t="str">
        <f t="shared" si="52"/>
        <v/>
      </c>
      <c r="AH99" s="236" t="str">
        <f t="shared" si="53"/>
        <v/>
      </c>
      <c r="AI99" s="237" t="str">
        <f t="shared" si="54"/>
        <v/>
      </c>
      <c r="AJ99" s="245" t="str">
        <f t="shared" si="55"/>
        <v/>
      </c>
      <c r="AK99" s="236" t="str">
        <f t="shared" si="56"/>
        <v/>
      </c>
      <c r="AL99" s="236" t="str">
        <f t="shared" si="57"/>
        <v/>
      </c>
      <c r="AM99" s="248" t="str">
        <f t="shared" si="58"/>
        <v/>
      </c>
      <c r="AN99" s="250"/>
      <c r="AO99" s="251"/>
      <c r="AP99" s="251"/>
      <c r="AQ99" s="251"/>
      <c r="AR99" s="251"/>
      <c r="AS99" s="251"/>
      <c r="AT99">
        <f t="shared" si="59"/>
        <v>6</v>
      </c>
      <c r="AU99">
        <f t="shared" si="60"/>
        <v>7</v>
      </c>
      <c r="AV99">
        <f t="shared" si="61"/>
        <v>12</v>
      </c>
    </row>
    <row r="100" spans="1:48" ht="21.75">
      <c r="A100" s="174">
        <v>21</v>
      </c>
      <c r="B100" s="175" t="s">
        <v>2222</v>
      </c>
      <c r="C100" s="175" t="s">
        <v>35</v>
      </c>
      <c r="D100" s="176">
        <v>41571</v>
      </c>
      <c r="E100" s="177">
        <v>41571</v>
      </c>
      <c r="F100" s="177">
        <v>43766</v>
      </c>
      <c r="G100" s="181"/>
      <c r="H100" s="178"/>
      <c r="I100" s="175" t="s">
        <v>58</v>
      </c>
      <c r="J100" s="177">
        <v>49218</v>
      </c>
      <c r="K100" s="179" t="s">
        <v>3</v>
      </c>
      <c r="L100" s="175" t="s">
        <v>452</v>
      </c>
      <c r="M100" s="175" t="s">
        <v>1884</v>
      </c>
      <c r="N100" s="175" t="s">
        <v>453</v>
      </c>
      <c r="O100" s="175" t="s">
        <v>414</v>
      </c>
      <c r="P100" s="179" t="s">
        <v>38</v>
      </c>
      <c r="Q100" s="179" t="s">
        <v>167</v>
      </c>
      <c r="R100" s="180"/>
      <c r="S100" s="235">
        <f t="shared" si="38"/>
        <v>1</v>
      </c>
      <c r="T100" s="236" t="str">
        <f t="shared" si="39"/>
        <v/>
      </c>
      <c r="U100" s="237" t="str">
        <f t="shared" si="40"/>
        <v/>
      </c>
      <c r="V100" s="245" t="str">
        <f t="shared" si="41"/>
        <v/>
      </c>
      <c r="W100" s="236" t="str">
        <f t="shared" si="42"/>
        <v/>
      </c>
      <c r="X100" s="237" t="str">
        <f t="shared" si="43"/>
        <v/>
      </c>
      <c r="Y100" s="245" t="str">
        <f t="shared" si="44"/>
        <v/>
      </c>
      <c r="Z100" s="236" t="str">
        <f t="shared" si="45"/>
        <v/>
      </c>
      <c r="AA100" s="248" t="str">
        <f t="shared" si="46"/>
        <v/>
      </c>
      <c r="AB100" s="235" t="str">
        <f t="shared" si="47"/>
        <v/>
      </c>
      <c r="AC100" s="236" t="str">
        <f t="shared" si="48"/>
        <v/>
      </c>
      <c r="AD100" s="236">
        <f t="shared" si="49"/>
        <v>1</v>
      </c>
      <c r="AE100" s="237" t="str">
        <f t="shared" si="50"/>
        <v/>
      </c>
      <c r="AF100" s="245" t="str">
        <f t="shared" si="51"/>
        <v/>
      </c>
      <c r="AG100" s="236" t="str">
        <f t="shared" si="52"/>
        <v/>
      </c>
      <c r="AH100" s="236" t="str">
        <f t="shared" si="53"/>
        <v/>
      </c>
      <c r="AI100" s="237" t="str">
        <f t="shared" si="54"/>
        <v/>
      </c>
      <c r="AJ100" s="245" t="str">
        <f t="shared" si="55"/>
        <v/>
      </c>
      <c r="AK100" s="236" t="str">
        <f t="shared" si="56"/>
        <v/>
      </c>
      <c r="AL100" s="236" t="str">
        <f t="shared" si="57"/>
        <v/>
      </c>
      <c r="AM100" s="248" t="str">
        <f t="shared" si="58"/>
        <v/>
      </c>
      <c r="AN100" s="250"/>
      <c r="AO100" s="251"/>
      <c r="AP100" s="251"/>
      <c r="AQ100" s="251"/>
      <c r="AR100" s="251"/>
      <c r="AS100" s="251"/>
      <c r="AT100">
        <f t="shared" si="59"/>
        <v>9</v>
      </c>
      <c r="AU100">
        <f t="shared" si="60"/>
        <v>7</v>
      </c>
      <c r="AV100">
        <f t="shared" si="61"/>
        <v>8</v>
      </c>
    </row>
    <row r="101" spans="1:48" ht="21.75">
      <c r="A101" s="174">
        <v>22</v>
      </c>
      <c r="B101" s="175" t="s">
        <v>374</v>
      </c>
      <c r="C101" s="175" t="s">
        <v>35</v>
      </c>
      <c r="D101" s="176">
        <v>33760</v>
      </c>
      <c r="E101" s="177">
        <v>33760</v>
      </c>
      <c r="F101" s="177">
        <v>38679</v>
      </c>
      <c r="G101" s="181"/>
      <c r="H101" s="178"/>
      <c r="I101" s="175" t="s">
        <v>58</v>
      </c>
      <c r="J101" s="177">
        <v>46296</v>
      </c>
      <c r="K101" s="179" t="s">
        <v>3</v>
      </c>
      <c r="L101" s="175" t="s">
        <v>1915</v>
      </c>
      <c r="M101" s="175" t="s">
        <v>88</v>
      </c>
      <c r="N101" s="175" t="s">
        <v>1916</v>
      </c>
      <c r="O101" s="175" t="s">
        <v>311</v>
      </c>
      <c r="P101" s="179" t="s">
        <v>26</v>
      </c>
      <c r="Q101" s="179" t="s">
        <v>9</v>
      </c>
      <c r="R101" s="180"/>
      <c r="S101" s="235">
        <f t="shared" si="38"/>
        <v>1</v>
      </c>
      <c r="T101" s="236" t="str">
        <f t="shared" si="39"/>
        <v/>
      </c>
      <c r="U101" s="237" t="str">
        <f t="shared" si="40"/>
        <v/>
      </c>
      <c r="V101" s="245" t="str">
        <f t="shared" si="41"/>
        <v/>
      </c>
      <c r="W101" s="236" t="str">
        <f t="shared" si="42"/>
        <v/>
      </c>
      <c r="X101" s="237" t="str">
        <f t="shared" si="43"/>
        <v/>
      </c>
      <c r="Y101" s="245" t="str">
        <f t="shared" si="44"/>
        <v/>
      </c>
      <c r="Z101" s="236" t="str">
        <f t="shared" si="45"/>
        <v/>
      </c>
      <c r="AA101" s="248" t="str">
        <f t="shared" si="46"/>
        <v/>
      </c>
      <c r="AB101" s="235" t="str">
        <f t="shared" si="47"/>
        <v/>
      </c>
      <c r="AC101" s="236" t="str">
        <f t="shared" si="48"/>
        <v/>
      </c>
      <c r="AD101" s="236">
        <f t="shared" si="49"/>
        <v>1</v>
      </c>
      <c r="AE101" s="237" t="str">
        <f t="shared" si="50"/>
        <v/>
      </c>
      <c r="AF101" s="245" t="str">
        <f t="shared" si="51"/>
        <v/>
      </c>
      <c r="AG101" s="236" t="str">
        <f t="shared" si="52"/>
        <v/>
      </c>
      <c r="AH101" s="236" t="str">
        <f t="shared" si="53"/>
        <v/>
      </c>
      <c r="AI101" s="237" t="str">
        <f t="shared" si="54"/>
        <v/>
      </c>
      <c r="AJ101" s="245" t="str">
        <f t="shared" si="55"/>
        <v/>
      </c>
      <c r="AK101" s="236" t="str">
        <f t="shared" si="56"/>
        <v/>
      </c>
      <c r="AL101" s="236" t="str">
        <f t="shared" si="57"/>
        <v/>
      </c>
      <c r="AM101" s="248" t="str">
        <f t="shared" si="58"/>
        <v/>
      </c>
      <c r="AN101" s="250"/>
      <c r="AO101" s="251"/>
      <c r="AP101" s="251"/>
      <c r="AQ101" s="251"/>
      <c r="AR101" s="251"/>
      <c r="AS101" s="251"/>
      <c r="AT101">
        <f t="shared" si="59"/>
        <v>30</v>
      </c>
      <c r="AU101">
        <f t="shared" si="60"/>
        <v>11</v>
      </c>
      <c r="AV101">
        <f t="shared" si="61"/>
        <v>27</v>
      </c>
    </row>
    <row r="102" spans="1:48" ht="21.75">
      <c r="A102" s="174">
        <v>23</v>
      </c>
      <c r="B102" s="175" t="s">
        <v>2089</v>
      </c>
      <c r="C102" s="175" t="s">
        <v>35</v>
      </c>
      <c r="D102" s="176">
        <v>34282</v>
      </c>
      <c r="E102" s="177">
        <v>34669</v>
      </c>
      <c r="F102" s="177">
        <v>43475</v>
      </c>
      <c r="G102" s="181"/>
      <c r="H102" s="178"/>
      <c r="I102" s="175" t="s">
        <v>58</v>
      </c>
      <c r="J102" s="177">
        <v>45931</v>
      </c>
      <c r="K102" s="179" t="s">
        <v>3</v>
      </c>
      <c r="L102" s="175" t="s">
        <v>462</v>
      </c>
      <c r="M102" s="175" t="s">
        <v>5</v>
      </c>
      <c r="N102" s="175" t="s">
        <v>397</v>
      </c>
      <c r="O102" s="175" t="s">
        <v>31</v>
      </c>
      <c r="P102" s="179" t="s">
        <v>41</v>
      </c>
      <c r="Q102" s="179" t="s">
        <v>121</v>
      </c>
      <c r="R102" s="180"/>
      <c r="S102" s="235">
        <f t="shared" si="38"/>
        <v>1</v>
      </c>
      <c r="T102" s="236" t="str">
        <f t="shared" si="39"/>
        <v/>
      </c>
      <c r="U102" s="237" t="str">
        <f t="shared" si="40"/>
        <v/>
      </c>
      <c r="V102" s="245" t="str">
        <f t="shared" si="41"/>
        <v/>
      </c>
      <c r="W102" s="236" t="str">
        <f t="shared" si="42"/>
        <v/>
      </c>
      <c r="X102" s="237" t="str">
        <f t="shared" si="43"/>
        <v/>
      </c>
      <c r="Y102" s="245" t="str">
        <f t="shared" si="44"/>
        <v/>
      </c>
      <c r="Z102" s="236" t="str">
        <f t="shared" si="45"/>
        <v/>
      </c>
      <c r="AA102" s="248" t="str">
        <f t="shared" si="46"/>
        <v/>
      </c>
      <c r="AB102" s="235" t="str">
        <f t="shared" si="47"/>
        <v/>
      </c>
      <c r="AC102" s="236" t="str">
        <f t="shared" si="48"/>
        <v/>
      </c>
      <c r="AD102" s="236">
        <f t="shared" si="49"/>
        <v>1</v>
      </c>
      <c r="AE102" s="237" t="str">
        <f t="shared" si="50"/>
        <v/>
      </c>
      <c r="AF102" s="245" t="str">
        <f t="shared" si="51"/>
        <v/>
      </c>
      <c r="AG102" s="236" t="str">
        <f t="shared" si="52"/>
        <v/>
      </c>
      <c r="AH102" s="236" t="str">
        <f t="shared" si="53"/>
        <v/>
      </c>
      <c r="AI102" s="237" t="str">
        <f t="shared" si="54"/>
        <v/>
      </c>
      <c r="AJ102" s="245" t="str">
        <f t="shared" si="55"/>
        <v/>
      </c>
      <c r="AK102" s="236" t="str">
        <f t="shared" si="56"/>
        <v/>
      </c>
      <c r="AL102" s="236" t="str">
        <f t="shared" si="57"/>
        <v/>
      </c>
      <c r="AM102" s="248" t="str">
        <f t="shared" si="58"/>
        <v/>
      </c>
      <c r="AN102" s="250"/>
      <c r="AO102" s="251"/>
      <c r="AP102" s="251"/>
      <c r="AQ102" s="251"/>
      <c r="AR102" s="251"/>
      <c r="AS102" s="251"/>
      <c r="AT102">
        <f t="shared" si="59"/>
        <v>28</v>
      </c>
      <c r="AU102">
        <f t="shared" si="60"/>
        <v>6</v>
      </c>
      <c r="AV102">
        <f t="shared" si="61"/>
        <v>0</v>
      </c>
    </row>
    <row r="103" spans="1:48" ht="21.75">
      <c r="A103" s="174">
        <v>24</v>
      </c>
      <c r="B103" s="175" t="s">
        <v>2580</v>
      </c>
      <c r="C103" s="175" t="s">
        <v>35</v>
      </c>
      <c r="D103" s="176">
        <v>42506</v>
      </c>
      <c r="E103" s="177">
        <v>42506</v>
      </c>
      <c r="F103" s="181">
        <v>44638</v>
      </c>
      <c r="G103" s="181"/>
      <c r="H103" s="178"/>
      <c r="I103" s="175" t="s">
        <v>58</v>
      </c>
      <c r="J103" s="177">
        <v>52140</v>
      </c>
      <c r="K103" s="179" t="s">
        <v>3</v>
      </c>
      <c r="L103" s="175" t="s">
        <v>426</v>
      </c>
      <c r="M103" s="175" t="s">
        <v>5</v>
      </c>
      <c r="N103" s="175" t="s">
        <v>377</v>
      </c>
      <c r="O103" s="175" t="s">
        <v>7</v>
      </c>
      <c r="P103" s="179" t="s">
        <v>99</v>
      </c>
      <c r="Q103" s="179" t="s">
        <v>73</v>
      </c>
      <c r="R103" s="180"/>
      <c r="S103" s="235">
        <f>IF($B103&lt;&gt;"",IF(AND($K103="เอก",OR($AT103&gt;0,AND($AT103=0,$AU103&gt;=9))),1,""),"")</f>
        <v>1</v>
      </c>
      <c r="T103" s="236" t="str">
        <f>IF($B103&lt;&gt;"",IF(AND($K103="โท",OR($AT103&gt;0,AND($AT103=0,$AU103&gt;=9))),1,""),"")</f>
        <v/>
      </c>
      <c r="U103" s="237" t="str">
        <f>IF($B103&lt;&gt;"",IF(AND($K103="ตรี",OR($AT103&gt;0,AND($AT103=0,$AU103&gt;=9))),1,""),"")</f>
        <v/>
      </c>
      <c r="V103" s="245" t="str">
        <f>IF($B103&lt;&gt;"",IF(AND($K103="เอก",AND($AT103=0,AND($AU103&gt;=6,$AU103&lt;=8))),1,""),"")</f>
        <v/>
      </c>
      <c r="W103" s="236" t="str">
        <f>IF($B103&lt;&gt;"",IF(AND($K103="โท",AND($AT103=0,AND($AU103&gt;=6,$AU103&lt;=8))),1,""),"")</f>
        <v/>
      </c>
      <c r="X103" s="237" t="str">
        <f>IF($B103&lt;&gt;"",IF(AND($K103="ตรี",AND($AT103=0,AND($AU103&gt;=6,$AU103&lt;=8))),1,""),"")</f>
        <v/>
      </c>
      <c r="Y103" s="245" t="str">
        <f>IF($B103&lt;&gt;"",IF(AND($K103="เอก",AND($AT103=0,AND($AU103&gt;=0,$AU103&lt;=5))),1,""),"")</f>
        <v/>
      </c>
      <c r="Z103" s="236" t="str">
        <f>IF($B103&lt;&gt;"",IF(AND($K103="โท",AND($AT103=0,AND($AU103&gt;=0,$AU103&lt;=5))),1,""),"")</f>
        <v/>
      </c>
      <c r="AA103" s="248" t="str">
        <f>IF($B103&lt;&gt;"",IF(AND($K103="ตรี",AND($AT103=0,AND($AU103&gt;=0,$AU103&lt;=5))),1,""),"")</f>
        <v/>
      </c>
      <c r="AB103" s="235" t="str">
        <f>IF($B103&lt;&gt;"",IF(AND($C103="ศาสตราจารย์",OR($AT103&gt;0,AND($AT103=0,$AU103&gt;=9))),1,""),"")</f>
        <v/>
      </c>
      <c r="AC103" s="236" t="str">
        <f>IF($B103&lt;&gt;"",IF(AND($C103="รองศาสตราจารย์",OR($AT103&gt;0,AND($AT103=0,$AU103&gt;=9))),1,""),"")</f>
        <v/>
      </c>
      <c r="AD103" s="236">
        <f>IF($B103&lt;&gt;"",IF(AND($C103="ผู้ช่วยศาสตราจารย์",OR($AT103&gt;0,AND($AT103=0,$AU103&gt;=9))),1,""),"")</f>
        <v>1</v>
      </c>
      <c r="AE103" s="237" t="str">
        <f>IF($B103&lt;&gt;"",IF(AND($C103="อาจารย์",OR($AT103&gt;0,AND($AT103=0,$AU103&gt;=9))),1,""),"")</f>
        <v/>
      </c>
      <c r="AF103" s="245" t="str">
        <f>IF($B103&lt;&gt;"",IF(AND($C103="ศาสตราจารย์",AND($AT103=0,AND($AU103&gt;=6,$AU103&lt;=8))),1,""),"")</f>
        <v/>
      </c>
      <c r="AG103" s="236" t="str">
        <f>IF($B103&lt;&gt;"",IF(AND($C103="รองศาสตราจารย์",AND($AT103=0,AND($AU103&gt;=6,$AU103&lt;=8))),1,""),"")</f>
        <v/>
      </c>
      <c r="AH103" s="236" t="str">
        <f>IF($B103&lt;&gt;"",IF(AND($C103="ผู้ช่วยศาสตราจารย์",AND($AT103=0,AND($AU103&gt;=6,$AU103&lt;=8))),1,""),"")</f>
        <v/>
      </c>
      <c r="AI103" s="237" t="str">
        <f>IF($B103&lt;&gt;"",IF(AND($C103="อาจารย์",AND($AT103=0,AND($AU103&gt;=6,$AU103&lt;=8))),1,""),"")</f>
        <v/>
      </c>
      <c r="AJ103" s="245" t="str">
        <f>IF($B103&lt;&gt;"",IF(AND($C103="ศาสตราจารย์",AND($AT103=0,AND($AU103&gt;=0,$AU103&lt;=5))),1,""),"")</f>
        <v/>
      </c>
      <c r="AK103" s="236" t="str">
        <f>IF($B103&lt;&gt;"",IF(AND($C103="รองศาสตราจารย์",AND($AT103=0,AND($AU103&gt;=0,$AU103&lt;=5))),1,""),"")</f>
        <v/>
      </c>
      <c r="AL103" s="236" t="str">
        <f>IF($B103&lt;&gt;"",IF(AND($C103="ผู้ช่วยศาสตราจารย์",AND($AT103=0,AND($AU103&gt;=0,$AU103&lt;=5))),1,""),"")</f>
        <v/>
      </c>
      <c r="AM103" s="248" t="str">
        <f>IF($B103&lt;&gt;"",IF(AND($C103="อาจารย์",AND($AT103=0,AND($AU103&gt;=0,$AU103&lt;=5))),1,""),"")</f>
        <v/>
      </c>
      <c r="AN103" s="250"/>
      <c r="AO103" s="251"/>
      <c r="AP103" s="251"/>
      <c r="AQ103" s="251"/>
      <c r="AR103" s="251"/>
      <c r="AS103" s="251"/>
      <c r="AT103">
        <f>IF(B103&lt;&gt;"",DATEDIF(E103,$AT$9,"Y"),"")</f>
        <v>7</v>
      </c>
      <c r="AU103">
        <f>IF(B103&lt;&gt;"",DATEDIF(E103,$AT$9,"YM"),"")</f>
        <v>0</v>
      </c>
      <c r="AV103">
        <f>IF(B103&lt;&gt;"",DATEDIF(E103,$AT$9,"MD"),"")</f>
        <v>16</v>
      </c>
    </row>
    <row r="104" spans="1:48" ht="21.75">
      <c r="A104" s="174">
        <v>25</v>
      </c>
      <c r="B104" s="175" t="s">
        <v>2223</v>
      </c>
      <c r="C104" s="175" t="s">
        <v>35</v>
      </c>
      <c r="D104" s="176">
        <v>40718</v>
      </c>
      <c r="E104" s="177">
        <v>40725</v>
      </c>
      <c r="F104" s="177">
        <v>43344</v>
      </c>
      <c r="G104" s="181"/>
      <c r="H104" s="178"/>
      <c r="I104" s="175" t="s">
        <v>58</v>
      </c>
      <c r="J104" s="177">
        <v>51044</v>
      </c>
      <c r="K104" s="179" t="s">
        <v>3</v>
      </c>
      <c r="L104" s="175" t="s">
        <v>463</v>
      </c>
      <c r="M104" s="175" t="s">
        <v>5</v>
      </c>
      <c r="N104" s="175" t="s">
        <v>464</v>
      </c>
      <c r="O104" s="175" t="s">
        <v>7</v>
      </c>
      <c r="P104" s="179" t="s">
        <v>59</v>
      </c>
      <c r="Q104" s="179" t="s">
        <v>72</v>
      </c>
      <c r="R104" s="180"/>
      <c r="S104" s="235">
        <f t="shared" si="38"/>
        <v>1</v>
      </c>
      <c r="T104" s="236" t="str">
        <f t="shared" si="39"/>
        <v/>
      </c>
      <c r="U104" s="237" t="str">
        <f t="shared" si="40"/>
        <v/>
      </c>
      <c r="V104" s="245" t="str">
        <f t="shared" si="41"/>
        <v/>
      </c>
      <c r="W104" s="236" t="str">
        <f t="shared" si="42"/>
        <v/>
      </c>
      <c r="X104" s="237" t="str">
        <f t="shared" si="43"/>
        <v/>
      </c>
      <c r="Y104" s="245" t="str">
        <f t="shared" si="44"/>
        <v/>
      </c>
      <c r="Z104" s="236" t="str">
        <f t="shared" si="45"/>
        <v/>
      </c>
      <c r="AA104" s="248" t="str">
        <f t="shared" si="46"/>
        <v/>
      </c>
      <c r="AB104" s="235" t="str">
        <f t="shared" si="47"/>
        <v/>
      </c>
      <c r="AC104" s="236" t="str">
        <f t="shared" si="48"/>
        <v/>
      </c>
      <c r="AD104" s="236">
        <f t="shared" si="49"/>
        <v>1</v>
      </c>
      <c r="AE104" s="237" t="str">
        <f t="shared" si="50"/>
        <v/>
      </c>
      <c r="AF104" s="245" t="str">
        <f t="shared" si="51"/>
        <v/>
      </c>
      <c r="AG104" s="236" t="str">
        <f t="shared" si="52"/>
        <v/>
      </c>
      <c r="AH104" s="236" t="str">
        <f t="shared" si="53"/>
        <v/>
      </c>
      <c r="AI104" s="237" t="str">
        <f t="shared" si="54"/>
        <v/>
      </c>
      <c r="AJ104" s="245" t="str">
        <f t="shared" si="55"/>
        <v/>
      </c>
      <c r="AK104" s="236" t="str">
        <f t="shared" si="56"/>
        <v/>
      </c>
      <c r="AL104" s="236" t="str">
        <f t="shared" si="57"/>
        <v/>
      </c>
      <c r="AM104" s="248" t="str">
        <f t="shared" si="58"/>
        <v/>
      </c>
      <c r="AN104" s="250"/>
      <c r="AO104" s="251"/>
      <c r="AP104" s="251"/>
      <c r="AQ104" s="251"/>
      <c r="AR104" s="251"/>
      <c r="AS104" s="251"/>
      <c r="AT104">
        <f t="shared" si="59"/>
        <v>11</v>
      </c>
      <c r="AU104">
        <f t="shared" si="60"/>
        <v>11</v>
      </c>
      <c r="AV104">
        <f t="shared" si="61"/>
        <v>0</v>
      </c>
    </row>
    <row r="105" spans="1:48" ht="21.75">
      <c r="A105" s="174">
        <v>26</v>
      </c>
      <c r="B105" s="175" t="s">
        <v>2508</v>
      </c>
      <c r="C105" s="175" t="s">
        <v>35</v>
      </c>
      <c r="D105" s="176">
        <v>41061</v>
      </c>
      <c r="E105" s="177">
        <v>41061</v>
      </c>
      <c r="F105" s="177">
        <v>42761</v>
      </c>
      <c r="G105" s="181"/>
      <c r="H105" s="178"/>
      <c r="I105" s="175" t="s">
        <v>58</v>
      </c>
      <c r="J105" s="177">
        <v>49949</v>
      </c>
      <c r="K105" s="179" t="s">
        <v>3</v>
      </c>
      <c r="L105" s="175" t="s">
        <v>485</v>
      </c>
      <c r="M105" s="175" t="s">
        <v>88</v>
      </c>
      <c r="N105" s="175" t="s">
        <v>486</v>
      </c>
      <c r="O105" s="175" t="s">
        <v>31</v>
      </c>
      <c r="P105" s="179" t="s">
        <v>99</v>
      </c>
      <c r="Q105" s="179" t="s">
        <v>109</v>
      </c>
      <c r="R105" s="180"/>
      <c r="S105" s="235">
        <f>IF($B105&lt;&gt;"",IF(AND($K105="เอก",OR($AT105&gt;0,AND($AT105=0,$AU105&gt;=9))),1,""),"")</f>
        <v>1</v>
      </c>
      <c r="T105" s="236" t="str">
        <f>IF($B105&lt;&gt;"",IF(AND($K105="โท",OR($AT105&gt;0,AND($AT105=0,$AU105&gt;=9))),1,""),"")</f>
        <v/>
      </c>
      <c r="U105" s="237" t="str">
        <f>IF($B105&lt;&gt;"",IF(AND($K105="ตรี",OR($AT105&gt;0,AND($AT105=0,$AU105&gt;=9))),1,""),"")</f>
        <v/>
      </c>
      <c r="V105" s="245" t="str">
        <f>IF($B105&lt;&gt;"",IF(AND($K105="เอก",AND($AT105=0,AND($AU105&gt;=6,$AU105&lt;=8))),1,""),"")</f>
        <v/>
      </c>
      <c r="W105" s="236" t="str">
        <f>IF($B105&lt;&gt;"",IF(AND($K105="โท",AND($AT105=0,AND($AU105&gt;=6,$AU105&lt;=8))),1,""),"")</f>
        <v/>
      </c>
      <c r="X105" s="237" t="str">
        <f>IF($B105&lt;&gt;"",IF(AND($K105="ตรี",AND($AT105=0,AND($AU105&gt;=6,$AU105&lt;=8))),1,""),"")</f>
        <v/>
      </c>
      <c r="Y105" s="245" t="str">
        <f>IF($B105&lt;&gt;"",IF(AND($K105="เอก",AND($AT105=0,AND($AU105&gt;=0,$AU105&lt;=5))),1,""),"")</f>
        <v/>
      </c>
      <c r="Z105" s="236" t="str">
        <f>IF($B105&lt;&gt;"",IF(AND($K105="โท",AND($AT105=0,AND($AU105&gt;=0,$AU105&lt;=5))),1,""),"")</f>
        <v/>
      </c>
      <c r="AA105" s="248" t="str">
        <f>IF($B105&lt;&gt;"",IF(AND($K105="ตรี",AND($AT105=0,AND($AU105&gt;=0,$AU105&lt;=5))),1,""),"")</f>
        <v/>
      </c>
      <c r="AB105" s="235" t="str">
        <f>IF($B105&lt;&gt;"",IF(AND($C105="ศาสตราจารย์",OR($AT105&gt;0,AND($AT105=0,$AU105&gt;=9))),1,""),"")</f>
        <v/>
      </c>
      <c r="AC105" s="236" t="str">
        <f>IF($B105&lt;&gt;"",IF(AND($C105="รองศาสตราจารย์",OR($AT105&gt;0,AND($AT105=0,$AU105&gt;=9))),1,""),"")</f>
        <v/>
      </c>
      <c r="AD105" s="236">
        <f>IF($B105&lt;&gt;"",IF(AND($C105="ผู้ช่วยศาสตราจารย์",OR($AT105&gt;0,AND($AT105=0,$AU105&gt;=9))),1,""),"")</f>
        <v>1</v>
      </c>
      <c r="AE105" s="237" t="str">
        <f>IF($B105&lt;&gt;"",IF(AND($C105="อาจารย์",OR($AT105&gt;0,AND($AT105=0,$AU105&gt;=9))),1,""),"")</f>
        <v/>
      </c>
      <c r="AF105" s="245" t="str">
        <f>IF($B105&lt;&gt;"",IF(AND($C105="ศาสตราจารย์",AND($AT105=0,AND($AU105&gt;=6,$AU105&lt;=8))),1,""),"")</f>
        <v/>
      </c>
      <c r="AG105" s="236" t="str">
        <f>IF($B105&lt;&gt;"",IF(AND($C105="รองศาสตราจารย์",AND($AT105=0,AND($AU105&gt;=6,$AU105&lt;=8))),1,""),"")</f>
        <v/>
      </c>
      <c r="AH105" s="236" t="str">
        <f>IF($B105&lt;&gt;"",IF(AND($C105="ผู้ช่วยศาสตราจารย์",AND($AT105=0,AND($AU105&gt;=6,$AU105&lt;=8))),1,""),"")</f>
        <v/>
      </c>
      <c r="AI105" s="237" t="str">
        <f>IF($B105&lt;&gt;"",IF(AND($C105="อาจารย์",AND($AT105=0,AND($AU105&gt;=6,$AU105&lt;=8))),1,""),"")</f>
        <v/>
      </c>
      <c r="AJ105" s="245" t="str">
        <f>IF($B105&lt;&gt;"",IF(AND($C105="ศาสตราจารย์",AND($AT105=0,AND($AU105&gt;=0,$AU105&lt;=5))),1,""),"")</f>
        <v/>
      </c>
      <c r="AK105" s="236" t="str">
        <f>IF($B105&lt;&gt;"",IF(AND($C105="รองศาสตราจารย์",AND($AT105=0,AND($AU105&gt;=0,$AU105&lt;=5))),1,""),"")</f>
        <v/>
      </c>
      <c r="AL105" s="236" t="str">
        <f>IF($B105&lt;&gt;"",IF(AND($C105="ผู้ช่วยศาสตราจารย์",AND($AT105=0,AND($AU105&gt;=0,$AU105&lt;=5))),1,""),"")</f>
        <v/>
      </c>
      <c r="AM105" s="248" t="str">
        <f>IF($B105&lt;&gt;"",IF(AND($C105="อาจารย์",AND($AT105=0,AND($AU105&gt;=0,$AU105&lt;=5))),1,""),"")</f>
        <v/>
      </c>
      <c r="AN105" s="250"/>
      <c r="AO105" s="251"/>
      <c r="AP105" s="251"/>
      <c r="AQ105" s="251"/>
      <c r="AR105" s="251"/>
      <c r="AS105" s="251"/>
      <c r="AT105">
        <f>IF(B105&lt;&gt;"",DATEDIF(E105,$AT$9,"Y"),"")</f>
        <v>11</v>
      </c>
      <c r="AU105">
        <f>IF(B105&lt;&gt;"",DATEDIF(E105,$AT$9,"YM"),"")</f>
        <v>0</v>
      </c>
      <c r="AV105">
        <f>IF(B105&lt;&gt;"",DATEDIF(E105,$AT$9,"MD"),"")</f>
        <v>0</v>
      </c>
    </row>
    <row r="106" spans="1:48" ht="21.75">
      <c r="A106" s="174">
        <v>27</v>
      </c>
      <c r="B106" s="175" t="s">
        <v>2090</v>
      </c>
      <c r="C106" s="175" t="s">
        <v>35</v>
      </c>
      <c r="D106" s="176">
        <v>41143</v>
      </c>
      <c r="E106" s="177">
        <v>41143</v>
      </c>
      <c r="F106" s="177">
        <v>43104</v>
      </c>
      <c r="G106" s="181"/>
      <c r="H106" s="178"/>
      <c r="I106" s="175" t="s">
        <v>58</v>
      </c>
      <c r="J106" s="177">
        <v>51775</v>
      </c>
      <c r="K106" s="179" t="s">
        <v>3</v>
      </c>
      <c r="L106" s="175" t="s">
        <v>473</v>
      </c>
      <c r="M106" s="175" t="s">
        <v>5</v>
      </c>
      <c r="N106" s="175" t="s">
        <v>474</v>
      </c>
      <c r="O106" s="175" t="s">
        <v>7</v>
      </c>
      <c r="P106" s="179" t="s">
        <v>38</v>
      </c>
      <c r="Q106" s="179" t="s">
        <v>60</v>
      </c>
      <c r="R106" s="180"/>
      <c r="S106" s="235">
        <f t="shared" si="38"/>
        <v>1</v>
      </c>
      <c r="T106" s="236" t="str">
        <f t="shared" si="39"/>
        <v/>
      </c>
      <c r="U106" s="237" t="str">
        <f t="shared" si="40"/>
        <v/>
      </c>
      <c r="V106" s="245" t="str">
        <f t="shared" si="41"/>
        <v/>
      </c>
      <c r="W106" s="236" t="str">
        <f t="shared" si="42"/>
        <v/>
      </c>
      <c r="X106" s="237" t="str">
        <f t="shared" si="43"/>
        <v/>
      </c>
      <c r="Y106" s="245" t="str">
        <f t="shared" si="44"/>
        <v/>
      </c>
      <c r="Z106" s="236" t="str">
        <f t="shared" si="45"/>
        <v/>
      </c>
      <c r="AA106" s="248" t="str">
        <f t="shared" si="46"/>
        <v/>
      </c>
      <c r="AB106" s="235" t="str">
        <f t="shared" si="47"/>
        <v/>
      </c>
      <c r="AC106" s="236" t="str">
        <f t="shared" si="48"/>
        <v/>
      </c>
      <c r="AD106" s="236">
        <f t="shared" si="49"/>
        <v>1</v>
      </c>
      <c r="AE106" s="237" t="str">
        <f t="shared" si="50"/>
        <v/>
      </c>
      <c r="AF106" s="245" t="str">
        <f t="shared" si="51"/>
        <v/>
      </c>
      <c r="AG106" s="236" t="str">
        <f t="shared" si="52"/>
        <v/>
      </c>
      <c r="AH106" s="236" t="str">
        <f t="shared" si="53"/>
        <v/>
      </c>
      <c r="AI106" s="237" t="str">
        <f t="shared" si="54"/>
        <v/>
      </c>
      <c r="AJ106" s="245" t="str">
        <f t="shared" si="55"/>
        <v/>
      </c>
      <c r="AK106" s="236" t="str">
        <f t="shared" si="56"/>
        <v/>
      </c>
      <c r="AL106" s="236" t="str">
        <f t="shared" si="57"/>
        <v/>
      </c>
      <c r="AM106" s="248" t="str">
        <f t="shared" si="58"/>
        <v/>
      </c>
      <c r="AN106" s="250"/>
      <c r="AO106" s="251"/>
      <c r="AP106" s="251"/>
      <c r="AQ106" s="251"/>
      <c r="AR106" s="251"/>
      <c r="AS106" s="251"/>
      <c r="AT106">
        <f t="shared" si="59"/>
        <v>10</v>
      </c>
      <c r="AU106">
        <f t="shared" si="60"/>
        <v>9</v>
      </c>
      <c r="AV106">
        <f t="shared" si="61"/>
        <v>10</v>
      </c>
    </row>
    <row r="107" spans="1:48" ht="21.75">
      <c r="A107" s="174">
        <v>28</v>
      </c>
      <c r="B107" s="175" t="s">
        <v>1731</v>
      </c>
      <c r="C107" s="175" t="s">
        <v>35</v>
      </c>
      <c r="D107" s="176">
        <v>40301</v>
      </c>
      <c r="E107" s="177">
        <v>40301</v>
      </c>
      <c r="F107" s="177">
        <v>42334</v>
      </c>
      <c r="G107" s="181"/>
      <c r="H107" s="178"/>
      <c r="I107" s="175" t="s">
        <v>58</v>
      </c>
      <c r="J107" s="177">
        <v>49218</v>
      </c>
      <c r="K107" s="179" t="s">
        <v>3</v>
      </c>
      <c r="L107" s="175" t="s">
        <v>2097</v>
      </c>
      <c r="M107" s="175" t="s">
        <v>476</v>
      </c>
      <c r="N107" s="175" t="s">
        <v>2098</v>
      </c>
      <c r="O107" s="175" t="s">
        <v>477</v>
      </c>
      <c r="P107" s="179" t="s">
        <v>121</v>
      </c>
      <c r="Q107" s="179" t="s">
        <v>72</v>
      </c>
      <c r="R107" s="180"/>
      <c r="S107" s="235">
        <f t="shared" si="38"/>
        <v>1</v>
      </c>
      <c r="T107" s="236" t="str">
        <f t="shared" si="39"/>
        <v/>
      </c>
      <c r="U107" s="237" t="str">
        <f t="shared" si="40"/>
        <v/>
      </c>
      <c r="V107" s="245" t="str">
        <f t="shared" si="41"/>
        <v/>
      </c>
      <c r="W107" s="236" t="str">
        <f t="shared" si="42"/>
        <v/>
      </c>
      <c r="X107" s="237" t="str">
        <f t="shared" si="43"/>
        <v/>
      </c>
      <c r="Y107" s="245" t="str">
        <f t="shared" si="44"/>
        <v/>
      </c>
      <c r="Z107" s="236" t="str">
        <f t="shared" si="45"/>
        <v/>
      </c>
      <c r="AA107" s="248" t="str">
        <f t="shared" si="46"/>
        <v/>
      </c>
      <c r="AB107" s="235" t="str">
        <f t="shared" si="47"/>
        <v/>
      </c>
      <c r="AC107" s="236" t="str">
        <f t="shared" si="48"/>
        <v/>
      </c>
      <c r="AD107" s="236">
        <f t="shared" si="49"/>
        <v>1</v>
      </c>
      <c r="AE107" s="237" t="str">
        <f t="shared" si="50"/>
        <v/>
      </c>
      <c r="AF107" s="245" t="str">
        <f t="shared" si="51"/>
        <v/>
      </c>
      <c r="AG107" s="236" t="str">
        <f t="shared" si="52"/>
        <v/>
      </c>
      <c r="AH107" s="236" t="str">
        <f t="shared" si="53"/>
        <v/>
      </c>
      <c r="AI107" s="237" t="str">
        <f t="shared" si="54"/>
        <v/>
      </c>
      <c r="AJ107" s="245" t="str">
        <f t="shared" si="55"/>
        <v/>
      </c>
      <c r="AK107" s="236" t="str">
        <f t="shared" si="56"/>
        <v/>
      </c>
      <c r="AL107" s="236" t="str">
        <f t="shared" si="57"/>
        <v/>
      </c>
      <c r="AM107" s="248" t="str">
        <f t="shared" si="58"/>
        <v/>
      </c>
      <c r="AN107" s="250"/>
      <c r="AO107" s="251"/>
      <c r="AP107" s="251"/>
      <c r="AQ107" s="251"/>
      <c r="AR107" s="251"/>
      <c r="AS107" s="251"/>
      <c r="AT107">
        <f t="shared" si="59"/>
        <v>13</v>
      </c>
      <c r="AU107">
        <f t="shared" si="60"/>
        <v>0</v>
      </c>
      <c r="AV107">
        <f t="shared" si="61"/>
        <v>29</v>
      </c>
    </row>
    <row r="108" spans="1:48" ht="21.75">
      <c r="A108" s="174">
        <v>29</v>
      </c>
      <c r="B108" s="175" t="s">
        <v>1917</v>
      </c>
      <c r="C108" s="175" t="s">
        <v>35</v>
      </c>
      <c r="D108" s="176">
        <v>35810</v>
      </c>
      <c r="E108" s="177">
        <v>41759</v>
      </c>
      <c r="F108" s="177">
        <v>43259</v>
      </c>
      <c r="G108" s="181"/>
      <c r="H108" s="178"/>
      <c r="I108" s="175" t="s">
        <v>58</v>
      </c>
      <c r="J108" s="177">
        <v>47757</v>
      </c>
      <c r="K108" s="179" t="s">
        <v>3</v>
      </c>
      <c r="L108" s="175" t="s">
        <v>359</v>
      </c>
      <c r="M108" s="175" t="s">
        <v>5</v>
      </c>
      <c r="N108" s="175" t="s">
        <v>339</v>
      </c>
      <c r="O108" s="175" t="s">
        <v>7</v>
      </c>
      <c r="P108" s="179" t="s">
        <v>99</v>
      </c>
      <c r="Q108" s="179" t="s">
        <v>167</v>
      </c>
      <c r="R108" s="192" t="s">
        <v>1685</v>
      </c>
      <c r="S108" s="235">
        <f t="shared" si="38"/>
        <v>1</v>
      </c>
      <c r="T108" s="236" t="str">
        <f t="shared" si="39"/>
        <v/>
      </c>
      <c r="U108" s="237" t="str">
        <f t="shared" si="40"/>
        <v/>
      </c>
      <c r="V108" s="245" t="str">
        <f t="shared" si="41"/>
        <v/>
      </c>
      <c r="W108" s="236" t="str">
        <f t="shared" si="42"/>
        <v/>
      </c>
      <c r="X108" s="237" t="str">
        <f t="shared" si="43"/>
        <v/>
      </c>
      <c r="Y108" s="245" t="str">
        <f t="shared" si="44"/>
        <v/>
      </c>
      <c r="Z108" s="236" t="str">
        <f t="shared" si="45"/>
        <v/>
      </c>
      <c r="AA108" s="248" t="str">
        <f t="shared" si="46"/>
        <v/>
      </c>
      <c r="AB108" s="235" t="str">
        <f t="shared" si="47"/>
        <v/>
      </c>
      <c r="AC108" s="236" t="str">
        <f t="shared" si="48"/>
        <v/>
      </c>
      <c r="AD108" s="236">
        <f t="shared" si="49"/>
        <v>1</v>
      </c>
      <c r="AE108" s="237" t="str">
        <f t="shared" si="50"/>
        <v/>
      </c>
      <c r="AF108" s="245" t="str">
        <f t="shared" si="51"/>
        <v/>
      </c>
      <c r="AG108" s="236" t="str">
        <f t="shared" si="52"/>
        <v/>
      </c>
      <c r="AH108" s="236" t="str">
        <f t="shared" si="53"/>
        <v/>
      </c>
      <c r="AI108" s="237" t="str">
        <f t="shared" si="54"/>
        <v/>
      </c>
      <c r="AJ108" s="245" t="str">
        <f t="shared" si="55"/>
        <v/>
      </c>
      <c r="AK108" s="236" t="str">
        <f t="shared" si="56"/>
        <v/>
      </c>
      <c r="AL108" s="236" t="str">
        <f t="shared" si="57"/>
        <v/>
      </c>
      <c r="AM108" s="248" t="str">
        <f t="shared" si="58"/>
        <v/>
      </c>
      <c r="AN108" s="250"/>
      <c r="AO108" s="251"/>
      <c r="AP108" s="251"/>
      <c r="AQ108" s="251"/>
      <c r="AR108" s="251"/>
      <c r="AS108" s="251"/>
      <c r="AT108">
        <f t="shared" si="59"/>
        <v>9</v>
      </c>
      <c r="AU108">
        <f t="shared" si="60"/>
        <v>1</v>
      </c>
      <c r="AV108">
        <f t="shared" si="61"/>
        <v>2</v>
      </c>
    </row>
    <row r="109" spans="1:48" ht="21.75">
      <c r="A109" s="174">
        <v>30</v>
      </c>
      <c r="B109" s="175" t="s">
        <v>1732</v>
      </c>
      <c r="C109" s="175" t="s">
        <v>35</v>
      </c>
      <c r="D109" s="176">
        <v>39995</v>
      </c>
      <c r="E109" s="177">
        <v>39995</v>
      </c>
      <c r="F109" s="177">
        <v>42093</v>
      </c>
      <c r="G109" s="181"/>
      <c r="H109" s="178"/>
      <c r="I109" s="175" t="s">
        <v>58</v>
      </c>
      <c r="J109" s="177">
        <v>50314</v>
      </c>
      <c r="K109" s="179" t="s">
        <v>3</v>
      </c>
      <c r="L109" s="175" t="s">
        <v>483</v>
      </c>
      <c r="M109" s="175" t="s">
        <v>88</v>
      </c>
      <c r="N109" s="175" t="s">
        <v>484</v>
      </c>
      <c r="O109" s="175" t="s">
        <v>31</v>
      </c>
      <c r="P109" s="179" t="s">
        <v>9</v>
      </c>
      <c r="Q109" s="179" t="s">
        <v>99</v>
      </c>
      <c r="R109" s="180"/>
      <c r="S109" s="235">
        <f t="shared" si="38"/>
        <v>1</v>
      </c>
      <c r="T109" s="236" t="str">
        <f t="shared" si="39"/>
        <v/>
      </c>
      <c r="U109" s="237" t="str">
        <f t="shared" si="40"/>
        <v/>
      </c>
      <c r="V109" s="245" t="str">
        <f t="shared" si="41"/>
        <v/>
      </c>
      <c r="W109" s="236" t="str">
        <f t="shared" si="42"/>
        <v/>
      </c>
      <c r="X109" s="237" t="str">
        <f t="shared" si="43"/>
        <v/>
      </c>
      <c r="Y109" s="245" t="str">
        <f t="shared" si="44"/>
        <v/>
      </c>
      <c r="Z109" s="236" t="str">
        <f t="shared" si="45"/>
        <v/>
      </c>
      <c r="AA109" s="248" t="str">
        <f t="shared" si="46"/>
        <v/>
      </c>
      <c r="AB109" s="235" t="str">
        <f t="shared" si="47"/>
        <v/>
      </c>
      <c r="AC109" s="236" t="str">
        <f t="shared" si="48"/>
        <v/>
      </c>
      <c r="AD109" s="236">
        <f t="shared" si="49"/>
        <v>1</v>
      </c>
      <c r="AE109" s="237" t="str">
        <f t="shared" si="50"/>
        <v/>
      </c>
      <c r="AF109" s="245" t="str">
        <f t="shared" si="51"/>
        <v/>
      </c>
      <c r="AG109" s="236" t="str">
        <f t="shared" si="52"/>
        <v/>
      </c>
      <c r="AH109" s="236" t="str">
        <f t="shared" si="53"/>
        <v/>
      </c>
      <c r="AI109" s="237" t="str">
        <f t="shared" si="54"/>
        <v/>
      </c>
      <c r="AJ109" s="245" t="str">
        <f t="shared" si="55"/>
        <v/>
      </c>
      <c r="AK109" s="236" t="str">
        <f t="shared" si="56"/>
        <v/>
      </c>
      <c r="AL109" s="236" t="str">
        <f t="shared" si="57"/>
        <v/>
      </c>
      <c r="AM109" s="248" t="str">
        <f t="shared" si="58"/>
        <v/>
      </c>
      <c r="AN109" s="250"/>
      <c r="AO109" s="251"/>
      <c r="AP109" s="251"/>
      <c r="AQ109" s="251"/>
      <c r="AR109" s="251"/>
      <c r="AS109" s="251"/>
      <c r="AT109">
        <f t="shared" si="59"/>
        <v>13</v>
      </c>
      <c r="AU109">
        <f t="shared" si="60"/>
        <v>11</v>
      </c>
      <c r="AV109">
        <f t="shared" si="61"/>
        <v>0</v>
      </c>
    </row>
    <row r="110" spans="1:48" ht="21.75">
      <c r="A110" s="174">
        <v>31</v>
      </c>
      <c r="B110" s="175" t="s">
        <v>387</v>
      </c>
      <c r="C110" s="175" t="s">
        <v>35</v>
      </c>
      <c r="D110" s="176">
        <v>39266</v>
      </c>
      <c r="E110" s="177">
        <v>39071</v>
      </c>
      <c r="F110" s="177">
        <v>41327</v>
      </c>
      <c r="G110" s="181"/>
      <c r="H110" s="178"/>
      <c r="I110" s="175" t="s">
        <v>58</v>
      </c>
      <c r="J110" s="177">
        <v>50314</v>
      </c>
      <c r="K110" s="179" t="s">
        <v>3</v>
      </c>
      <c r="L110" s="175" t="s">
        <v>345</v>
      </c>
      <c r="M110" s="175" t="s">
        <v>1884</v>
      </c>
      <c r="N110" s="175" t="s">
        <v>346</v>
      </c>
      <c r="O110" s="175" t="s">
        <v>347</v>
      </c>
      <c r="P110" s="179" t="s">
        <v>9</v>
      </c>
      <c r="Q110" s="179" t="s">
        <v>59</v>
      </c>
      <c r="R110" s="180"/>
      <c r="S110" s="235">
        <f t="shared" si="38"/>
        <v>1</v>
      </c>
      <c r="T110" s="236" t="str">
        <f t="shared" si="39"/>
        <v/>
      </c>
      <c r="U110" s="237" t="str">
        <f t="shared" si="40"/>
        <v/>
      </c>
      <c r="V110" s="245" t="str">
        <f t="shared" si="41"/>
        <v/>
      </c>
      <c r="W110" s="236" t="str">
        <f t="shared" si="42"/>
        <v/>
      </c>
      <c r="X110" s="237" t="str">
        <f t="shared" si="43"/>
        <v/>
      </c>
      <c r="Y110" s="245" t="str">
        <f t="shared" si="44"/>
        <v/>
      </c>
      <c r="Z110" s="236" t="str">
        <f t="shared" si="45"/>
        <v/>
      </c>
      <c r="AA110" s="248" t="str">
        <f t="shared" si="46"/>
        <v/>
      </c>
      <c r="AB110" s="235" t="str">
        <f t="shared" si="47"/>
        <v/>
      </c>
      <c r="AC110" s="236" t="str">
        <f t="shared" si="48"/>
        <v/>
      </c>
      <c r="AD110" s="236">
        <f t="shared" si="49"/>
        <v>1</v>
      </c>
      <c r="AE110" s="237" t="str">
        <f t="shared" si="50"/>
        <v/>
      </c>
      <c r="AF110" s="245" t="str">
        <f t="shared" si="51"/>
        <v/>
      </c>
      <c r="AG110" s="236" t="str">
        <f t="shared" si="52"/>
        <v/>
      </c>
      <c r="AH110" s="236" t="str">
        <f t="shared" si="53"/>
        <v/>
      </c>
      <c r="AI110" s="237" t="str">
        <f t="shared" si="54"/>
        <v/>
      </c>
      <c r="AJ110" s="245" t="str">
        <f t="shared" si="55"/>
        <v/>
      </c>
      <c r="AK110" s="236" t="str">
        <f t="shared" si="56"/>
        <v/>
      </c>
      <c r="AL110" s="236" t="str">
        <f t="shared" si="57"/>
        <v/>
      </c>
      <c r="AM110" s="248" t="str">
        <f t="shared" si="58"/>
        <v/>
      </c>
      <c r="AN110" s="250"/>
      <c r="AO110" s="251"/>
      <c r="AP110" s="251"/>
      <c r="AQ110" s="251"/>
      <c r="AR110" s="251"/>
      <c r="AS110" s="251"/>
      <c r="AT110">
        <f t="shared" si="59"/>
        <v>16</v>
      </c>
      <c r="AU110">
        <f t="shared" si="60"/>
        <v>5</v>
      </c>
      <c r="AV110">
        <f t="shared" si="61"/>
        <v>12</v>
      </c>
    </row>
    <row r="111" spans="1:48" ht="21.75">
      <c r="A111" s="174">
        <v>32</v>
      </c>
      <c r="B111" s="175" t="s">
        <v>2509</v>
      </c>
      <c r="C111" s="175" t="s">
        <v>35</v>
      </c>
      <c r="D111" s="176">
        <v>41365</v>
      </c>
      <c r="E111" s="177">
        <v>41365</v>
      </c>
      <c r="F111" s="181">
        <v>44524</v>
      </c>
      <c r="G111" s="181"/>
      <c r="H111" s="178"/>
      <c r="I111" s="175" t="s">
        <v>58</v>
      </c>
      <c r="J111" s="177">
        <v>50679</v>
      </c>
      <c r="K111" s="179" t="s">
        <v>3</v>
      </c>
      <c r="L111" s="175" t="s">
        <v>426</v>
      </c>
      <c r="M111" s="175" t="s">
        <v>5</v>
      </c>
      <c r="N111" s="175" t="s">
        <v>377</v>
      </c>
      <c r="O111" s="175" t="s">
        <v>7</v>
      </c>
      <c r="P111" s="179" t="s">
        <v>64</v>
      </c>
      <c r="Q111" s="179" t="s">
        <v>121</v>
      </c>
      <c r="R111" s="180"/>
      <c r="S111" s="235">
        <f>IF($B111&lt;&gt;"",IF(AND($K111="เอก",OR($AT111&gt;0,AND($AT111=0,$AU111&gt;=9))),1,""),"")</f>
        <v>1</v>
      </c>
      <c r="T111" s="236" t="str">
        <f>IF($B111&lt;&gt;"",IF(AND($K111="โท",OR($AT111&gt;0,AND($AT111=0,$AU111&gt;=9))),1,""),"")</f>
        <v/>
      </c>
      <c r="U111" s="237" t="str">
        <f>IF($B111&lt;&gt;"",IF(AND($K111="ตรี",OR($AT111&gt;0,AND($AT111=0,$AU111&gt;=9))),1,""),"")</f>
        <v/>
      </c>
      <c r="V111" s="245" t="str">
        <f>IF($B111&lt;&gt;"",IF(AND($K111="เอก",AND($AT111=0,AND($AU111&gt;=6,$AU111&lt;=8))),1,""),"")</f>
        <v/>
      </c>
      <c r="W111" s="236" t="str">
        <f>IF($B111&lt;&gt;"",IF(AND($K111="โท",AND($AT111=0,AND($AU111&gt;=6,$AU111&lt;=8))),1,""),"")</f>
        <v/>
      </c>
      <c r="X111" s="237" t="str">
        <f>IF($B111&lt;&gt;"",IF(AND($K111="ตรี",AND($AT111=0,AND($AU111&gt;=6,$AU111&lt;=8))),1,""),"")</f>
        <v/>
      </c>
      <c r="Y111" s="245" t="str">
        <f>IF($B111&lt;&gt;"",IF(AND($K111="เอก",AND($AT111=0,AND($AU111&gt;=0,$AU111&lt;=5))),1,""),"")</f>
        <v/>
      </c>
      <c r="Z111" s="236" t="str">
        <f>IF($B111&lt;&gt;"",IF(AND($K111="โท",AND($AT111=0,AND($AU111&gt;=0,$AU111&lt;=5))),1,""),"")</f>
        <v/>
      </c>
      <c r="AA111" s="248" t="str">
        <f>IF($B111&lt;&gt;"",IF(AND($K111="ตรี",AND($AT111=0,AND($AU111&gt;=0,$AU111&lt;=5))),1,""),"")</f>
        <v/>
      </c>
      <c r="AB111" s="235" t="str">
        <f>IF($B111&lt;&gt;"",IF(AND($C111="ศาสตราจารย์",OR($AT111&gt;0,AND($AT111=0,$AU111&gt;=9))),1,""),"")</f>
        <v/>
      </c>
      <c r="AC111" s="236" t="str">
        <f>IF($B111&lt;&gt;"",IF(AND($C111="รองศาสตราจารย์",OR($AT111&gt;0,AND($AT111=0,$AU111&gt;=9))),1,""),"")</f>
        <v/>
      </c>
      <c r="AD111" s="236">
        <f>IF($B111&lt;&gt;"",IF(AND($C111="ผู้ช่วยศาสตราจารย์",OR($AT111&gt;0,AND($AT111=0,$AU111&gt;=9))),1,""),"")</f>
        <v>1</v>
      </c>
      <c r="AE111" s="237" t="str">
        <f>IF($B111&lt;&gt;"",IF(AND($C111="อาจารย์",OR($AT111&gt;0,AND($AT111=0,$AU111&gt;=9))),1,""),"")</f>
        <v/>
      </c>
      <c r="AF111" s="245" t="str">
        <f>IF($B111&lt;&gt;"",IF(AND($C111="ศาสตราจารย์",AND($AT111=0,AND($AU111&gt;=6,$AU111&lt;=8))),1,""),"")</f>
        <v/>
      </c>
      <c r="AG111" s="236" t="str">
        <f>IF($B111&lt;&gt;"",IF(AND($C111="รองศาสตราจารย์",AND($AT111=0,AND($AU111&gt;=6,$AU111&lt;=8))),1,""),"")</f>
        <v/>
      </c>
      <c r="AH111" s="236" t="str">
        <f>IF($B111&lt;&gt;"",IF(AND($C111="ผู้ช่วยศาสตราจารย์",AND($AT111=0,AND($AU111&gt;=6,$AU111&lt;=8))),1,""),"")</f>
        <v/>
      </c>
      <c r="AI111" s="237" t="str">
        <f>IF($B111&lt;&gt;"",IF(AND($C111="อาจารย์",AND($AT111=0,AND($AU111&gt;=6,$AU111&lt;=8))),1,""),"")</f>
        <v/>
      </c>
      <c r="AJ111" s="245" t="str">
        <f>IF($B111&lt;&gt;"",IF(AND($C111="ศาสตราจารย์",AND($AT111=0,AND($AU111&gt;=0,$AU111&lt;=5))),1,""),"")</f>
        <v/>
      </c>
      <c r="AK111" s="236" t="str">
        <f>IF($B111&lt;&gt;"",IF(AND($C111="รองศาสตราจารย์",AND($AT111=0,AND($AU111&gt;=0,$AU111&lt;=5))),1,""),"")</f>
        <v/>
      </c>
      <c r="AL111" s="236" t="str">
        <f>IF($B111&lt;&gt;"",IF(AND($C111="ผู้ช่วยศาสตราจารย์",AND($AT111=0,AND($AU111&gt;=0,$AU111&lt;=5))),1,""),"")</f>
        <v/>
      </c>
      <c r="AM111" s="248" t="str">
        <f>IF($B111&lt;&gt;"",IF(AND($C111="อาจารย์",AND($AT111=0,AND($AU111&gt;=0,$AU111&lt;=5))),1,""),"")</f>
        <v/>
      </c>
      <c r="AN111" s="250"/>
      <c r="AO111" s="251"/>
      <c r="AP111" s="251"/>
      <c r="AQ111" s="251"/>
      <c r="AR111" s="251"/>
      <c r="AS111" s="251"/>
      <c r="AT111">
        <f>IF(B111&lt;&gt;"",DATEDIF(E111,$AT$9,"Y"),"")</f>
        <v>10</v>
      </c>
      <c r="AU111">
        <f>IF(B111&lt;&gt;"",DATEDIF(E111,$AT$9,"YM"),"")</f>
        <v>2</v>
      </c>
      <c r="AV111">
        <f>IF(B111&lt;&gt;"",DATEDIF(E111,$AT$9,"MD"),"")</f>
        <v>0</v>
      </c>
    </row>
    <row r="112" spans="1:48" ht="21.75">
      <c r="A112" s="174">
        <v>33</v>
      </c>
      <c r="B112" s="175" t="s">
        <v>2322</v>
      </c>
      <c r="C112" s="175" t="s">
        <v>35</v>
      </c>
      <c r="D112" s="176">
        <v>41918</v>
      </c>
      <c r="E112" s="177">
        <v>41918</v>
      </c>
      <c r="F112" s="177">
        <v>44126</v>
      </c>
      <c r="G112" s="181"/>
      <c r="H112" s="178"/>
      <c r="I112" s="175" t="s">
        <v>58</v>
      </c>
      <c r="J112" s="177">
        <v>54697</v>
      </c>
      <c r="K112" s="179" t="s">
        <v>3</v>
      </c>
      <c r="L112" s="175" t="s">
        <v>1767</v>
      </c>
      <c r="M112" s="175" t="s">
        <v>88</v>
      </c>
      <c r="N112" s="175" t="s">
        <v>479</v>
      </c>
      <c r="O112" s="175" t="s">
        <v>31</v>
      </c>
      <c r="P112" s="179" t="s">
        <v>495</v>
      </c>
      <c r="Q112" s="179" t="s">
        <v>2042</v>
      </c>
      <c r="R112" s="180"/>
      <c r="S112" s="235">
        <f t="shared" si="38"/>
        <v>1</v>
      </c>
      <c r="T112" s="236" t="str">
        <f t="shared" si="39"/>
        <v/>
      </c>
      <c r="U112" s="237" t="str">
        <f t="shared" si="40"/>
        <v/>
      </c>
      <c r="V112" s="245" t="str">
        <f t="shared" si="41"/>
        <v/>
      </c>
      <c r="W112" s="236" t="str">
        <f t="shared" si="42"/>
        <v/>
      </c>
      <c r="X112" s="237" t="str">
        <f t="shared" si="43"/>
        <v/>
      </c>
      <c r="Y112" s="245" t="str">
        <f t="shared" si="44"/>
        <v/>
      </c>
      <c r="Z112" s="236" t="str">
        <f t="shared" si="45"/>
        <v/>
      </c>
      <c r="AA112" s="248" t="str">
        <f t="shared" si="46"/>
        <v/>
      </c>
      <c r="AB112" s="235" t="str">
        <f t="shared" si="47"/>
        <v/>
      </c>
      <c r="AC112" s="236" t="str">
        <f t="shared" si="48"/>
        <v/>
      </c>
      <c r="AD112" s="236">
        <f t="shared" si="49"/>
        <v>1</v>
      </c>
      <c r="AE112" s="237" t="str">
        <f t="shared" si="50"/>
        <v/>
      </c>
      <c r="AF112" s="245" t="str">
        <f t="shared" si="51"/>
        <v/>
      </c>
      <c r="AG112" s="236" t="str">
        <f t="shared" si="52"/>
        <v/>
      </c>
      <c r="AH112" s="236" t="str">
        <f t="shared" si="53"/>
        <v/>
      </c>
      <c r="AI112" s="237" t="str">
        <f t="shared" si="54"/>
        <v/>
      </c>
      <c r="AJ112" s="245" t="str">
        <f t="shared" si="55"/>
        <v/>
      </c>
      <c r="AK112" s="236" t="str">
        <f t="shared" si="56"/>
        <v/>
      </c>
      <c r="AL112" s="236" t="str">
        <f t="shared" si="57"/>
        <v/>
      </c>
      <c r="AM112" s="248" t="str">
        <f t="shared" si="58"/>
        <v/>
      </c>
      <c r="AN112" s="250"/>
      <c r="AO112" s="251"/>
      <c r="AP112" s="251"/>
      <c r="AQ112" s="251"/>
      <c r="AR112" s="251"/>
      <c r="AS112" s="251"/>
      <c r="AT112">
        <f t="shared" si="59"/>
        <v>8</v>
      </c>
      <c r="AU112">
        <f t="shared" si="60"/>
        <v>7</v>
      </c>
      <c r="AV112">
        <f t="shared" si="61"/>
        <v>26</v>
      </c>
    </row>
    <row r="113" spans="1:48" ht="21.75">
      <c r="A113" s="174">
        <v>34</v>
      </c>
      <c r="B113" s="175" t="s">
        <v>1733</v>
      </c>
      <c r="C113" s="175" t="s">
        <v>35</v>
      </c>
      <c r="D113" s="176">
        <v>39406</v>
      </c>
      <c r="E113" s="177">
        <v>39406</v>
      </c>
      <c r="F113" s="177">
        <v>42457</v>
      </c>
      <c r="G113" s="181"/>
      <c r="H113" s="178"/>
      <c r="I113" s="175" t="s">
        <v>58</v>
      </c>
      <c r="J113" s="177">
        <v>45566</v>
      </c>
      <c r="K113" s="179" t="s">
        <v>3</v>
      </c>
      <c r="L113" s="175" t="s">
        <v>498</v>
      </c>
      <c r="M113" s="175" t="s">
        <v>1884</v>
      </c>
      <c r="N113" s="175" t="s">
        <v>499</v>
      </c>
      <c r="O113" s="175" t="s">
        <v>500</v>
      </c>
      <c r="P113" s="179" t="s">
        <v>79</v>
      </c>
      <c r="Q113" s="179" t="s">
        <v>8</v>
      </c>
      <c r="R113" s="180"/>
      <c r="S113" s="235">
        <f t="shared" si="38"/>
        <v>1</v>
      </c>
      <c r="T113" s="236" t="str">
        <f t="shared" si="39"/>
        <v/>
      </c>
      <c r="U113" s="237" t="str">
        <f t="shared" si="40"/>
        <v/>
      </c>
      <c r="V113" s="245" t="str">
        <f t="shared" si="41"/>
        <v/>
      </c>
      <c r="W113" s="236" t="str">
        <f t="shared" si="42"/>
        <v/>
      </c>
      <c r="X113" s="237" t="str">
        <f t="shared" si="43"/>
        <v/>
      </c>
      <c r="Y113" s="245" t="str">
        <f t="shared" si="44"/>
        <v/>
      </c>
      <c r="Z113" s="236" t="str">
        <f t="shared" si="45"/>
        <v/>
      </c>
      <c r="AA113" s="248" t="str">
        <f t="shared" si="46"/>
        <v/>
      </c>
      <c r="AB113" s="235" t="str">
        <f t="shared" si="47"/>
        <v/>
      </c>
      <c r="AC113" s="236" t="str">
        <f t="shared" si="48"/>
        <v/>
      </c>
      <c r="AD113" s="236">
        <f t="shared" si="49"/>
        <v>1</v>
      </c>
      <c r="AE113" s="237" t="str">
        <f t="shared" si="50"/>
        <v/>
      </c>
      <c r="AF113" s="245" t="str">
        <f t="shared" si="51"/>
        <v/>
      </c>
      <c r="AG113" s="236" t="str">
        <f t="shared" si="52"/>
        <v/>
      </c>
      <c r="AH113" s="236" t="str">
        <f t="shared" si="53"/>
        <v/>
      </c>
      <c r="AI113" s="237" t="str">
        <f t="shared" si="54"/>
        <v/>
      </c>
      <c r="AJ113" s="245" t="str">
        <f t="shared" si="55"/>
        <v/>
      </c>
      <c r="AK113" s="236" t="str">
        <f t="shared" si="56"/>
        <v/>
      </c>
      <c r="AL113" s="236" t="str">
        <f t="shared" si="57"/>
        <v/>
      </c>
      <c r="AM113" s="248" t="str">
        <f t="shared" si="58"/>
        <v/>
      </c>
      <c r="AN113" s="250"/>
      <c r="AO113" s="251"/>
      <c r="AP113" s="251"/>
      <c r="AQ113" s="251"/>
      <c r="AR113" s="251"/>
      <c r="AS113" s="251"/>
      <c r="AT113">
        <f t="shared" si="59"/>
        <v>15</v>
      </c>
      <c r="AU113">
        <f t="shared" si="60"/>
        <v>6</v>
      </c>
      <c r="AV113">
        <f t="shared" si="61"/>
        <v>12</v>
      </c>
    </row>
    <row r="114" spans="1:48" ht="21.75">
      <c r="A114" s="174">
        <v>35</v>
      </c>
      <c r="B114" s="175" t="s">
        <v>2091</v>
      </c>
      <c r="C114" s="175" t="s">
        <v>35</v>
      </c>
      <c r="D114" s="176">
        <v>40792</v>
      </c>
      <c r="E114" s="177">
        <v>40792</v>
      </c>
      <c r="F114" s="177">
        <v>43186</v>
      </c>
      <c r="G114" s="181"/>
      <c r="H114" s="178"/>
      <c r="I114" s="175" t="s">
        <v>58</v>
      </c>
      <c r="J114" s="177">
        <v>51044</v>
      </c>
      <c r="K114" s="179" t="s">
        <v>3</v>
      </c>
      <c r="L114" s="175" t="s">
        <v>501</v>
      </c>
      <c r="M114" s="175" t="s">
        <v>502</v>
      </c>
      <c r="N114" s="175" t="s">
        <v>503</v>
      </c>
      <c r="O114" s="175" t="s">
        <v>504</v>
      </c>
      <c r="P114" s="179" t="s">
        <v>194</v>
      </c>
      <c r="Q114" s="179" t="s">
        <v>99</v>
      </c>
      <c r="R114" s="180"/>
      <c r="S114" s="235">
        <f t="shared" si="38"/>
        <v>1</v>
      </c>
      <c r="T114" s="236" t="str">
        <f t="shared" si="39"/>
        <v/>
      </c>
      <c r="U114" s="237" t="str">
        <f t="shared" si="40"/>
        <v/>
      </c>
      <c r="V114" s="245" t="str">
        <f t="shared" si="41"/>
        <v/>
      </c>
      <c r="W114" s="236" t="str">
        <f t="shared" si="42"/>
        <v/>
      </c>
      <c r="X114" s="237" t="str">
        <f t="shared" si="43"/>
        <v/>
      </c>
      <c r="Y114" s="245" t="str">
        <f t="shared" si="44"/>
        <v/>
      </c>
      <c r="Z114" s="236" t="str">
        <f t="shared" si="45"/>
        <v/>
      </c>
      <c r="AA114" s="248" t="str">
        <f t="shared" si="46"/>
        <v/>
      </c>
      <c r="AB114" s="235" t="str">
        <f t="shared" si="47"/>
        <v/>
      </c>
      <c r="AC114" s="236" t="str">
        <f t="shared" si="48"/>
        <v/>
      </c>
      <c r="AD114" s="236">
        <f t="shared" si="49"/>
        <v>1</v>
      </c>
      <c r="AE114" s="237" t="str">
        <f t="shared" si="50"/>
        <v/>
      </c>
      <c r="AF114" s="245" t="str">
        <f t="shared" si="51"/>
        <v/>
      </c>
      <c r="AG114" s="236" t="str">
        <f t="shared" si="52"/>
        <v/>
      </c>
      <c r="AH114" s="236" t="str">
        <f t="shared" si="53"/>
        <v/>
      </c>
      <c r="AI114" s="237" t="str">
        <f t="shared" si="54"/>
        <v/>
      </c>
      <c r="AJ114" s="245" t="str">
        <f t="shared" si="55"/>
        <v/>
      </c>
      <c r="AK114" s="236" t="str">
        <f t="shared" si="56"/>
        <v/>
      </c>
      <c r="AL114" s="236" t="str">
        <f t="shared" si="57"/>
        <v/>
      </c>
      <c r="AM114" s="248" t="str">
        <f t="shared" si="58"/>
        <v/>
      </c>
      <c r="AN114" s="250"/>
      <c r="AO114" s="251"/>
      <c r="AP114" s="251"/>
      <c r="AQ114" s="251"/>
      <c r="AR114" s="251"/>
      <c r="AS114" s="251"/>
      <c r="AT114">
        <f t="shared" si="59"/>
        <v>11</v>
      </c>
      <c r="AU114">
        <f t="shared" si="60"/>
        <v>8</v>
      </c>
      <c r="AV114">
        <f t="shared" si="61"/>
        <v>26</v>
      </c>
    </row>
    <row r="115" spans="1:48" ht="21.75">
      <c r="A115" s="174">
        <v>36</v>
      </c>
      <c r="B115" s="175" t="s">
        <v>395</v>
      </c>
      <c r="C115" s="175" t="s">
        <v>35</v>
      </c>
      <c r="D115" s="176">
        <v>34151</v>
      </c>
      <c r="E115" s="177">
        <v>34151</v>
      </c>
      <c r="F115" s="177">
        <v>37280</v>
      </c>
      <c r="G115" s="181"/>
      <c r="H115" s="178"/>
      <c r="I115" s="175" t="s">
        <v>58</v>
      </c>
      <c r="J115" s="177">
        <v>45566</v>
      </c>
      <c r="K115" s="179" t="s">
        <v>10</v>
      </c>
      <c r="L115" s="175" t="s">
        <v>343</v>
      </c>
      <c r="M115" s="175" t="s">
        <v>29</v>
      </c>
      <c r="N115" s="175" t="s">
        <v>89</v>
      </c>
      <c r="O115" s="175" t="s">
        <v>7</v>
      </c>
      <c r="P115" s="179" t="s">
        <v>57</v>
      </c>
      <c r="Q115" s="179" t="s">
        <v>47</v>
      </c>
      <c r="R115" s="180"/>
      <c r="S115" s="235" t="str">
        <f t="shared" si="38"/>
        <v/>
      </c>
      <c r="T115" s="236">
        <f t="shared" si="39"/>
        <v>1</v>
      </c>
      <c r="U115" s="237" t="str">
        <f t="shared" si="40"/>
        <v/>
      </c>
      <c r="V115" s="245" t="str">
        <f t="shared" si="41"/>
        <v/>
      </c>
      <c r="W115" s="236" t="str">
        <f t="shared" si="42"/>
        <v/>
      </c>
      <c r="X115" s="237" t="str">
        <f t="shared" si="43"/>
        <v/>
      </c>
      <c r="Y115" s="245" t="str">
        <f t="shared" si="44"/>
        <v/>
      </c>
      <c r="Z115" s="236" t="str">
        <f t="shared" si="45"/>
        <v/>
      </c>
      <c r="AA115" s="248" t="str">
        <f t="shared" si="46"/>
        <v/>
      </c>
      <c r="AB115" s="235" t="str">
        <f t="shared" si="47"/>
        <v/>
      </c>
      <c r="AC115" s="236" t="str">
        <f t="shared" si="48"/>
        <v/>
      </c>
      <c r="AD115" s="236">
        <f t="shared" si="49"/>
        <v>1</v>
      </c>
      <c r="AE115" s="237" t="str">
        <f t="shared" si="50"/>
        <v/>
      </c>
      <c r="AF115" s="245" t="str">
        <f t="shared" si="51"/>
        <v/>
      </c>
      <c r="AG115" s="236" t="str">
        <f t="shared" si="52"/>
        <v/>
      </c>
      <c r="AH115" s="236" t="str">
        <f t="shared" si="53"/>
        <v/>
      </c>
      <c r="AI115" s="237" t="str">
        <f t="shared" si="54"/>
        <v/>
      </c>
      <c r="AJ115" s="245" t="str">
        <f t="shared" si="55"/>
        <v/>
      </c>
      <c r="AK115" s="236" t="str">
        <f t="shared" si="56"/>
        <v/>
      </c>
      <c r="AL115" s="236" t="str">
        <f t="shared" si="57"/>
        <v/>
      </c>
      <c r="AM115" s="248" t="str">
        <f t="shared" si="58"/>
        <v/>
      </c>
      <c r="AN115" s="250"/>
      <c r="AO115" s="251"/>
      <c r="AP115" s="251"/>
      <c r="AQ115" s="251"/>
      <c r="AR115" s="251"/>
      <c r="AS115" s="251"/>
      <c r="AT115">
        <f t="shared" si="59"/>
        <v>29</v>
      </c>
      <c r="AU115">
        <f t="shared" si="60"/>
        <v>11</v>
      </c>
      <c r="AV115">
        <f t="shared" si="61"/>
        <v>0</v>
      </c>
    </row>
    <row r="116" spans="1:48" ht="21.75">
      <c r="A116" s="174">
        <v>37</v>
      </c>
      <c r="B116" s="175" t="s">
        <v>400</v>
      </c>
      <c r="C116" s="175" t="s">
        <v>96</v>
      </c>
      <c r="D116" s="176">
        <v>40224</v>
      </c>
      <c r="E116" s="177">
        <v>41955</v>
      </c>
      <c r="F116" s="181"/>
      <c r="G116" s="181"/>
      <c r="H116" s="178"/>
      <c r="I116" s="175" t="s">
        <v>58</v>
      </c>
      <c r="J116" s="177">
        <v>50679</v>
      </c>
      <c r="K116" s="179" t="s">
        <v>3</v>
      </c>
      <c r="L116" s="175" t="s">
        <v>401</v>
      </c>
      <c r="M116" s="175" t="s">
        <v>88</v>
      </c>
      <c r="N116" s="175" t="s">
        <v>402</v>
      </c>
      <c r="O116" s="175" t="s">
        <v>120</v>
      </c>
      <c r="P116" s="179" t="s">
        <v>72</v>
      </c>
      <c r="Q116" s="179" t="s">
        <v>167</v>
      </c>
      <c r="R116" s="180"/>
      <c r="S116" s="235">
        <f t="shared" si="38"/>
        <v>1</v>
      </c>
      <c r="T116" s="236" t="str">
        <f t="shared" si="39"/>
        <v/>
      </c>
      <c r="U116" s="237" t="str">
        <f t="shared" si="40"/>
        <v/>
      </c>
      <c r="V116" s="245" t="str">
        <f t="shared" si="41"/>
        <v/>
      </c>
      <c r="W116" s="236" t="str">
        <f t="shared" si="42"/>
        <v/>
      </c>
      <c r="X116" s="237" t="str">
        <f t="shared" si="43"/>
        <v/>
      </c>
      <c r="Y116" s="245" t="str">
        <f t="shared" si="44"/>
        <v/>
      </c>
      <c r="Z116" s="236" t="str">
        <f t="shared" si="45"/>
        <v/>
      </c>
      <c r="AA116" s="248" t="str">
        <f t="shared" si="46"/>
        <v/>
      </c>
      <c r="AB116" s="235" t="str">
        <f t="shared" si="47"/>
        <v/>
      </c>
      <c r="AC116" s="236" t="str">
        <f t="shared" si="48"/>
        <v/>
      </c>
      <c r="AD116" s="236" t="str">
        <f t="shared" si="49"/>
        <v/>
      </c>
      <c r="AE116" s="237">
        <f t="shared" si="50"/>
        <v>1</v>
      </c>
      <c r="AF116" s="245" t="str">
        <f t="shared" si="51"/>
        <v/>
      </c>
      <c r="AG116" s="236" t="str">
        <f t="shared" si="52"/>
        <v/>
      </c>
      <c r="AH116" s="236" t="str">
        <f t="shared" si="53"/>
        <v/>
      </c>
      <c r="AI116" s="237" t="str">
        <f t="shared" si="54"/>
        <v/>
      </c>
      <c r="AJ116" s="245" t="str">
        <f t="shared" si="55"/>
        <v/>
      </c>
      <c r="AK116" s="236" t="str">
        <f t="shared" si="56"/>
        <v/>
      </c>
      <c r="AL116" s="236" t="str">
        <f t="shared" si="57"/>
        <v/>
      </c>
      <c r="AM116" s="248" t="str">
        <f t="shared" si="58"/>
        <v/>
      </c>
      <c r="AN116" s="250"/>
      <c r="AO116" s="251"/>
      <c r="AP116" s="251"/>
      <c r="AQ116" s="251"/>
      <c r="AR116" s="251"/>
      <c r="AS116" s="251"/>
      <c r="AT116">
        <f t="shared" si="59"/>
        <v>8</v>
      </c>
      <c r="AU116">
        <f t="shared" si="60"/>
        <v>6</v>
      </c>
      <c r="AV116">
        <f t="shared" si="61"/>
        <v>20</v>
      </c>
    </row>
    <row r="117" spans="1:48" ht="21.75">
      <c r="A117" s="174">
        <v>38</v>
      </c>
      <c r="B117" s="175" t="s">
        <v>2323</v>
      </c>
      <c r="C117" s="175" t="s">
        <v>96</v>
      </c>
      <c r="D117" s="176">
        <v>44531</v>
      </c>
      <c r="E117" s="177">
        <v>44531</v>
      </c>
      <c r="F117" s="181"/>
      <c r="G117" s="181"/>
      <c r="H117" s="178"/>
      <c r="I117" s="175" t="s">
        <v>58</v>
      </c>
      <c r="J117" s="177">
        <v>44895</v>
      </c>
      <c r="K117" s="179" t="s">
        <v>3</v>
      </c>
      <c r="L117" s="175" t="s">
        <v>2324</v>
      </c>
      <c r="M117" s="175" t="s">
        <v>1884</v>
      </c>
      <c r="N117" s="175" t="s">
        <v>2325</v>
      </c>
      <c r="O117" s="175" t="s">
        <v>358</v>
      </c>
      <c r="P117" s="179" t="s">
        <v>1768</v>
      </c>
      <c r="Q117" s="179" t="s">
        <v>2313</v>
      </c>
      <c r="R117" s="180"/>
      <c r="S117" s="235">
        <f t="shared" si="38"/>
        <v>1</v>
      </c>
      <c r="T117" s="236" t="str">
        <f t="shared" si="39"/>
        <v/>
      </c>
      <c r="U117" s="237" t="str">
        <f t="shared" si="40"/>
        <v/>
      </c>
      <c r="V117" s="245" t="str">
        <f t="shared" si="41"/>
        <v/>
      </c>
      <c r="W117" s="236" t="str">
        <f t="shared" si="42"/>
        <v/>
      </c>
      <c r="X117" s="237" t="str">
        <f t="shared" si="43"/>
        <v/>
      </c>
      <c r="Y117" s="245" t="str">
        <f t="shared" si="44"/>
        <v/>
      </c>
      <c r="Z117" s="236" t="str">
        <f t="shared" si="45"/>
        <v/>
      </c>
      <c r="AA117" s="248" t="str">
        <f t="shared" si="46"/>
        <v/>
      </c>
      <c r="AB117" s="235" t="str">
        <f t="shared" si="47"/>
        <v/>
      </c>
      <c r="AC117" s="236" t="str">
        <f t="shared" si="48"/>
        <v/>
      </c>
      <c r="AD117" s="236" t="str">
        <f t="shared" si="49"/>
        <v/>
      </c>
      <c r="AE117" s="237">
        <f t="shared" si="50"/>
        <v>1</v>
      </c>
      <c r="AF117" s="245" t="str">
        <f t="shared" si="51"/>
        <v/>
      </c>
      <c r="AG117" s="236" t="str">
        <f t="shared" si="52"/>
        <v/>
      </c>
      <c r="AH117" s="236" t="str">
        <f t="shared" si="53"/>
        <v/>
      </c>
      <c r="AI117" s="237" t="str">
        <f t="shared" si="54"/>
        <v/>
      </c>
      <c r="AJ117" s="245" t="str">
        <f t="shared" si="55"/>
        <v/>
      </c>
      <c r="AK117" s="236" t="str">
        <f t="shared" si="56"/>
        <v/>
      </c>
      <c r="AL117" s="236" t="str">
        <f t="shared" si="57"/>
        <v/>
      </c>
      <c r="AM117" s="248" t="str">
        <f t="shared" si="58"/>
        <v/>
      </c>
      <c r="AN117" s="250"/>
      <c r="AO117" s="251"/>
      <c r="AP117" s="251"/>
      <c r="AQ117" s="251"/>
      <c r="AR117" s="251"/>
      <c r="AS117" s="251"/>
      <c r="AT117">
        <f t="shared" si="59"/>
        <v>1</v>
      </c>
      <c r="AU117">
        <f t="shared" si="60"/>
        <v>6</v>
      </c>
      <c r="AV117">
        <f t="shared" si="61"/>
        <v>0</v>
      </c>
    </row>
    <row r="118" spans="1:48" ht="21.75">
      <c r="A118" s="174">
        <v>39</v>
      </c>
      <c r="B118" s="175" t="s">
        <v>2092</v>
      </c>
      <c r="C118" s="175" t="s">
        <v>96</v>
      </c>
      <c r="D118" s="176">
        <v>43753</v>
      </c>
      <c r="E118" s="177">
        <v>43753</v>
      </c>
      <c r="F118" s="181"/>
      <c r="G118" s="181"/>
      <c r="H118" s="178"/>
      <c r="I118" s="175" t="s">
        <v>58</v>
      </c>
      <c r="J118" s="177">
        <v>53601</v>
      </c>
      <c r="K118" s="179" t="s">
        <v>3</v>
      </c>
      <c r="L118" s="175" t="s">
        <v>2093</v>
      </c>
      <c r="M118" s="175" t="s">
        <v>88</v>
      </c>
      <c r="N118" s="175" t="s">
        <v>2094</v>
      </c>
      <c r="O118" s="175" t="s">
        <v>87</v>
      </c>
      <c r="P118" s="179" t="s">
        <v>60</v>
      </c>
      <c r="Q118" s="179" t="s">
        <v>1768</v>
      </c>
      <c r="R118" s="180"/>
      <c r="S118" s="235">
        <f t="shared" si="38"/>
        <v>1</v>
      </c>
      <c r="T118" s="236" t="str">
        <f t="shared" si="39"/>
        <v/>
      </c>
      <c r="U118" s="237" t="str">
        <f t="shared" si="40"/>
        <v/>
      </c>
      <c r="V118" s="245" t="str">
        <f t="shared" si="41"/>
        <v/>
      </c>
      <c r="W118" s="236" t="str">
        <f t="shared" si="42"/>
        <v/>
      </c>
      <c r="X118" s="237" t="str">
        <f t="shared" si="43"/>
        <v/>
      </c>
      <c r="Y118" s="245" t="str">
        <f t="shared" si="44"/>
        <v/>
      </c>
      <c r="Z118" s="236" t="str">
        <f t="shared" si="45"/>
        <v/>
      </c>
      <c r="AA118" s="248" t="str">
        <f t="shared" si="46"/>
        <v/>
      </c>
      <c r="AB118" s="235" t="str">
        <f t="shared" si="47"/>
        <v/>
      </c>
      <c r="AC118" s="236" t="str">
        <f t="shared" si="48"/>
        <v/>
      </c>
      <c r="AD118" s="236" t="str">
        <f t="shared" si="49"/>
        <v/>
      </c>
      <c r="AE118" s="237">
        <f t="shared" si="50"/>
        <v>1</v>
      </c>
      <c r="AF118" s="245" t="str">
        <f t="shared" si="51"/>
        <v/>
      </c>
      <c r="AG118" s="236" t="str">
        <f t="shared" si="52"/>
        <v/>
      </c>
      <c r="AH118" s="236" t="str">
        <f t="shared" si="53"/>
        <v/>
      </c>
      <c r="AI118" s="237" t="str">
        <f t="shared" si="54"/>
        <v/>
      </c>
      <c r="AJ118" s="245" t="str">
        <f t="shared" si="55"/>
        <v/>
      </c>
      <c r="AK118" s="236" t="str">
        <f t="shared" si="56"/>
        <v/>
      </c>
      <c r="AL118" s="236" t="str">
        <f t="shared" si="57"/>
        <v/>
      </c>
      <c r="AM118" s="248" t="str">
        <f t="shared" si="58"/>
        <v/>
      </c>
      <c r="AN118" s="250"/>
      <c r="AO118" s="251"/>
      <c r="AP118" s="251"/>
      <c r="AQ118" s="251"/>
      <c r="AR118" s="251"/>
      <c r="AS118" s="251"/>
      <c r="AT118">
        <f t="shared" si="59"/>
        <v>3</v>
      </c>
      <c r="AU118">
        <f t="shared" si="60"/>
        <v>7</v>
      </c>
      <c r="AV118">
        <f t="shared" si="61"/>
        <v>17</v>
      </c>
    </row>
    <row r="119" spans="1:48" ht="21.75">
      <c r="A119" s="174">
        <v>40</v>
      </c>
      <c r="B119" s="175" t="s">
        <v>2326</v>
      </c>
      <c r="C119" s="175" t="s">
        <v>96</v>
      </c>
      <c r="D119" s="176">
        <v>39510</v>
      </c>
      <c r="E119" s="177">
        <v>39510</v>
      </c>
      <c r="F119" s="181"/>
      <c r="G119" s="181"/>
      <c r="H119" s="178"/>
      <c r="I119" s="175" t="s">
        <v>58</v>
      </c>
      <c r="J119" s="177">
        <v>50314</v>
      </c>
      <c r="K119" s="179" t="s">
        <v>3</v>
      </c>
      <c r="L119" s="175" t="s">
        <v>473</v>
      </c>
      <c r="M119" s="175" t="s">
        <v>5</v>
      </c>
      <c r="N119" s="175" t="s">
        <v>474</v>
      </c>
      <c r="O119" s="175" t="s">
        <v>7</v>
      </c>
      <c r="P119" s="179" t="s">
        <v>60</v>
      </c>
      <c r="Q119" s="179" t="s">
        <v>2313</v>
      </c>
      <c r="R119" s="180"/>
      <c r="S119" s="235">
        <f t="shared" si="38"/>
        <v>1</v>
      </c>
      <c r="T119" s="236" t="str">
        <f t="shared" si="39"/>
        <v/>
      </c>
      <c r="U119" s="237" t="str">
        <f t="shared" si="40"/>
        <v/>
      </c>
      <c r="V119" s="245" t="str">
        <f t="shared" si="41"/>
        <v/>
      </c>
      <c r="W119" s="236" t="str">
        <f t="shared" si="42"/>
        <v/>
      </c>
      <c r="X119" s="237" t="str">
        <f t="shared" si="43"/>
        <v/>
      </c>
      <c r="Y119" s="245" t="str">
        <f t="shared" si="44"/>
        <v/>
      </c>
      <c r="Z119" s="236" t="str">
        <f t="shared" si="45"/>
        <v/>
      </c>
      <c r="AA119" s="248" t="str">
        <f t="shared" si="46"/>
        <v/>
      </c>
      <c r="AB119" s="235" t="str">
        <f t="shared" si="47"/>
        <v/>
      </c>
      <c r="AC119" s="236" t="str">
        <f t="shared" si="48"/>
        <v/>
      </c>
      <c r="AD119" s="236" t="str">
        <f t="shared" si="49"/>
        <v/>
      </c>
      <c r="AE119" s="237">
        <f t="shared" si="50"/>
        <v>1</v>
      </c>
      <c r="AF119" s="245" t="str">
        <f t="shared" si="51"/>
        <v/>
      </c>
      <c r="AG119" s="236" t="str">
        <f t="shared" si="52"/>
        <v/>
      </c>
      <c r="AH119" s="236" t="str">
        <f t="shared" si="53"/>
        <v/>
      </c>
      <c r="AI119" s="237" t="str">
        <f t="shared" si="54"/>
        <v/>
      </c>
      <c r="AJ119" s="245" t="str">
        <f t="shared" si="55"/>
        <v/>
      </c>
      <c r="AK119" s="236" t="str">
        <f t="shared" si="56"/>
        <v/>
      </c>
      <c r="AL119" s="236" t="str">
        <f t="shared" si="57"/>
        <v/>
      </c>
      <c r="AM119" s="248" t="str">
        <f t="shared" si="58"/>
        <v/>
      </c>
      <c r="AN119" s="250"/>
      <c r="AO119" s="251"/>
      <c r="AP119" s="251"/>
      <c r="AQ119" s="251"/>
      <c r="AR119" s="251"/>
      <c r="AS119" s="251"/>
      <c r="AT119">
        <f t="shared" si="59"/>
        <v>15</v>
      </c>
      <c r="AU119">
        <f t="shared" si="60"/>
        <v>2</v>
      </c>
      <c r="AV119">
        <f t="shared" si="61"/>
        <v>29</v>
      </c>
    </row>
    <row r="120" spans="1:48" ht="21.75">
      <c r="A120" s="174">
        <v>41</v>
      </c>
      <c r="B120" s="175" t="s">
        <v>1817</v>
      </c>
      <c r="C120" s="175" t="s">
        <v>96</v>
      </c>
      <c r="D120" s="176">
        <v>38443</v>
      </c>
      <c r="E120" s="177">
        <v>42979</v>
      </c>
      <c r="F120" s="181"/>
      <c r="G120" s="181"/>
      <c r="H120" s="178"/>
      <c r="I120" s="175" t="s">
        <v>58</v>
      </c>
      <c r="J120" s="177">
        <v>50314</v>
      </c>
      <c r="K120" s="179" t="s">
        <v>3</v>
      </c>
      <c r="L120" s="175" t="s">
        <v>1820</v>
      </c>
      <c r="M120" s="175" t="s">
        <v>1884</v>
      </c>
      <c r="N120" s="175" t="s">
        <v>1821</v>
      </c>
      <c r="O120" s="175" t="s">
        <v>550</v>
      </c>
      <c r="P120" s="179" t="s">
        <v>99</v>
      </c>
      <c r="Q120" s="179" t="s">
        <v>167</v>
      </c>
      <c r="R120" s="180"/>
      <c r="S120" s="235">
        <f t="shared" si="38"/>
        <v>1</v>
      </c>
      <c r="T120" s="236" t="str">
        <f t="shared" si="39"/>
        <v/>
      </c>
      <c r="U120" s="237" t="str">
        <f t="shared" si="40"/>
        <v/>
      </c>
      <c r="V120" s="245" t="str">
        <f t="shared" si="41"/>
        <v/>
      </c>
      <c r="W120" s="236" t="str">
        <f t="shared" si="42"/>
        <v/>
      </c>
      <c r="X120" s="237" t="str">
        <f t="shared" si="43"/>
        <v/>
      </c>
      <c r="Y120" s="245" t="str">
        <f t="shared" si="44"/>
        <v/>
      </c>
      <c r="Z120" s="236" t="str">
        <f t="shared" si="45"/>
        <v/>
      </c>
      <c r="AA120" s="248" t="str">
        <f t="shared" si="46"/>
        <v/>
      </c>
      <c r="AB120" s="235" t="str">
        <f t="shared" si="47"/>
        <v/>
      </c>
      <c r="AC120" s="236" t="str">
        <f t="shared" si="48"/>
        <v/>
      </c>
      <c r="AD120" s="236" t="str">
        <f t="shared" si="49"/>
        <v/>
      </c>
      <c r="AE120" s="237">
        <f t="shared" si="50"/>
        <v>1</v>
      </c>
      <c r="AF120" s="245" t="str">
        <f t="shared" si="51"/>
        <v/>
      </c>
      <c r="AG120" s="236" t="str">
        <f t="shared" si="52"/>
        <v/>
      </c>
      <c r="AH120" s="236" t="str">
        <f t="shared" si="53"/>
        <v/>
      </c>
      <c r="AI120" s="237" t="str">
        <f t="shared" si="54"/>
        <v/>
      </c>
      <c r="AJ120" s="245" t="str">
        <f t="shared" si="55"/>
        <v/>
      </c>
      <c r="AK120" s="236" t="str">
        <f t="shared" si="56"/>
        <v/>
      </c>
      <c r="AL120" s="236" t="str">
        <f t="shared" si="57"/>
        <v/>
      </c>
      <c r="AM120" s="248" t="str">
        <f t="shared" si="58"/>
        <v/>
      </c>
      <c r="AN120" s="250"/>
      <c r="AO120" s="251"/>
      <c r="AP120" s="251"/>
      <c r="AQ120" s="251"/>
      <c r="AR120" s="251"/>
      <c r="AS120" s="251"/>
      <c r="AT120">
        <f t="shared" si="59"/>
        <v>5</v>
      </c>
      <c r="AU120">
        <f t="shared" si="60"/>
        <v>9</v>
      </c>
      <c r="AV120">
        <f t="shared" si="61"/>
        <v>0</v>
      </c>
    </row>
    <row r="121" spans="1:48" ht="21.75">
      <c r="A121" s="174">
        <v>42</v>
      </c>
      <c r="B121" s="175" t="s">
        <v>404</v>
      </c>
      <c r="C121" s="175" t="s">
        <v>96</v>
      </c>
      <c r="D121" s="176">
        <v>40961</v>
      </c>
      <c r="E121" s="177">
        <v>40961</v>
      </c>
      <c r="F121" s="181"/>
      <c r="G121" s="181"/>
      <c r="H121" s="178"/>
      <c r="I121" s="175" t="s">
        <v>58</v>
      </c>
      <c r="J121" s="177">
        <v>50314</v>
      </c>
      <c r="K121" s="179" t="s">
        <v>3</v>
      </c>
      <c r="L121" s="175" t="s">
        <v>405</v>
      </c>
      <c r="M121" s="175" t="s">
        <v>1884</v>
      </c>
      <c r="N121" s="175" t="s">
        <v>406</v>
      </c>
      <c r="O121" s="175" t="s">
        <v>407</v>
      </c>
      <c r="P121" s="179" t="s">
        <v>194</v>
      </c>
      <c r="Q121" s="179" t="s">
        <v>109</v>
      </c>
      <c r="R121" s="180"/>
      <c r="S121" s="235">
        <f t="shared" si="38"/>
        <v>1</v>
      </c>
      <c r="T121" s="236" t="str">
        <f t="shared" si="39"/>
        <v/>
      </c>
      <c r="U121" s="237" t="str">
        <f t="shared" si="40"/>
        <v/>
      </c>
      <c r="V121" s="245" t="str">
        <f t="shared" si="41"/>
        <v/>
      </c>
      <c r="W121" s="236" t="str">
        <f t="shared" si="42"/>
        <v/>
      </c>
      <c r="X121" s="237" t="str">
        <f t="shared" si="43"/>
        <v/>
      </c>
      <c r="Y121" s="245" t="str">
        <f t="shared" si="44"/>
        <v/>
      </c>
      <c r="Z121" s="236" t="str">
        <f t="shared" si="45"/>
        <v/>
      </c>
      <c r="AA121" s="248" t="str">
        <f t="shared" si="46"/>
        <v/>
      </c>
      <c r="AB121" s="235" t="str">
        <f t="shared" si="47"/>
        <v/>
      </c>
      <c r="AC121" s="236" t="str">
        <f t="shared" si="48"/>
        <v/>
      </c>
      <c r="AD121" s="236" t="str">
        <f t="shared" si="49"/>
        <v/>
      </c>
      <c r="AE121" s="237">
        <f t="shared" si="50"/>
        <v>1</v>
      </c>
      <c r="AF121" s="245" t="str">
        <f t="shared" si="51"/>
        <v/>
      </c>
      <c r="AG121" s="236" t="str">
        <f t="shared" si="52"/>
        <v/>
      </c>
      <c r="AH121" s="236" t="str">
        <f t="shared" si="53"/>
        <v/>
      </c>
      <c r="AI121" s="237" t="str">
        <f t="shared" si="54"/>
        <v/>
      </c>
      <c r="AJ121" s="245" t="str">
        <f t="shared" si="55"/>
        <v/>
      </c>
      <c r="AK121" s="236" t="str">
        <f t="shared" si="56"/>
        <v/>
      </c>
      <c r="AL121" s="236" t="str">
        <f t="shared" si="57"/>
        <v/>
      </c>
      <c r="AM121" s="248" t="str">
        <f t="shared" si="58"/>
        <v/>
      </c>
      <c r="AN121" s="250"/>
      <c r="AO121" s="251"/>
      <c r="AP121" s="251"/>
      <c r="AQ121" s="251"/>
      <c r="AR121" s="251"/>
      <c r="AS121" s="251"/>
      <c r="AT121">
        <f t="shared" si="59"/>
        <v>11</v>
      </c>
      <c r="AU121">
        <f t="shared" si="60"/>
        <v>3</v>
      </c>
      <c r="AV121">
        <f t="shared" si="61"/>
        <v>10</v>
      </c>
    </row>
    <row r="122" spans="1:48" ht="21.75">
      <c r="A122" s="174">
        <v>43</v>
      </c>
      <c r="B122" s="175" t="s">
        <v>1818</v>
      </c>
      <c r="C122" s="175" t="s">
        <v>96</v>
      </c>
      <c r="D122" s="176">
        <v>43192</v>
      </c>
      <c r="E122" s="177">
        <v>43192</v>
      </c>
      <c r="F122" s="181"/>
      <c r="G122" s="181"/>
      <c r="H122" s="178"/>
      <c r="I122" s="175" t="s">
        <v>58</v>
      </c>
      <c r="J122" s="177">
        <v>52871</v>
      </c>
      <c r="K122" s="179" t="s">
        <v>3</v>
      </c>
      <c r="L122" s="175" t="s">
        <v>462</v>
      </c>
      <c r="M122" s="175" t="s">
        <v>5</v>
      </c>
      <c r="N122" s="175" t="s">
        <v>397</v>
      </c>
      <c r="O122" s="175" t="s">
        <v>7</v>
      </c>
      <c r="P122" s="179" t="s">
        <v>72</v>
      </c>
      <c r="Q122" s="179" t="s">
        <v>1768</v>
      </c>
      <c r="R122" s="180"/>
      <c r="S122" s="235">
        <f t="shared" si="38"/>
        <v>1</v>
      </c>
      <c r="T122" s="236" t="str">
        <f t="shared" si="39"/>
        <v/>
      </c>
      <c r="U122" s="237" t="str">
        <f t="shared" si="40"/>
        <v/>
      </c>
      <c r="V122" s="245" t="str">
        <f t="shared" si="41"/>
        <v/>
      </c>
      <c r="W122" s="236" t="str">
        <f t="shared" si="42"/>
        <v/>
      </c>
      <c r="X122" s="237" t="str">
        <f t="shared" si="43"/>
        <v/>
      </c>
      <c r="Y122" s="245" t="str">
        <f t="shared" si="44"/>
        <v/>
      </c>
      <c r="Z122" s="236" t="str">
        <f t="shared" si="45"/>
        <v/>
      </c>
      <c r="AA122" s="248" t="str">
        <f t="shared" si="46"/>
        <v/>
      </c>
      <c r="AB122" s="235" t="str">
        <f t="shared" si="47"/>
        <v/>
      </c>
      <c r="AC122" s="236" t="str">
        <f t="shared" si="48"/>
        <v/>
      </c>
      <c r="AD122" s="236" t="str">
        <f t="shared" si="49"/>
        <v/>
      </c>
      <c r="AE122" s="237">
        <f t="shared" si="50"/>
        <v>1</v>
      </c>
      <c r="AF122" s="245" t="str">
        <f t="shared" si="51"/>
        <v/>
      </c>
      <c r="AG122" s="236" t="str">
        <f t="shared" si="52"/>
        <v/>
      </c>
      <c r="AH122" s="236" t="str">
        <f t="shared" si="53"/>
        <v/>
      </c>
      <c r="AI122" s="237" t="str">
        <f t="shared" si="54"/>
        <v/>
      </c>
      <c r="AJ122" s="245" t="str">
        <f t="shared" si="55"/>
        <v/>
      </c>
      <c r="AK122" s="236" t="str">
        <f t="shared" si="56"/>
        <v/>
      </c>
      <c r="AL122" s="236" t="str">
        <f t="shared" si="57"/>
        <v/>
      </c>
      <c r="AM122" s="248" t="str">
        <f t="shared" si="58"/>
        <v/>
      </c>
      <c r="AN122" s="250"/>
      <c r="AO122" s="251"/>
      <c r="AP122" s="251"/>
      <c r="AQ122" s="251"/>
      <c r="AR122" s="251"/>
      <c r="AS122" s="251"/>
      <c r="AT122">
        <f t="shared" si="59"/>
        <v>5</v>
      </c>
      <c r="AU122">
        <f t="shared" si="60"/>
        <v>1</v>
      </c>
      <c r="AV122">
        <f t="shared" si="61"/>
        <v>30</v>
      </c>
    </row>
    <row r="123" spans="1:48" ht="21.75">
      <c r="A123" s="174">
        <v>44</v>
      </c>
      <c r="B123" s="175" t="s">
        <v>410</v>
      </c>
      <c r="C123" s="175" t="s">
        <v>96</v>
      </c>
      <c r="D123" s="176">
        <v>32848</v>
      </c>
      <c r="E123" s="177">
        <v>39706</v>
      </c>
      <c r="F123" s="181"/>
      <c r="G123" s="181"/>
      <c r="H123" s="178"/>
      <c r="I123" s="175" t="s">
        <v>58</v>
      </c>
      <c r="J123" s="177">
        <v>45566</v>
      </c>
      <c r="K123" s="179" t="s">
        <v>3</v>
      </c>
      <c r="L123" s="175" t="s">
        <v>411</v>
      </c>
      <c r="M123" s="175" t="s">
        <v>1884</v>
      </c>
      <c r="N123" s="175" t="s">
        <v>412</v>
      </c>
      <c r="O123" s="175" t="s">
        <v>347</v>
      </c>
      <c r="P123" s="179" t="s">
        <v>8</v>
      </c>
      <c r="Q123" s="179" t="s">
        <v>194</v>
      </c>
      <c r="R123" s="180"/>
      <c r="S123" s="235">
        <f t="shared" si="38"/>
        <v>1</v>
      </c>
      <c r="T123" s="236" t="str">
        <f t="shared" si="39"/>
        <v/>
      </c>
      <c r="U123" s="237" t="str">
        <f t="shared" si="40"/>
        <v/>
      </c>
      <c r="V123" s="245" t="str">
        <f t="shared" si="41"/>
        <v/>
      </c>
      <c r="W123" s="236" t="str">
        <f t="shared" si="42"/>
        <v/>
      </c>
      <c r="X123" s="237" t="str">
        <f t="shared" si="43"/>
        <v/>
      </c>
      <c r="Y123" s="245" t="str">
        <f t="shared" si="44"/>
        <v/>
      </c>
      <c r="Z123" s="236" t="str">
        <f t="shared" si="45"/>
        <v/>
      </c>
      <c r="AA123" s="248" t="str">
        <f t="shared" si="46"/>
        <v/>
      </c>
      <c r="AB123" s="235" t="str">
        <f t="shared" si="47"/>
        <v/>
      </c>
      <c r="AC123" s="236" t="str">
        <f t="shared" si="48"/>
        <v/>
      </c>
      <c r="AD123" s="236" t="str">
        <f t="shared" si="49"/>
        <v/>
      </c>
      <c r="AE123" s="237">
        <f t="shared" si="50"/>
        <v>1</v>
      </c>
      <c r="AF123" s="245" t="str">
        <f t="shared" si="51"/>
        <v/>
      </c>
      <c r="AG123" s="236" t="str">
        <f t="shared" si="52"/>
        <v/>
      </c>
      <c r="AH123" s="236" t="str">
        <f t="shared" si="53"/>
        <v/>
      </c>
      <c r="AI123" s="237" t="str">
        <f t="shared" si="54"/>
        <v/>
      </c>
      <c r="AJ123" s="245" t="str">
        <f t="shared" si="55"/>
        <v/>
      </c>
      <c r="AK123" s="236" t="str">
        <f t="shared" si="56"/>
        <v/>
      </c>
      <c r="AL123" s="236" t="str">
        <f t="shared" si="57"/>
        <v/>
      </c>
      <c r="AM123" s="248" t="str">
        <f t="shared" si="58"/>
        <v/>
      </c>
      <c r="AN123" s="250"/>
      <c r="AO123" s="251"/>
      <c r="AP123" s="251"/>
      <c r="AQ123" s="251"/>
      <c r="AR123" s="251"/>
      <c r="AS123" s="251"/>
      <c r="AT123">
        <f t="shared" si="59"/>
        <v>14</v>
      </c>
      <c r="AU123">
        <f t="shared" si="60"/>
        <v>8</v>
      </c>
      <c r="AV123">
        <f t="shared" si="61"/>
        <v>17</v>
      </c>
    </row>
    <row r="124" spans="1:48" ht="21.75">
      <c r="A124" s="174">
        <v>45</v>
      </c>
      <c r="B124" s="175" t="s">
        <v>420</v>
      </c>
      <c r="C124" s="175" t="s">
        <v>96</v>
      </c>
      <c r="D124" s="176">
        <v>41254</v>
      </c>
      <c r="E124" s="177">
        <v>41254</v>
      </c>
      <c r="F124" s="181"/>
      <c r="G124" s="181"/>
      <c r="H124" s="178"/>
      <c r="I124" s="175" t="s">
        <v>58</v>
      </c>
      <c r="J124" s="177">
        <v>51410</v>
      </c>
      <c r="K124" s="179" t="s">
        <v>3</v>
      </c>
      <c r="L124" s="175" t="s">
        <v>359</v>
      </c>
      <c r="M124" s="175" t="s">
        <v>5</v>
      </c>
      <c r="N124" s="175" t="s">
        <v>339</v>
      </c>
      <c r="O124" s="175" t="s">
        <v>31</v>
      </c>
      <c r="P124" s="179" t="s">
        <v>78</v>
      </c>
      <c r="Q124" s="179" t="s">
        <v>72</v>
      </c>
      <c r="R124" s="180"/>
      <c r="S124" s="235">
        <f t="shared" si="38"/>
        <v>1</v>
      </c>
      <c r="T124" s="236" t="str">
        <f t="shared" si="39"/>
        <v/>
      </c>
      <c r="U124" s="237" t="str">
        <f t="shared" si="40"/>
        <v/>
      </c>
      <c r="V124" s="245" t="str">
        <f t="shared" si="41"/>
        <v/>
      </c>
      <c r="W124" s="236" t="str">
        <f t="shared" si="42"/>
        <v/>
      </c>
      <c r="X124" s="237" t="str">
        <f t="shared" si="43"/>
        <v/>
      </c>
      <c r="Y124" s="245" t="str">
        <f t="shared" si="44"/>
        <v/>
      </c>
      <c r="Z124" s="236" t="str">
        <f t="shared" si="45"/>
        <v/>
      </c>
      <c r="AA124" s="248" t="str">
        <f t="shared" si="46"/>
        <v/>
      </c>
      <c r="AB124" s="235" t="str">
        <f t="shared" si="47"/>
        <v/>
      </c>
      <c r="AC124" s="236" t="str">
        <f t="shared" si="48"/>
        <v/>
      </c>
      <c r="AD124" s="236" t="str">
        <f t="shared" si="49"/>
        <v/>
      </c>
      <c r="AE124" s="237">
        <f t="shared" si="50"/>
        <v>1</v>
      </c>
      <c r="AF124" s="245" t="str">
        <f t="shared" si="51"/>
        <v/>
      </c>
      <c r="AG124" s="236" t="str">
        <f t="shared" si="52"/>
        <v/>
      </c>
      <c r="AH124" s="236" t="str">
        <f t="shared" si="53"/>
        <v/>
      </c>
      <c r="AI124" s="237" t="str">
        <f t="shared" si="54"/>
        <v/>
      </c>
      <c r="AJ124" s="245" t="str">
        <f t="shared" si="55"/>
        <v/>
      </c>
      <c r="AK124" s="236" t="str">
        <f t="shared" si="56"/>
        <v/>
      </c>
      <c r="AL124" s="236" t="str">
        <f t="shared" si="57"/>
        <v/>
      </c>
      <c r="AM124" s="248" t="str">
        <f t="shared" si="58"/>
        <v/>
      </c>
      <c r="AN124" s="250"/>
      <c r="AO124" s="251"/>
      <c r="AP124" s="251"/>
      <c r="AQ124" s="251"/>
      <c r="AR124" s="251"/>
      <c r="AS124" s="251"/>
      <c r="AT124">
        <f t="shared" si="59"/>
        <v>10</v>
      </c>
      <c r="AU124">
        <f t="shared" si="60"/>
        <v>5</v>
      </c>
      <c r="AV124">
        <f t="shared" si="61"/>
        <v>21</v>
      </c>
    </row>
    <row r="125" spans="1:48" ht="21.75">
      <c r="A125" s="174">
        <v>46</v>
      </c>
      <c r="B125" s="175" t="s">
        <v>2327</v>
      </c>
      <c r="C125" s="175" t="s">
        <v>96</v>
      </c>
      <c r="D125" s="176">
        <v>44531</v>
      </c>
      <c r="E125" s="177">
        <v>44531</v>
      </c>
      <c r="F125" s="181"/>
      <c r="G125" s="181"/>
      <c r="H125" s="178"/>
      <c r="I125" s="175" t="s">
        <v>58</v>
      </c>
      <c r="J125" s="177">
        <v>44895</v>
      </c>
      <c r="K125" s="179" t="s">
        <v>3</v>
      </c>
      <c r="L125" s="175" t="s">
        <v>2328</v>
      </c>
      <c r="M125" s="175" t="s">
        <v>1884</v>
      </c>
      <c r="N125" s="175" t="s">
        <v>1823</v>
      </c>
      <c r="O125" s="175" t="s">
        <v>358</v>
      </c>
      <c r="P125" s="179" t="s">
        <v>495</v>
      </c>
      <c r="Q125" s="179" t="s">
        <v>2042</v>
      </c>
      <c r="R125" s="180"/>
      <c r="S125" s="235">
        <f t="shared" si="38"/>
        <v>1</v>
      </c>
      <c r="T125" s="236" t="str">
        <f t="shared" si="39"/>
        <v/>
      </c>
      <c r="U125" s="237" t="str">
        <f t="shared" si="40"/>
        <v/>
      </c>
      <c r="V125" s="245" t="str">
        <f t="shared" si="41"/>
        <v/>
      </c>
      <c r="W125" s="236" t="str">
        <f t="shared" si="42"/>
        <v/>
      </c>
      <c r="X125" s="237" t="str">
        <f t="shared" si="43"/>
        <v/>
      </c>
      <c r="Y125" s="245" t="str">
        <f t="shared" si="44"/>
        <v/>
      </c>
      <c r="Z125" s="236" t="str">
        <f t="shared" si="45"/>
        <v/>
      </c>
      <c r="AA125" s="248" t="str">
        <f t="shared" si="46"/>
        <v/>
      </c>
      <c r="AB125" s="235" t="str">
        <f t="shared" si="47"/>
        <v/>
      </c>
      <c r="AC125" s="236" t="str">
        <f t="shared" si="48"/>
        <v/>
      </c>
      <c r="AD125" s="236" t="str">
        <f t="shared" si="49"/>
        <v/>
      </c>
      <c r="AE125" s="237">
        <f t="shared" si="50"/>
        <v>1</v>
      </c>
      <c r="AF125" s="245" t="str">
        <f t="shared" si="51"/>
        <v/>
      </c>
      <c r="AG125" s="236" t="str">
        <f t="shared" si="52"/>
        <v/>
      </c>
      <c r="AH125" s="236" t="str">
        <f t="shared" si="53"/>
        <v/>
      </c>
      <c r="AI125" s="237" t="str">
        <f t="shared" si="54"/>
        <v/>
      </c>
      <c r="AJ125" s="245" t="str">
        <f t="shared" si="55"/>
        <v/>
      </c>
      <c r="AK125" s="236" t="str">
        <f t="shared" si="56"/>
        <v/>
      </c>
      <c r="AL125" s="236" t="str">
        <f t="shared" si="57"/>
        <v/>
      </c>
      <c r="AM125" s="248" t="str">
        <f t="shared" si="58"/>
        <v/>
      </c>
      <c r="AN125" s="250"/>
      <c r="AO125" s="251"/>
      <c r="AP125" s="251"/>
      <c r="AQ125" s="251"/>
      <c r="AR125" s="251"/>
      <c r="AS125" s="251"/>
      <c r="AT125">
        <f t="shared" si="59"/>
        <v>1</v>
      </c>
      <c r="AU125">
        <f t="shared" si="60"/>
        <v>6</v>
      </c>
      <c r="AV125">
        <f t="shared" si="61"/>
        <v>0</v>
      </c>
    </row>
    <row r="126" spans="1:48" ht="21.75">
      <c r="A126" s="174">
        <v>47</v>
      </c>
      <c r="B126" s="175" t="s">
        <v>424</v>
      </c>
      <c r="C126" s="175" t="s">
        <v>96</v>
      </c>
      <c r="D126" s="176">
        <v>37553</v>
      </c>
      <c r="E126" s="177">
        <v>41941</v>
      </c>
      <c r="F126" s="181"/>
      <c r="G126" s="181"/>
      <c r="H126" s="178"/>
      <c r="I126" s="175" t="s">
        <v>58</v>
      </c>
      <c r="J126" s="177">
        <v>50679</v>
      </c>
      <c r="K126" s="179" t="s">
        <v>3</v>
      </c>
      <c r="L126" s="175" t="s">
        <v>411</v>
      </c>
      <c r="M126" s="175" t="s">
        <v>1884</v>
      </c>
      <c r="N126" s="175" t="s">
        <v>412</v>
      </c>
      <c r="O126" s="175" t="s">
        <v>414</v>
      </c>
      <c r="P126" s="179" t="s">
        <v>78</v>
      </c>
      <c r="Q126" s="179" t="s">
        <v>73</v>
      </c>
      <c r="R126" s="180"/>
      <c r="S126" s="235">
        <f t="shared" si="38"/>
        <v>1</v>
      </c>
      <c r="T126" s="236" t="str">
        <f t="shared" si="39"/>
        <v/>
      </c>
      <c r="U126" s="237" t="str">
        <f t="shared" si="40"/>
        <v/>
      </c>
      <c r="V126" s="245" t="str">
        <f t="shared" si="41"/>
        <v/>
      </c>
      <c r="W126" s="236" t="str">
        <f t="shared" si="42"/>
        <v/>
      </c>
      <c r="X126" s="237" t="str">
        <f t="shared" si="43"/>
        <v/>
      </c>
      <c r="Y126" s="245" t="str">
        <f t="shared" si="44"/>
        <v/>
      </c>
      <c r="Z126" s="236" t="str">
        <f t="shared" si="45"/>
        <v/>
      </c>
      <c r="AA126" s="248" t="str">
        <f t="shared" si="46"/>
        <v/>
      </c>
      <c r="AB126" s="235" t="str">
        <f t="shared" si="47"/>
        <v/>
      </c>
      <c r="AC126" s="236" t="str">
        <f t="shared" si="48"/>
        <v/>
      </c>
      <c r="AD126" s="236" t="str">
        <f t="shared" si="49"/>
        <v/>
      </c>
      <c r="AE126" s="237">
        <f t="shared" si="50"/>
        <v>1</v>
      </c>
      <c r="AF126" s="245" t="str">
        <f t="shared" si="51"/>
        <v/>
      </c>
      <c r="AG126" s="236" t="str">
        <f t="shared" si="52"/>
        <v/>
      </c>
      <c r="AH126" s="236" t="str">
        <f t="shared" si="53"/>
        <v/>
      </c>
      <c r="AI126" s="237" t="str">
        <f t="shared" si="54"/>
        <v/>
      </c>
      <c r="AJ126" s="245" t="str">
        <f t="shared" si="55"/>
        <v/>
      </c>
      <c r="AK126" s="236" t="str">
        <f t="shared" si="56"/>
        <v/>
      </c>
      <c r="AL126" s="236" t="str">
        <f t="shared" si="57"/>
        <v/>
      </c>
      <c r="AM126" s="248" t="str">
        <f t="shared" si="58"/>
        <v/>
      </c>
      <c r="AN126" s="250"/>
      <c r="AO126" s="251"/>
      <c r="AP126" s="251"/>
      <c r="AQ126" s="251"/>
      <c r="AR126" s="251"/>
      <c r="AS126" s="251"/>
      <c r="AT126">
        <f t="shared" si="59"/>
        <v>8</v>
      </c>
      <c r="AU126">
        <f t="shared" si="60"/>
        <v>7</v>
      </c>
      <c r="AV126">
        <f t="shared" si="61"/>
        <v>3</v>
      </c>
    </row>
    <row r="127" spans="1:48" ht="21.75">
      <c r="A127" s="174">
        <v>48</v>
      </c>
      <c r="B127" s="175" t="s">
        <v>1918</v>
      </c>
      <c r="C127" s="175" t="s">
        <v>96</v>
      </c>
      <c r="D127" s="176">
        <v>43445</v>
      </c>
      <c r="E127" s="177">
        <v>43445</v>
      </c>
      <c r="F127" s="181"/>
      <c r="G127" s="181"/>
      <c r="H127" s="178"/>
      <c r="I127" s="175" t="s">
        <v>58</v>
      </c>
      <c r="J127" s="177">
        <v>53601</v>
      </c>
      <c r="K127" s="179" t="s">
        <v>3</v>
      </c>
      <c r="L127" s="175" t="s">
        <v>2106</v>
      </c>
      <c r="M127" s="175" t="s">
        <v>1884</v>
      </c>
      <c r="N127" s="175" t="s">
        <v>2107</v>
      </c>
      <c r="O127" s="175" t="s">
        <v>358</v>
      </c>
      <c r="P127" s="179" t="s">
        <v>117</v>
      </c>
      <c r="Q127" s="179" t="s">
        <v>1837</v>
      </c>
      <c r="R127" s="180"/>
      <c r="S127" s="235">
        <f t="shared" si="38"/>
        <v>1</v>
      </c>
      <c r="T127" s="236" t="str">
        <f t="shared" si="39"/>
        <v/>
      </c>
      <c r="U127" s="237" t="str">
        <f t="shared" si="40"/>
        <v/>
      </c>
      <c r="V127" s="245" t="str">
        <f t="shared" si="41"/>
        <v/>
      </c>
      <c r="W127" s="236" t="str">
        <f t="shared" si="42"/>
        <v/>
      </c>
      <c r="X127" s="237" t="str">
        <f t="shared" si="43"/>
        <v/>
      </c>
      <c r="Y127" s="245" t="str">
        <f t="shared" si="44"/>
        <v/>
      </c>
      <c r="Z127" s="236" t="str">
        <f t="shared" si="45"/>
        <v/>
      </c>
      <c r="AA127" s="248" t="str">
        <f t="shared" si="46"/>
        <v/>
      </c>
      <c r="AB127" s="235" t="str">
        <f t="shared" si="47"/>
        <v/>
      </c>
      <c r="AC127" s="236" t="str">
        <f t="shared" si="48"/>
        <v/>
      </c>
      <c r="AD127" s="236" t="str">
        <f t="shared" si="49"/>
        <v/>
      </c>
      <c r="AE127" s="237">
        <f t="shared" si="50"/>
        <v>1</v>
      </c>
      <c r="AF127" s="245" t="str">
        <f t="shared" si="51"/>
        <v/>
      </c>
      <c r="AG127" s="236" t="str">
        <f t="shared" si="52"/>
        <v/>
      </c>
      <c r="AH127" s="236" t="str">
        <f t="shared" si="53"/>
        <v/>
      </c>
      <c r="AI127" s="237" t="str">
        <f t="shared" si="54"/>
        <v/>
      </c>
      <c r="AJ127" s="245" t="str">
        <f t="shared" si="55"/>
        <v/>
      </c>
      <c r="AK127" s="236" t="str">
        <f t="shared" si="56"/>
        <v/>
      </c>
      <c r="AL127" s="236" t="str">
        <f t="shared" si="57"/>
        <v/>
      </c>
      <c r="AM127" s="248" t="str">
        <f t="shared" si="58"/>
        <v/>
      </c>
      <c r="AN127" s="250"/>
      <c r="AO127" s="251"/>
      <c r="AP127" s="251"/>
      <c r="AQ127" s="251"/>
      <c r="AR127" s="251"/>
      <c r="AS127" s="251"/>
      <c r="AT127">
        <f t="shared" si="59"/>
        <v>4</v>
      </c>
      <c r="AU127">
        <f t="shared" si="60"/>
        <v>5</v>
      </c>
      <c r="AV127">
        <f t="shared" si="61"/>
        <v>21</v>
      </c>
    </row>
    <row r="128" spans="1:48" ht="21.75">
      <c r="A128" s="174">
        <v>49</v>
      </c>
      <c r="B128" s="175" t="s">
        <v>1734</v>
      </c>
      <c r="C128" s="175" t="s">
        <v>96</v>
      </c>
      <c r="D128" s="176">
        <v>42767</v>
      </c>
      <c r="E128" s="177">
        <v>42767</v>
      </c>
      <c r="F128" s="181"/>
      <c r="G128" s="181"/>
      <c r="H128" s="178"/>
      <c r="I128" s="175" t="s">
        <v>58</v>
      </c>
      <c r="J128" s="177">
        <v>48488</v>
      </c>
      <c r="K128" s="179" t="s">
        <v>3</v>
      </c>
      <c r="L128" s="175" t="s">
        <v>329</v>
      </c>
      <c r="M128" s="175" t="s">
        <v>5</v>
      </c>
      <c r="N128" s="175" t="s">
        <v>330</v>
      </c>
      <c r="O128" s="175" t="s">
        <v>7</v>
      </c>
      <c r="P128" s="179" t="s">
        <v>121</v>
      </c>
      <c r="Q128" s="179" t="s">
        <v>117</v>
      </c>
      <c r="R128" s="180"/>
      <c r="S128" s="235">
        <f t="shared" si="38"/>
        <v>1</v>
      </c>
      <c r="T128" s="236" t="str">
        <f t="shared" si="39"/>
        <v/>
      </c>
      <c r="U128" s="237" t="str">
        <f t="shared" si="40"/>
        <v/>
      </c>
      <c r="V128" s="245" t="str">
        <f t="shared" si="41"/>
        <v/>
      </c>
      <c r="W128" s="236" t="str">
        <f t="shared" si="42"/>
        <v/>
      </c>
      <c r="X128" s="237" t="str">
        <f t="shared" si="43"/>
        <v/>
      </c>
      <c r="Y128" s="245" t="str">
        <f t="shared" si="44"/>
        <v/>
      </c>
      <c r="Z128" s="236" t="str">
        <f t="shared" si="45"/>
        <v/>
      </c>
      <c r="AA128" s="248" t="str">
        <f t="shared" si="46"/>
        <v/>
      </c>
      <c r="AB128" s="235" t="str">
        <f t="shared" si="47"/>
        <v/>
      </c>
      <c r="AC128" s="236" t="str">
        <f t="shared" si="48"/>
        <v/>
      </c>
      <c r="AD128" s="236" t="str">
        <f t="shared" si="49"/>
        <v/>
      </c>
      <c r="AE128" s="237">
        <f t="shared" si="50"/>
        <v>1</v>
      </c>
      <c r="AF128" s="245" t="str">
        <f t="shared" si="51"/>
        <v/>
      </c>
      <c r="AG128" s="236" t="str">
        <f t="shared" si="52"/>
        <v/>
      </c>
      <c r="AH128" s="236" t="str">
        <f t="shared" si="53"/>
        <v/>
      </c>
      <c r="AI128" s="237" t="str">
        <f t="shared" si="54"/>
        <v/>
      </c>
      <c r="AJ128" s="245" t="str">
        <f t="shared" si="55"/>
        <v/>
      </c>
      <c r="AK128" s="236" t="str">
        <f t="shared" si="56"/>
        <v/>
      </c>
      <c r="AL128" s="236" t="str">
        <f t="shared" si="57"/>
        <v/>
      </c>
      <c r="AM128" s="248" t="str">
        <f t="shared" si="58"/>
        <v/>
      </c>
      <c r="AN128" s="250"/>
      <c r="AO128" s="251"/>
      <c r="AP128" s="251"/>
      <c r="AQ128" s="251"/>
      <c r="AR128" s="251"/>
      <c r="AS128" s="251"/>
      <c r="AT128">
        <f t="shared" si="59"/>
        <v>6</v>
      </c>
      <c r="AU128">
        <f t="shared" si="60"/>
        <v>4</v>
      </c>
      <c r="AV128">
        <f t="shared" si="61"/>
        <v>0</v>
      </c>
    </row>
    <row r="129" spans="1:48" ht="21.75">
      <c r="A129" s="174">
        <v>50</v>
      </c>
      <c r="B129" s="175" t="s">
        <v>429</v>
      </c>
      <c r="C129" s="175" t="s">
        <v>96</v>
      </c>
      <c r="D129" s="176">
        <v>42356</v>
      </c>
      <c r="E129" s="177">
        <v>42356</v>
      </c>
      <c r="F129" s="181"/>
      <c r="G129" s="181"/>
      <c r="H129" s="178"/>
      <c r="I129" s="175" t="s">
        <v>58</v>
      </c>
      <c r="J129" s="177">
        <v>51775</v>
      </c>
      <c r="K129" s="179" t="s">
        <v>3</v>
      </c>
      <c r="L129" s="175" t="s">
        <v>329</v>
      </c>
      <c r="M129" s="175" t="s">
        <v>5</v>
      </c>
      <c r="N129" s="175" t="s">
        <v>330</v>
      </c>
      <c r="O129" s="175" t="s">
        <v>7</v>
      </c>
      <c r="P129" s="179" t="s">
        <v>38</v>
      </c>
      <c r="Q129" s="179" t="s">
        <v>117</v>
      </c>
      <c r="R129" s="180"/>
      <c r="S129" s="235">
        <f t="shared" si="38"/>
        <v>1</v>
      </c>
      <c r="T129" s="236" t="str">
        <f t="shared" si="39"/>
        <v/>
      </c>
      <c r="U129" s="237" t="str">
        <f t="shared" si="40"/>
        <v/>
      </c>
      <c r="V129" s="245" t="str">
        <f t="shared" si="41"/>
        <v/>
      </c>
      <c r="W129" s="236" t="str">
        <f t="shared" si="42"/>
        <v/>
      </c>
      <c r="X129" s="237" t="str">
        <f t="shared" si="43"/>
        <v/>
      </c>
      <c r="Y129" s="245" t="str">
        <f t="shared" si="44"/>
        <v/>
      </c>
      <c r="Z129" s="236" t="str">
        <f t="shared" si="45"/>
        <v/>
      </c>
      <c r="AA129" s="248" t="str">
        <f t="shared" si="46"/>
        <v/>
      </c>
      <c r="AB129" s="235" t="str">
        <f t="shared" si="47"/>
        <v/>
      </c>
      <c r="AC129" s="236" t="str">
        <f t="shared" si="48"/>
        <v/>
      </c>
      <c r="AD129" s="236" t="str">
        <f t="shared" si="49"/>
        <v/>
      </c>
      <c r="AE129" s="237">
        <f t="shared" si="50"/>
        <v>1</v>
      </c>
      <c r="AF129" s="245" t="str">
        <f t="shared" si="51"/>
        <v/>
      </c>
      <c r="AG129" s="236" t="str">
        <f t="shared" si="52"/>
        <v/>
      </c>
      <c r="AH129" s="236" t="str">
        <f t="shared" si="53"/>
        <v/>
      </c>
      <c r="AI129" s="237" t="str">
        <f t="shared" si="54"/>
        <v/>
      </c>
      <c r="AJ129" s="245" t="str">
        <f t="shared" si="55"/>
        <v/>
      </c>
      <c r="AK129" s="236" t="str">
        <f t="shared" si="56"/>
        <v/>
      </c>
      <c r="AL129" s="236" t="str">
        <f t="shared" si="57"/>
        <v/>
      </c>
      <c r="AM129" s="248" t="str">
        <f t="shared" si="58"/>
        <v/>
      </c>
      <c r="AN129" s="250"/>
      <c r="AO129" s="251"/>
      <c r="AP129" s="251"/>
      <c r="AQ129" s="251"/>
      <c r="AR129" s="251"/>
      <c r="AS129" s="251"/>
      <c r="AT129">
        <f t="shared" si="59"/>
        <v>7</v>
      </c>
      <c r="AU129">
        <f t="shared" si="60"/>
        <v>5</v>
      </c>
      <c r="AV129">
        <f t="shared" si="61"/>
        <v>14</v>
      </c>
    </row>
    <row r="130" spans="1:48" ht="21.75">
      <c r="A130" s="174">
        <v>51</v>
      </c>
      <c r="B130" s="175" t="s">
        <v>430</v>
      </c>
      <c r="C130" s="175" t="s">
        <v>96</v>
      </c>
      <c r="D130" s="176">
        <v>39758</v>
      </c>
      <c r="E130" s="177">
        <v>39758</v>
      </c>
      <c r="F130" s="181"/>
      <c r="G130" s="181"/>
      <c r="H130" s="178"/>
      <c r="I130" s="175" t="s">
        <v>58</v>
      </c>
      <c r="J130" s="177">
        <v>49218</v>
      </c>
      <c r="K130" s="179" t="s">
        <v>3</v>
      </c>
      <c r="L130" s="175" t="s">
        <v>362</v>
      </c>
      <c r="M130" s="175" t="s">
        <v>1884</v>
      </c>
      <c r="N130" s="175" t="s">
        <v>357</v>
      </c>
      <c r="O130" s="175" t="s">
        <v>358</v>
      </c>
      <c r="P130" s="179" t="s">
        <v>78</v>
      </c>
      <c r="Q130" s="179" t="s">
        <v>38</v>
      </c>
      <c r="R130" s="180"/>
      <c r="S130" s="235">
        <f t="shared" si="38"/>
        <v>1</v>
      </c>
      <c r="T130" s="236" t="str">
        <f t="shared" si="39"/>
        <v/>
      </c>
      <c r="U130" s="237" t="str">
        <f t="shared" si="40"/>
        <v/>
      </c>
      <c r="V130" s="245" t="str">
        <f t="shared" si="41"/>
        <v/>
      </c>
      <c r="W130" s="236" t="str">
        <f t="shared" si="42"/>
        <v/>
      </c>
      <c r="X130" s="237" t="str">
        <f t="shared" si="43"/>
        <v/>
      </c>
      <c r="Y130" s="245" t="str">
        <f t="shared" si="44"/>
        <v/>
      </c>
      <c r="Z130" s="236" t="str">
        <f t="shared" si="45"/>
        <v/>
      </c>
      <c r="AA130" s="248" t="str">
        <f t="shared" si="46"/>
        <v/>
      </c>
      <c r="AB130" s="235" t="str">
        <f t="shared" si="47"/>
        <v/>
      </c>
      <c r="AC130" s="236" t="str">
        <f t="shared" si="48"/>
        <v/>
      </c>
      <c r="AD130" s="236" t="str">
        <f t="shared" si="49"/>
        <v/>
      </c>
      <c r="AE130" s="237">
        <f t="shared" si="50"/>
        <v>1</v>
      </c>
      <c r="AF130" s="245" t="str">
        <f t="shared" si="51"/>
        <v/>
      </c>
      <c r="AG130" s="236" t="str">
        <f t="shared" si="52"/>
        <v/>
      </c>
      <c r="AH130" s="236" t="str">
        <f t="shared" si="53"/>
        <v/>
      </c>
      <c r="AI130" s="237" t="str">
        <f t="shared" si="54"/>
        <v/>
      </c>
      <c r="AJ130" s="245" t="str">
        <f t="shared" si="55"/>
        <v/>
      </c>
      <c r="AK130" s="236" t="str">
        <f t="shared" si="56"/>
        <v/>
      </c>
      <c r="AL130" s="236" t="str">
        <f t="shared" si="57"/>
        <v/>
      </c>
      <c r="AM130" s="248" t="str">
        <f t="shared" si="58"/>
        <v/>
      </c>
      <c r="AN130" s="250"/>
      <c r="AO130" s="251"/>
      <c r="AP130" s="251"/>
      <c r="AQ130" s="251"/>
      <c r="AR130" s="251"/>
      <c r="AS130" s="251"/>
      <c r="AT130">
        <f t="shared" si="59"/>
        <v>14</v>
      </c>
      <c r="AU130">
        <f t="shared" si="60"/>
        <v>6</v>
      </c>
      <c r="AV130">
        <f t="shared" si="61"/>
        <v>26</v>
      </c>
    </row>
    <row r="131" spans="1:48" ht="21.75">
      <c r="A131" s="174">
        <v>52</v>
      </c>
      <c r="B131" s="175" t="s">
        <v>438</v>
      </c>
      <c r="C131" s="175" t="s">
        <v>96</v>
      </c>
      <c r="D131" s="176">
        <v>42262</v>
      </c>
      <c r="E131" s="177">
        <v>42262</v>
      </c>
      <c r="F131" s="181"/>
      <c r="G131" s="181"/>
      <c r="H131" s="178"/>
      <c r="I131" s="175" t="s">
        <v>58</v>
      </c>
      <c r="J131" s="177">
        <v>51410</v>
      </c>
      <c r="K131" s="179" t="s">
        <v>3</v>
      </c>
      <c r="L131" s="175" t="s">
        <v>439</v>
      </c>
      <c r="M131" s="175" t="s">
        <v>1884</v>
      </c>
      <c r="N131" s="175" t="s">
        <v>440</v>
      </c>
      <c r="O131" s="175" t="s">
        <v>441</v>
      </c>
      <c r="P131" s="179" t="s">
        <v>72</v>
      </c>
      <c r="Q131" s="179" t="s">
        <v>117</v>
      </c>
      <c r="R131" s="180"/>
      <c r="S131" s="235">
        <f t="shared" si="38"/>
        <v>1</v>
      </c>
      <c r="T131" s="236" t="str">
        <f t="shared" si="39"/>
        <v/>
      </c>
      <c r="U131" s="237" t="str">
        <f t="shared" si="40"/>
        <v/>
      </c>
      <c r="V131" s="245" t="str">
        <f t="shared" si="41"/>
        <v/>
      </c>
      <c r="W131" s="236" t="str">
        <f t="shared" si="42"/>
        <v/>
      </c>
      <c r="X131" s="237" t="str">
        <f t="shared" si="43"/>
        <v/>
      </c>
      <c r="Y131" s="245" t="str">
        <f t="shared" si="44"/>
        <v/>
      </c>
      <c r="Z131" s="236" t="str">
        <f t="shared" si="45"/>
        <v/>
      </c>
      <c r="AA131" s="248" t="str">
        <f t="shared" si="46"/>
        <v/>
      </c>
      <c r="AB131" s="235" t="str">
        <f t="shared" si="47"/>
        <v/>
      </c>
      <c r="AC131" s="236" t="str">
        <f t="shared" si="48"/>
        <v/>
      </c>
      <c r="AD131" s="236" t="str">
        <f t="shared" si="49"/>
        <v/>
      </c>
      <c r="AE131" s="237">
        <f t="shared" si="50"/>
        <v>1</v>
      </c>
      <c r="AF131" s="245" t="str">
        <f t="shared" si="51"/>
        <v/>
      </c>
      <c r="AG131" s="236" t="str">
        <f t="shared" si="52"/>
        <v/>
      </c>
      <c r="AH131" s="236" t="str">
        <f t="shared" si="53"/>
        <v/>
      </c>
      <c r="AI131" s="237" t="str">
        <f t="shared" si="54"/>
        <v/>
      </c>
      <c r="AJ131" s="245" t="str">
        <f t="shared" si="55"/>
        <v/>
      </c>
      <c r="AK131" s="236" t="str">
        <f t="shared" si="56"/>
        <v/>
      </c>
      <c r="AL131" s="236" t="str">
        <f t="shared" si="57"/>
        <v/>
      </c>
      <c r="AM131" s="248" t="str">
        <f t="shared" si="58"/>
        <v/>
      </c>
      <c r="AN131" s="250"/>
      <c r="AO131" s="251"/>
      <c r="AP131" s="251"/>
      <c r="AQ131" s="251"/>
      <c r="AR131" s="251"/>
      <c r="AS131" s="251"/>
      <c r="AT131">
        <f t="shared" si="59"/>
        <v>7</v>
      </c>
      <c r="AU131">
        <f t="shared" si="60"/>
        <v>8</v>
      </c>
      <c r="AV131">
        <f t="shared" si="61"/>
        <v>17</v>
      </c>
    </row>
    <row r="132" spans="1:48" ht="21.75">
      <c r="A132" s="174">
        <v>53</v>
      </c>
      <c r="B132" s="175" t="s">
        <v>444</v>
      </c>
      <c r="C132" s="175" t="s">
        <v>96</v>
      </c>
      <c r="D132" s="176">
        <v>42219</v>
      </c>
      <c r="E132" s="177">
        <v>42219</v>
      </c>
      <c r="F132" s="181"/>
      <c r="G132" s="181"/>
      <c r="H132" s="178"/>
      <c r="I132" s="175" t="s">
        <v>58</v>
      </c>
      <c r="J132" s="177">
        <v>53601</v>
      </c>
      <c r="K132" s="179" t="s">
        <v>3</v>
      </c>
      <c r="L132" s="175" t="s">
        <v>445</v>
      </c>
      <c r="M132" s="175" t="s">
        <v>1884</v>
      </c>
      <c r="N132" s="175" t="s">
        <v>446</v>
      </c>
      <c r="O132" s="175" t="s">
        <v>447</v>
      </c>
      <c r="P132" s="179" t="s">
        <v>72</v>
      </c>
      <c r="Q132" s="179" t="s">
        <v>117</v>
      </c>
      <c r="R132" s="180"/>
      <c r="S132" s="235">
        <f t="shared" si="38"/>
        <v>1</v>
      </c>
      <c r="T132" s="236" t="str">
        <f t="shared" si="39"/>
        <v/>
      </c>
      <c r="U132" s="237" t="str">
        <f t="shared" si="40"/>
        <v/>
      </c>
      <c r="V132" s="245" t="str">
        <f t="shared" si="41"/>
        <v/>
      </c>
      <c r="W132" s="236" t="str">
        <f t="shared" si="42"/>
        <v/>
      </c>
      <c r="X132" s="237" t="str">
        <f t="shared" si="43"/>
        <v/>
      </c>
      <c r="Y132" s="245" t="str">
        <f t="shared" si="44"/>
        <v/>
      </c>
      <c r="Z132" s="236" t="str">
        <f t="shared" si="45"/>
        <v/>
      </c>
      <c r="AA132" s="248" t="str">
        <f t="shared" si="46"/>
        <v/>
      </c>
      <c r="AB132" s="235" t="str">
        <f t="shared" si="47"/>
        <v/>
      </c>
      <c r="AC132" s="236" t="str">
        <f t="shared" si="48"/>
        <v/>
      </c>
      <c r="AD132" s="236" t="str">
        <f t="shared" si="49"/>
        <v/>
      </c>
      <c r="AE132" s="237">
        <f t="shared" si="50"/>
        <v>1</v>
      </c>
      <c r="AF132" s="245" t="str">
        <f t="shared" si="51"/>
        <v/>
      </c>
      <c r="AG132" s="236" t="str">
        <f t="shared" si="52"/>
        <v/>
      </c>
      <c r="AH132" s="236" t="str">
        <f t="shared" si="53"/>
        <v/>
      </c>
      <c r="AI132" s="237" t="str">
        <f t="shared" si="54"/>
        <v/>
      </c>
      <c r="AJ132" s="245" t="str">
        <f t="shared" si="55"/>
        <v/>
      </c>
      <c r="AK132" s="236" t="str">
        <f t="shared" si="56"/>
        <v/>
      </c>
      <c r="AL132" s="236" t="str">
        <f t="shared" si="57"/>
        <v/>
      </c>
      <c r="AM132" s="248" t="str">
        <f t="shared" si="58"/>
        <v/>
      </c>
      <c r="AN132" s="250"/>
      <c r="AO132" s="251"/>
      <c r="AP132" s="251"/>
      <c r="AQ132" s="251"/>
      <c r="AR132" s="251"/>
      <c r="AS132" s="251"/>
      <c r="AT132">
        <f t="shared" si="59"/>
        <v>7</v>
      </c>
      <c r="AU132">
        <f t="shared" si="60"/>
        <v>9</v>
      </c>
      <c r="AV132">
        <f t="shared" si="61"/>
        <v>29</v>
      </c>
    </row>
    <row r="133" spans="1:48" ht="21.75">
      <c r="A133" s="174">
        <v>54</v>
      </c>
      <c r="B133" s="175" t="s">
        <v>467</v>
      </c>
      <c r="C133" s="175" t="s">
        <v>96</v>
      </c>
      <c r="D133" s="176">
        <v>34722</v>
      </c>
      <c r="E133" s="177">
        <v>42125</v>
      </c>
      <c r="F133" s="181"/>
      <c r="G133" s="181"/>
      <c r="H133" s="178"/>
      <c r="I133" s="175" t="s">
        <v>58</v>
      </c>
      <c r="J133" s="177">
        <v>47392</v>
      </c>
      <c r="K133" s="179" t="s">
        <v>3</v>
      </c>
      <c r="L133" s="175" t="s">
        <v>401</v>
      </c>
      <c r="M133" s="175" t="s">
        <v>88</v>
      </c>
      <c r="N133" s="175" t="s">
        <v>402</v>
      </c>
      <c r="O133" s="175" t="s">
        <v>120</v>
      </c>
      <c r="P133" s="179" t="s">
        <v>72</v>
      </c>
      <c r="Q133" s="179" t="s">
        <v>73</v>
      </c>
      <c r="R133" s="180"/>
      <c r="S133" s="235">
        <f t="shared" si="38"/>
        <v>1</v>
      </c>
      <c r="T133" s="236" t="str">
        <f t="shared" si="39"/>
        <v/>
      </c>
      <c r="U133" s="237" t="str">
        <f t="shared" si="40"/>
        <v/>
      </c>
      <c r="V133" s="245" t="str">
        <f t="shared" si="41"/>
        <v/>
      </c>
      <c r="W133" s="236" t="str">
        <f t="shared" si="42"/>
        <v/>
      </c>
      <c r="X133" s="237" t="str">
        <f t="shared" si="43"/>
        <v/>
      </c>
      <c r="Y133" s="245" t="str">
        <f t="shared" si="44"/>
        <v/>
      </c>
      <c r="Z133" s="236" t="str">
        <f t="shared" si="45"/>
        <v/>
      </c>
      <c r="AA133" s="248" t="str">
        <f t="shared" si="46"/>
        <v/>
      </c>
      <c r="AB133" s="235" t="str">
        <f t="shared" si="47"/>
        <v/>
      </c>
      <c r="AC133" s="236" t="str">
        <f t="shared" si="48"/>
        <v/>
      </c>
      <c r="AD133" s="236" t="str">
        <f t="shared" si="49"/>
        <v/>
      </c>
      <c r="AE133" s="237">
        <f t="shared" si="50"/>
        <v>1</v>
      </c>
      <c r="AF133" s="245" t="str">
        <f t="shared" si="51"/>
        <v/>
      </c>
      <c r="AG133" s="236" t="str">
        <f t="shared" si="52"/>
        <v/>
      </c>
      <c r="AH133" s="236" t="str">
        <f t="shared" si="53"/>
        <v/>
      </c>
      <c r="AI133" s="237" t="str">
        <f t="shared" si="54"/>
        <v/>
      </c>
      <c r="AJ133" s="245" t="str">
        <f t="shared" si="55"/>
        <v/>
      </c>
      <c r="AK133" s="236" t="str">
        <f t="shared" si="56"/>
        <v/>
      </c>
      <c r="AL133" s="236" t="str">
        <f t="shared" si="57"/>
        <v/>
      </c>
      <c r="AM133" s="248" t="str">
        <f t="shared" si="58"/>
        <v/>
      </c>
      <c r="AN133" s="250"/>
      <c r="AO133" s="251"/>
      <c r="AP133" s="251"/>
      <c r="AQ133" s="251"/>
      <c r="AR133" s="251"/>
      <c r="AS133" s="251"/>
      <c r="AT133">
        <f t="shared" si="59"/>
        <v>8</v>
      </c>
      <c r="AU133">
        <f t="shared" si="60"/>
        <v>1</v>
      </c>
      <c r="AV133">
        <f t="shared" si="61"/>
        <v>0</v>
      </c>
    </row>
    <row r="134" spans="1:48" ht="21.75">
      <c r="A134" s="174">
        <v>55</v>
      </c>
      <c r="B134" s="175" t="s">
        <v>2224</v>
      </c>
      <c r="C134" s="175" t="s">
        <v>96</v>
      </c>
      <c r="D134" s="176">
        <v>44046</v>
      </c>
      <c r="E134" s="177">
        <v>44046</v>
      </c>
      <c r="F134" s="181"/>
      <c r="G134" s="181"/>
      <c r="H134" s="178"/>
      <c r="I134" s="175" t="s">
        <v>58</v>
      </c>
      <c r="J134" s="177">
        <v>51044</v>
      </c>
      <c r="K134" s="179" t="s">
        <v>3</v>
      </c>
      <c r="L134" s="175" t="s">
        <v>1745</v>
      </c>
      <c r="M134" s="175" t="s">
        <v>88</v>
      </c>
      <c r="N134" s="175" t="s">
        <v>377</v>
      </c>
      <c r="O134" s="175" t="s">
        <v>106</v>
      </c>
      <c r="P134" s="179" t="s">
        <v>38</v>
      </c>
      <c r="Q134" s="179" t="s">
        <v>73</v>
      </c>
      <c r="R134" s="180"/>
      <c r="S134" s="235">
        <f t="shared" si="38"/>
        <v>1</v>
      </c>
      <c r="T134" s="236" t="str">
        <f t="shared" si="39"/>
        <v/>
      </c>
      <c r="U134" s="237" t="str">
        <f t="shared" si="40"/>
        <v/>
      </c>
      <c r="V134" s="245" t="str">
        <f t="shared" si="41"/>
        <v/>
      </c>
      <c r="W134" s="236" t="str">
        <f t="shared" si="42"/>
        <v/>
      </c>
      <c r="X134" s="237" t="str">
        <f t="shared" si="43"/>
        <v/>
      </c>
      <c r="Y134" s="245" t="str">
        <f t="shared" si="44"/>
        <v/>
      </c>
      <c r="Z134" s="236" t="str">
        <f t="shared" si="45"/>
        <v/>
      </c>
      <c r="AA134" s="248" t="str">
        <f t="shared" si="46"/>
        <v/>
      </c>
      <c r="AB134" s="235" t="str">
        <f t="shared" si="47"/>
        <v/>
      </c>
      <c r="AC134" s="236" t="str">
        <f t="shared" si="48"/>
        <v/>
      </c>
      <c r="AD134" s="236" t="str">
        <f t="shared" si="49"/>
        <v/>
      </c>
      <c r="AE134" s="237">
        <f t="shared" si="50"/>
        <v>1</v>
      </c>
      <c r="AF134" s="245" t="str">
        <f t="shared" si="51"/>
        <v/>
      </c>
      <c r="AG134" s="236" t="str">
        <f t="shared" si="52"/>
        <v/>
      </c>
      <c r="AH134" s="236" t="str">
        <f t="shared" si="53"/>
        <v/>
      </c>
      <c r="AI134" s="237" t="str">
        <f t="shared" si="54"/>
        <v/>
      </c>
      <c r="AJ134" s="245" t="str">
        <f t="shared" si="55"/>
        <v/>
      </c>
      <c r="AK134" s="236" t="str">
        <f t="shared" si="56"/>
        <v/>
      </c>
      <c r="AL134" s="236" t="str">
        <f t="shared" si="57"/>
        <v/>
      </c>
      <c r="AM134" s="248" t="str">
        <f t="shared" si="58"/>
        <v/>
      </c>
      <c r="AN134" s="250"/>
      <c r="AO134" s="251"/>
      <c r="AP134" s="251"/>
      <c r="AQ134" s="251"/>
      <c r="AR134" s="251"/>
      <c r="AS134" s="251"/>
      <c r="AT134">
        <f t="shared" si="59"/>
        <v>2</v>
      </c>
      <c r="AU134">
        <f t="shared" si="60"/>
        <v>9</v>
      </c>
      <c r="AV134">
        <f t="shared" si="61"/>
        <v>29</v>
      </c>
    </row>
    <row r="135" spans="1:48" ht="21.75">
      <c r="A135" s="174">
        <v>56</v>
      </c>
      <c r="B135" s="175" t="s">
        <v>1819</v>
      </c>
      <c r="C135" s="175" t="s">
        <v>96</v>
      </c>
      <c r="D135" s="176">
        <v>43040</v>
      </c>
      <c r="E135" s="177">
        <v>43040</v>
      </c>
      <c r="F135" s="181"/>
      <c r="G135" s="181"/>
      <c r="H135" s="178"/>
      <c r="I135" s="175" t="s">
        <v>58</v>
      </c>
      <c r="J135" s="177">
        <v>52871</v>
      </c>
      <c r="K135" s="179" t="s">
        <v>3</v>
      </c>
      <c r="L135" s="175" t="s">
        <v>36</v>
      </c>
      <c r="M135" s="175" t="s">
        <v>5</v>
      </c>
      <c r="N135" s="175" t="s">
        <v>37</v>
      </c>
      <c r="O135" s="175" t="s">
        <v>7</v>
      </c>
      <c r="P135" s="179" t="s">
        <v>60</v>
      </c>
      <c r="Q135" s="179" t="s">
        <v>1768</v>
      </c>
      <c r="R135" s="180"/>
      <c r="S135" s="235">
        <f t="shared" si="38"/>
        <v>1</v>
      </c>
      <c r="T135" s="236" t="str">
        <f t="shared" si="39"/>
        <v/>
      </c>
      <c r="U135" s="237" t="str">
        <f t="shared" si="40"/>
        <v/>
      </c>
      <c r="V135" s="245" t="str">
        <f t="shared" si="41"/>
        <v/>
      </c>
      <c r="W135" s="236" t="str">
        <f t="shared" si="42"/>
        <v/>
      </c>
      <c r="X135" s="237" t="str">
        <f t="shared" si="43"/>
        <v/>
      </c>
      <c r="Y135" s="245" t="str">
        <f t="shared" si="44"/>
        <v/>
      </c>
      <c r="Z135" s="236" t="str">
        <f t="shared" si="45"/>
        <v/>
      </c>
      <c r="AA135" s="248" t="str">
        <f t="shared" si="46"/>
        <v/>
      </c>
      <c r="AB135" s="235" t="str">
        <f t="shared" si="47"/>
        <v/>
      </c>
      <c r="AC135" s="236" t="str">
        <f t="shared" si="48"/>
        <v/>
      </c>
      <c r="AD135" s="236" t="str">
        <f t="shared" si="49"/>
        <v/>
      </c>
      <c r="AE135" s="237">
        <f t="shared" si="50"/>
        <v>1</v>
      </c>
      <c r="AF135" s="245" t="str">
        <f t="shared" si="51"/>
        <v/>
      </c>
      <c r="AG135" s="236" t="str">
        <f t="shared" si="52"/>
        <v/>
      </c>
      <c r="AH135" s="236" t="str">
        <f t="shared" si="53"/>
        <v/>
      </c>
      <c r="AI135" s="237" t="str">
        <f t="shared" si="54"/>
        <v/>
      </c>
      <c r="AJ135" s="245" t="str">
        <f t="shared" si="55"/>
        <v/>
      </c>
      <c r="AK135" s="236" t="str">
        <f t="shared" si="56"/>
        <v/>
      </c>
      <c r="AL135" s="236" t="str">
        <f t="shared" si="57"/>
        <v/>
      </c>
      <c r="AM135" s="248" t="str">
        <f t="shared" si="58"/>
        <v/>
      </c>
      <c r="AN135" s="250"/>
      <c r="AO135" s="251"/>
      <c r="AP135" s="251"/>
      <c r="AQ135" s="251"/>
      <c r="AR135" s="251"/>
      <c r="AS135" s="251"/>
      <c r="AT135">
        <f t="shared" si="59"/>
        <v>5</v>
      </c>
      <c r="AU135">
        <f t="shared" si="60"/>
        <v>7</v>
      </c>
      <c r="AV135">
        <f t="shared" si="61"/>
        <v>0</v>
      </c>
    </row>
    <row r="136" spans="1:48" ht="21.75">
      <c r="A136" s="174">
        <v>57</v>
      </c>
      <c r="B136" s="175" t="s">
        <v>472</v>
      </c>
      <c r="C136" s="175" t="s">
        <v>96</v>
      </c>
      <c r="D136" s="176">
        <v>34698</v>
      </c>
      <c r="E136" s="177">
        <v>41759</v>
      </c>
      <c r="F136" s="181"/>
      <c r="G136" s="181"/>
      <c r="H136" s="178"/>
      <c r="I136" s="175" t="s">
        <v>2</v>
      </c>
      <c r="J136" s="177">
        <v>47027</v>
      </c>
      <c r="K136" s="179" t="s">
        <v>3</v>
      </c>
      <c r="L136" s="175" t="s">
        <v>362</v>
      </c>
      <c r="M136" s="175" t="s">
        <v>1884</v>
      </c>
      <c r="N136" s="175" t="s">
        <v>357</v>
      </c>
      <c r="O136" s="175" t="s">
        <v>414</v>
      </c>
      <c r="P136" s="179" t="s">
        <v>121</v>
      </c>
      <c r="Q136" s="179" t="s">
        <v>109</v>
      </c>
      <c r="R136" s="180"/>
      <c r="S136" s="235">
        <f t="shared" si="38"/>
        <v>1</v>
      </c>
      <c r="T136" s="236" t="str">
        <f t="shared" si="39"/>
        <v/>
      </c>
      <c r="U136" s="237" t="str">
        <f t="shared" si="40"/>
        <v/>
      </c>
      <c r="V136" s="245" t="str">
        <f t="shared" si="41"/>
        <v/>
      </c>
      <c r="W136" s="236" t="str">
        <f t="shared" si="42"/>
        <v/>
      </c>
      <c r="X136" s="237" t="str">
        <f t="shared" si="43"/>
        <v/>
      </c>
      <c r="Y136" s="245" t="str">
        <f t="shared" si="44"/>
        <v/>
      </c>
      <c r="Z136" s="236" t="str">
        <f t="shared" si="45"/>
        <v/>
      </c>
      <c r="AA136" s="248" t="str">
        <f t="shared" si="46"/>
        <v/>
      </c>
      <c r="AB136" s="235" t="str">
        <f t="shared" si="47"/>
        <v/>
      </c>
      <c r="AC136" s="236" t="str">
        <f t="shared" si="48"/>
        <v/>
      </c>
      <c r="AD136" s="236" t="str">
        <f t="shared" si="49"/>
        <v/>
      </c>
      <c r="AE136" s="237">
        <f t="shared" si="50"/>
        <v>1</v>
      </c>
      <c r="AF136" s="245" t="str">
        <f t="shared" si="51"/>
        <v/>
      </c>
      <c r="AG136" s="236" t="str">
        <f t="shared" si="52"/>
        <v/>
      </c>
      <c r="AH136" s="236" t="str">
        <f t="shared" si="53"/>
        <v/>
      </c>
      <c r="AI136" s="237" t="str">
        <f t="shared" si="54"/>
        <v/>
      </c>
      <c r="AJ136" s="245" t="str">
        <f t="shared" si="55"/>
        <v/>
      </c>
      <c r="AK136" s="236" t="str">
        <f t="shared" si="56"/>
        <v/>
      </c>
      <c r="AL136" s="236" t="str">
        <f t="shared" si="57"/>
        <v/>
      </c>
      <c r="AM136" s="248" t="str">
        <f t="shared" si="58"/>
        <v/>
      </c>
      <c r="AN136" s="250"/>
      <c r="AO136" s="251"/>
      <c r="AP136" s="251"/>
      <c r="AQ136" s="251"/>
      <c r="AR136" s="251"/>
      <c r="AS136" s="251"/>
      <c r="AT136">
        <f t="shared" si="59"/>
        <v>9</v>
      </c>
      <c r="AU136">
        <f t="shared" si="60"/>
        <v>1</v>
      </c>
      <c r="AV136">
        <f t="shared" si="61"/>
        <v>2</v>
      </c>
    </row>
    <row r="137" spans="1:48" ht="21.75">
      <c r="A137" s="174">
        <v>58</v>
      </c>
      <c r="B137" s="175" t="s">
        <v>492</v>
      </c>
      <c r="C137" s="175" t="s">
        <v>96</v>
      </c>
      <c r="D137" s="176">
        <v>42200</v>
      </c>
      <c r="E137" s="177">
        <v>42200</v>
      </c>
      <c r="F137" s="181"/>
      <c r="G137" s="181"/>
      <c r="H137" s="178"/>
      <c r="I137" s="175" t="s">
        <v>58</v>
      </c>
      <c r="J137" s="177">
        <v>50679</v>
      </c>
      <c r="K137" s="179" t="s">
        <v>3</v>
      </c>
      <c r="L137" s="175" t="s">
        <v>493</v>
      </c>
      <c r="M137" s="175" t="s">
        <v>88</v>
      </c>
      <c r="N137" s="175" t="s">
        <v>494</v>
      </c>
      <c r="O137" s="175" t="s">
        <v>120</v>
      </c>
      <c r="P137" s="179" t="s">
        <v>72</v>
      </c>
      <c r="Q137" s="179" t="s">
        <v>495</v>
      </c>
      <c r="R137" s="180"/>
      <c r="S137" s="235">
        <f t="shared" ref="S137:S213" si="73">IF($B137&lt;&gt;"",IF(AND($K137="เอก",OR($AT137&gt;0,AND($AT137=0,$AU137&gt;=9))),1,""),"")</f>
        <v>1</v>
      </c>
      <c r="T137" s="236" t="str">
        <f t="shared" ref="T137:T213" si="74">IF($B137&lt;&gt;"",IF(AND($K137="โท",OR($AT137&gt;0,AND($AT137=0,$AU137&gt;=9))),1,""),"")</f>
        <v/>
      </c>
      <c r="U137" s="237" t="str">
        <f t="shared" ref="U137:U213" si="75">IF($B137&lt;&gt;"",IF(AND($K137="ตรี",OR($AT137&gt;0,AND($AT137=0,$AU137&gt;=9))),1,""),"")</f>
        <v/>
      </c>
      <c r="V137" s="245" t="str">
        <f t="shared" ref="V137:V213" si="76">IF($B137&lt;&gt;"",IF(AND($K137="เอก",AND($AT137=0,AND($AU137&gt;=6,$AU137&lt;=8))),1,""),"")</f>
        <v/>
      </c>
      <c r="W137" s="236" t="str">
        <f t="shared" ref="W137:W213" si="77">IF($B137&lt;&gt;"",IF(AND($K137="โท",AND($AT137=0,AND($AU137&gt;=6,$AU137&lt;=8))),1,""),"")</f>
        <v/>
      </c>
      <c r="X137" s="237" t="str">
        <f t="shared" ref="X137:X213" si="78">IF($B137&lt;&gt;"",IF(AND($K137="ตรี",AND($AT137=0,AND($AU137&gt;=6,$AU137&lt;=8))),1,""),"")</f>
        <v/>
      </c>
      <c r="Y137" s="245" t="str">
        <f t="shared" ref="Y137:Y213" si="79">IF($B137&lt;&gt;"",IF(AND($K137="เอก",AND($AT137=0,AND($AU137&gt;=0,$AU137&lt;=5))),1,""),"")</f>
        <v/>
      </c>
      <c r="Z137" s="236" t="str">
        <f t="shared" ref="Z137:Z213" si="80">IF($B137&lt;&gt;"",IF(AND($K137="โท",AND($AT137=0,AND($AU137&gt;=0,$AU137&lt;=5))),1,""),"")</f>
        <v/>
      </c>
      <c r="AA137" s="248" t="str">
        <f t="shared" ref="AA137:AA213" si="81">IF($B137&lt;&gt;"",IF(AND($K137="ตรี",AND($AT137=0,AND($AU137&gt;=0,$AU137&lt;=5))),1,""),"")</f>
        <v/>
      </c>
      <c r="AB137" s="235" t="str">
        <f t="shared" ref="AB137:AB213" si="82">IF($B137&lt;&gt;"",IF(AND($C137="ศาสตราจารย์",OR($AT137&gt;0,AND($AT137=0,$AU137&gt;=9))),1,""),"")</f>
        <v/>
      </c>
      <c r="AC137" s="236" t="str">
        <f t="shared" ref="AC137:AC213" si="83">IF($B137&lt;&gt;"",IF(AND($C137="รองศาสตราจารย์",OR($AT137&gt;0,AND($AT137=0,$AU137&gt;=9))),1,""),"")</f>
        <v/>
      </c>
      <c r="AD137" s="236" t="str">
        <f t="shared" ref="AD137:AD213" si="84">IF($B137&lt;&gt;"",IF(AND($C137="ผู้ช่วยศาสตราจารย์",OR($AT137&gt;0,AND($AT137=0,$AU137&gt;=9))),1,""),"")</f>
        <v/>
      </c>
      <c r="AE137" s="237">
        <f t="shared" ref="AE137:AE213" si="85">IF($B137&lt;&gt;"",IF(AND($C137="อาจารย์",OR($AT137&gt;0,AND($AT137=0,$AU137&gt;=9))),1,""),"")</f>
        <v>1</v>
      </c>
      <c r="AF137" s="245" t="str">
        <f t="shared" ref="AF137:AF213" si="86">IF($B137&lt;&gt;"",IF(AND($C137="ศาสตราจารย์",AND($AT137=0,AND($AU137&gt;=6,$AU137&lt;=8))),1,""),"")</f>
        <v/>
      </c>
      <c r="AG137" s="236" t="str">
        <f t="shared" ref="AG137:AG213" si="87">IF($B137&lt;&gt;"",IF(AND($C137="รองศาสตราจารย์",AND($AT137=0,AND($AU137&gt;=6,$AU137&lt;=8))),1,""),"")</f>
        <v/>
      </c>
      <c r="AH137" s="236" t="str">
        <f t="shared" ref="AH137:AH213" si="88">IF($B137&lt;&gt;"",IF(AND($C137="ผู้ช่วยศาสตราจารย์",AND($AT137=0,AND($AU137&gt;=6,$AU137&lt;=8))),1,""),"")</f>
        <v/>
      </c>
      <c r="AI137" s="237" t="str">
        <f t="shared" ref="AI137:AI213" si="89">IF($B137&lt;&gt;"",IF(AND($C137="อาจารย์",AND($AT137=0,AND($AU137&gt;=6,$AU137&lt;=8))),1,""),"")</f>
        <v/>
      </c>
      <c r="AJ137" s="245" t="str">
        <f t="shared" ref="AJ137:AJ213" si="90">IF($B137&lt;&gt;"",IF(AND($C137="ศาสตราจารย์",AND($AT137=0,AND($AU137&gt;=0,$AU137&lt;=5))),1,""),"")</f>
        <v/>
      </c>
      <c r="AK137" s="236" t="str">
        <f t="shared" ref="AK137:AK213" si="91">IF($B137&lt;&gt;"",IF(AND($C137="รองศาสตราจารย์",AND($AT137=0,AND($AU137&gt;=0,$AU137&lt;=5))),1,""),"")</f>
        <v/>
      </c>
      <c r="AL137" s="236" t="str">
        <f t="shared" ref="AL137:AL213" si="92">IF($B137&lt;&gt;"",IF(AND($C137="ผู้ช่วยศาสตราจารย์",AND($AT137=0,AND($AU137&gt;=0,$AU137&lt;=5))),1,""),"")</f>
        <v/>
      </c>
      <c r="AM137" s="248" t="str">
        <f t="shared" ref="AM137:AM213" si="93">IF($B137&lt;&gt;"",IF(AND($C137="อาจารย์",AND($AT137=0,AND($AU137&gt;=0,$AU137&lt;=5))),1,""),"")</f>
        <v/>
      </c>
      <c r="AN137" s="250"/>
      <c r="AO137" s="251"/>
      <c r="AP137" s="251"/>
      <c r="AQ137" s="251"/>
      <c r="AR137" s="251"/>
      <c r="AS137" s="251"/>
      <c r="AT137">
        <f t="shared" ref="AT137:AT213" si="94">IF(B137&lt;&gt;"",DATEDIF(E137,$AT$9,"Y"),"")</f>
        <v>7</v>
      </c>
      <c r="AU137">
        <f t="shared" ref="AU137:AU213" si="95">IF(B137&lt;&gt;"",DATEDIF(E137,$AT$9,"YM"),"")</f>
        <v>10</v>
      </c>
      <c r="AV137">
        <f t="shared" ref="AV137:AV213" si="96">IF(B137&lt;&gt;"",DATEDIF(E137,$AT$9,"MD"),"")</f>
        <v>17</v>
      </c>
    </row>
    <row r="138" spans="1:48" ht="21.75">
      <c r="A138" s="174">
        <v>59</v>
      </c>
      <c r="B138" s="175" t="s">
        <v>1919</v>
      </c>
      <c r="C138" s="175" t="s">
        <v>96</v>
      </c>
      <c r="D138" s="176">
        <v>37020</v>
      </c>
      <c r="E138" s="177">
        <v>42979</v>
      </c>
      <c r="F138" s="181"/>
      <c r="G138" s="181"/>
      <c r="H138" s="178"/>
      <c r="I138" s="175" t="s">
        <v>58</v>
      </c>
      <c r="J138" s="177">
        <v>48122</v>
      </c>
      <c r="K138" s="179" t="s">
        <v>3</v>
      </c>
      <c r="L138" s="175" t="s">
        <v>493</v>
      </c>
      <c r="M138" s="175" t="s">
        <v>88</v>
      </c>
      <c r="N138" s="175" t="s">
        <v>494</v>
      </c>
      <c r="O138" s="175" t="s">
        <v>120</v>
      </c>
      <c r="P138" s="179" t="s">
        <v>109</v>
      </c>
      <c r="Q138" s="179" t="s">
        <v>1837</v>
      </c>
      <c r="R138" s="175"/>
      <c r="S138" s="235">
        <f t="shared" si="73"/>
        <v>1</v>
      </c>
      <c r="T138" s="236" t="str">
        <f t="shared" si="74"/>
        <v/>
      </c>
      <c r="U138" s="237" t="str">
        <f t="shared" si="75"/>
        <v/>
      </c>
      <c r="V138" s="245" t="str">
        <f t="shared" si="76"/>
        <v/>
      </c>
      <c r="W138" s="236" t="str">
        <f t="shared" si="77"/>
        <v/>
      </c>
      <c r="X138" s="237" t="str">
        <f t="shared" si="78"/>
        <v/>
      </c>
      <c r="Y138" s="245" t="str">
        <f t="shared" si="79"/>
        <v/>
      </c>
      <c r="Z138" s="236" t="str">
        <f t="shared" si="80"/>
        <v/>
      </c>
      <c r="AA138" s="248" t="str">
        <f t="shared" si="81"/>
        <v/>
      </c>
      <c r="AB138" s="235" t="str">
        <f t="shared" si="82"/>
        <v/>
      </c>
      <c r="AC138" s="236" t="str">
        <f t="shared" si="83"/>
        <v/>
      </c>
      <c r="AD138" s="236" t="str">
        <f t="shared" si="84"/>
        <v/>
      </c>
      <c r="AE138" s="237">
        <f t="shared" si="85"/>
        <v>1</v>
      </c>
      <c r="AF138" s="245" t="str">
        <f t="shared" si="86"/>
        <v/>
      </c>
      <c r="AG138" s="236" t="str">
        <f t="shared" si="87"/>
        <v/>
      </c>
      <c r="AH138" s="236" t="str">
        <f t="shared" si="88"/>
        <v/>
      </c>
      <c r="AI138" s="237" t="str">
        <f t="shared" si="89"/>
        <v/>
      </c>
      <c r="AJ138" s="245" t="str">
        <f t="shared" si="90"/>
        <v/>
      </c>
      <c r="AK138" s="236" t="str">
        <f t="shared" si="91"/>
        <v/>
      </c>
      <c r="AL138" s="236" t="str">
        <f t="shared" si="92"/>
        <v/>
      </c>
      <c r="AM138" s="248" t="str">
        <f t="shared" si="93"/>
        <v/>
      </c>
      <c r="AN138" s="250"/>
      <c r="AO138" s="251"/>
      <c r="AP138" s="251"/>
      <c r="AQ138" s="251"/>
      <c r="AR138" s="251"/>
      <c r="AS138" s="251"/>
      <c r="AT138">
        <f t="shared" si="94"/>
        <v>5</v>
      </c>
      <c r="AU138">
        <f t="shared" si="95"/>
        <v>9</v>
      </c>
      <c r="AV138">
        <f t="shared" si="96"/>
        <v>0</v>
      </c>
    </row>
    <row r="139" spans="1:48" ht="21.75">
      <c r="A139" s="174">
        <v>60</v>
      </c>
      <c r="B139" s="175" t="s">
        <v>505</v>
      </c>
      <c r="C139" s="175" t="s">
        <v>96</v>
      </c>
      <c r="D139" s="176">
        <v>41869</v>
      </c>
      <c r="E139" s="177">
        <v>41869</v>
      </c>
      <c r="F139" s="181"/>
      <c r="G139" s="181"/>
      <c r="H139" s="178"/>
      <c r="I139" s="175" t="s">
        <v>58</v>
      </c>
      <c r="J139" s="177">
        <v>52871</v>
      </c>
      <c r="K139" s="179" t="s">
        <v>10</v>
      </c>
      <c r="L139" s="175" t="s">
        <v>338</v>
      </c>
      <c r="M139" s="175" t="s">
        <v>29</v>
      </c>
      <c r="N139" s="175" t="s">
        <v>339</v>
      </c>
      <c r="O139" s="175" t="s">
        <v>120</v>
      </c>
      <c r="P139" s="179" t="s">
        <v>59</v>
      </c>
      <c r="Q139" s="179" t="s">
        <v>99</v>
      </c>
      <c r="R139" s="180"/>
      <c r="S139" s="235" t="str">
        <f t="shared" si="73"/>
        <v/>
      </c>
      <c r="T139" s="236">
        <f t="shared" si="74"/>
        <v>1</v>
      </c>
      <c r="U139" s="237" t="str">
        <f t="shared" si="75"/>
        <v/>
      </c>
      <c r="V139" s="245" t="str">
        <f t="shared" si="76"/>
        <v/>
      </c>
      <c r="W139" s="236" t="str">
        <f t="shared" si="77"/>
        <v/>
      </c>
      <c r="X139" s="237" t="str">
        <f t="shared" si="78"/>
        <v/>
      </c>
      <c r="Y139" s="245" t="str">
        <f t="shared" si="79"/>
        <v/>
      </c>
      <c r="Z139" s="236" t="str">
        <f t="shared" si="80"/>
        <v/>
      </c>
      <c r="AA139" s="248" t="str">
        <f t="shared" si="81"/>
        <v/>
      </c>
      <c r="AB139" s="235" t="str">
        <f t="shared" si="82"/>
        <v/>
      </c>
      <c r="AC139" s="236" t="str">
        <f t="shared" si="83"/>
        <v/>
      </c>
      <c r="AD139" s="236" t="str">
        <f t="shared" si="84"/>
        <v/>
      </c>
      <c r="AE139" s="237">
        <f t="shared" si="85"/>
        <v>1</v>
      </c>
      <c r="AF139" s="245" t="str">
        <f t="shared" si="86"/>
        <v/>
      </c>
      <c r="AG139" s="236" t="str">
        <f t="shared" si="87"/>
        <v/>
      </c>
      <c r="AH139" s="236" t="str">
        <f t="shared" si="88"/>
        <v/>
      </c>
      <c r="AI139" s="237" t="str">
        <f t="shared" si="89"/>
        <v/>
      </c>
      <c r="AJ139" s="245" t="str">
        <f t="shared" si="90"/>
        <v/>
      </c>
      <c r="AK139" s="236" t="str">
        <f t="shared" si="91"/>
        <v/>
      </c>
      <c r="AL139" s="236" t="str">
        <f t="shared" si="92"/>
        <v/>
      </c>
      <c r="AM139" s="248" t="str">
        <f t="shared" si="93"/>
        <v/>
      </c>
      <c r="AN139" s="250"/>
      <c r="AO139" s="251"/>
      <c r="AP139" s="251"/>
      <c r="AQ139" s="251"/>
      <c r="AR139" s="251"/>
      <c r="AS139" s="251"/>
      <c r="AT139">
        <f t="shared" si="94"/>
        <v>8</v>
      </c>
      <c r="AU139">
        <f t="shared" si="95"/>
        <v>9</v>
      </c>
      <c r="AV139">
        <f t="shared" si="96"/>
        <v>14</v>
      </c>
    </row>
    <row r="140" spans="1:48" ht="21.75">
      <c r="A140" s="174">
        <v>61</v>
      </c>
      <c r="B140" s="175" t="s">
        <v>1920</v>
      </c>
      <c r="C140" s="175" t="s">
        <v>96</v>
      </c>
      <c r="D140" s="176">
        <v>37809</v>
      </c>
      <c r="E140" s="177">
        <v>37809</v>
      </c>
      <c r="F140" s="181"/>
      <c r="G140" s="181"/>
      <c r="H140" s="178"/>
      <c r="I140" s="175" t="s">
        <v>58</v>
      </c>
      <c r="J140" s="177">
        <v>49949</v>
      </c>
      <c r="K140" s="179" t="s">
        <v>10</v>
      </c>
      <c r="L140" s="175" t="s">
        <v>1921</v>
      </c>
      <c r="M140" s="175" t="s">
        <v>29</v>
      </c>
      <c r="N140" s="175" t="s">
        <v>671</v>
      </c>
      <c r="O140" s="175" t="s">
        <v>31</v>
      </c>
      <c r="P140" s="179" t="s">
        <v>8</v>
      </c>
      <c r="Q140" s="179" t="s">
        <v>9</v>
      </c>
      <c r="R140" s="180"/>
      <c r="S140" s="235" t="str">
        <f t="shared" si="73"/>
        <v/>
      </c>
      <c r="T140" s="236">
        <f t="shared" si="74"/>
        <v>1</v>
      </c>
      <c r="U140" s="237" t="str">
        <f t="shared" si="75"/>
        <v/>
      </c>
      <c r="V140" s="245" t="str">
        <f t="shared" si="76"/>
        <v/>
      </c>
      <c r="W140" s="236" t="str">
        <f t="shared" si="77"/>
        <v/>
      </c>
      <c r="X140" s="237" t="str">
        <f t="shared" si="78"/>
        <v/>
      </c>
      <c r="Y140" s="245" t="str">
        <f t="shared" si="79"/>
        <v/>
      </c>
      <c r="Z140" s="236" t="str">
        <f t="shared" si="80"/>
        <v/>
      </c>
      <c r="AA140" s="248" t="str">
        <f t="shared" si="81"/>
        <v/>
      </c>
      <c r="AB140" s="235" t="str">
        <f t="shared" si="82"/>
        <v/>
      </c>
      <c r="AC140" s="236" t="str">
        <f t="shared" si="83"/>
        <v/>
      </c>
      <c r="AD140" s="236" t="str">
        <f t="shared" si="84"/>
        <v/>
      </c>
      <c r="AE140" s="237">
        <f t="shared" si="85"/>
        <v>1</v>
      </c>
      <c r="AF140" s="245" t="str">
        <f t="shared" si="86"/>
        <v/>
      </c>
      <c r="AG140" s="236" t="str">
        <f t="shared" si="87"/>
        <v/>
      </c>
      <c r="AH140" s="236" t="str">
        <f t="shared" si="88"/>
        <v/>
      </c>
      <c r="AI140" s="237" t="str">
        <f t="shared" si="89"/>
        <v/>
      </c>
      <c r="AJ140" s="245" t="str">
        <f t="shared" si="90"/>
        <v/>
      </c>
      <c r="AK140" s="236" t="str">
        <f t="shared" si="91"/>
        <v/>
      </c>
      <c r="AL140" s="236" t="str">
        <f t="shared" si="92"/>
        <v/>
      </c>
      <c r="AM140" s="248" t="str">
        <f t="shared" si="93"/>
        <v/>
      </c>
      <c r="AN140" s="250"/>
      <c r="AO140" s="251"/>
      <c r="AP140" s="251"/>
      <c r="AQ140" s="251"/>
      <c r="AR140" s="251"/>
      <c r="AS140" s="251"/>
      <c r="AT140">
        <f t="shared" si="94"/>
        <v>19</v>
      </c>
      <c r="AU140">
        <f t="shared" si="95"/>
        <v>10</v>
      </c>
      <c r="AV140">
        <f t="shared" si="96"/>
        <v>25</v>
      </c>
    </row>
    <row r="141" spans="1:48" ht="22.5" thickBot="1">
      <c r="A141" s="183">
        <v>62</v>
      </c>
      <c r="B141" s="184" t="s">
        <v>506</v>
      </c>
      <c r="C141" s="222" t="s">
        <v>96</v>
      </c>
      <c r="D141" s="223">
        <v>34288</v>
      </c>
      <c r="E141" s="224">
        <v>34288</v>
      </c>
      <c r="F141" s="225"/>
      <c r="G141" s="225"/>
      <c r="H141" s="226"/>
      <c r="I141" s="222" t="s">
        <v>58</v>
      </c>
      <c r="J141" s="224">
        <v>46661</v>
      </c>
      <c r="K141" s="227" t="s">
        <v>10</v>
      </c>
      <c r="L141" s="222" t="s">
        <v>421</v>
      </c>
      <c r="M141" s="222" t="s">
        <v>29</v>
      </c>
      <c r="N141" s="222" t="s">
        <v>394</v>
      </c>
      <c r="O141" s="222" t="s">
        <v>31</v>
      </c>
      <c r="P141" s="227" t="s">
        <v>57</v>
      </c>
      <c r="Q141" s="227" t="s">
        <v>76</v>
      </c>
      <c r="R141" s="228"/>
      <c r="S141" s="235" t="str">
        <f t="shared" si="73"/>
        <v/>
      </c>
      <c r="T141" s="236">
        <f t="shared" si="74"/>
        <v>1</v>
      </c>
      <c r="U141" s="237" t="str">
        <f t="shared" si="75"/>
        <v/>
      </c>
      <c r="V141" s="245" t="str">
        <f t="shared" si="76"/>
        <v/>
      </c>
      <c r="W141" s="236" t="str">
        <f t="shared" si="77"/>
        <v/>
      </c>
      <c r="X141" s="237" t="str">
        <f t="shared" si="78"/>
        <v/>
      </c>
      <c r="Y141" s="245" t="str">
        <f t="shared" si="79"/>
        <v/>
      </c>
      <c r="Z141" s="236" t="str">
        <f t="shared" si="80"/>
        <v/>
      </c>
      <c r="AA141" s="248" t="str">
        <f t="shared" si="81"/>
        <v/>
      </c>
      <c r="AB141" s="235" t="str">
        <f t="shared" si="82"/>
        <v/>
      </c>
      <c r="AC141" s="236" t="str">
        <f t="shared" si="83"/>
        <v/>
      </c>
      <c r="AD141" s="236" t="str">
        <f t="shared" si="84"/>
        <v/>
      </c>
      <c r="AE141" s="237">
        <f t="shared" si="85"/>
        <v>1</v>
      </c>
      <c r="AF141" s="245" t="str">
        <f t="shared" si="86"/>
        <v/>
      </c>
      <c r="AG141" s="236" t="str">
        <f t="shared" si="87"/>
        <v/>
      </c>
      <c r="AH141" s="236" t="str">
        <f t="shared" si="88"/>
        <v/>
      </c>
      <c r="AI141" s="237" t="str">
        <f t="shared" si="89"/>
        <v/>
      </c>
      <c r="AJ141" s="245" t="str">
        <f t="shared" si="90"/>
        <v/>
      </c>
      <c r="AK141" s="236" t="str">
        <f t="shared" si="91"/>
        <v/>
      </c>
      <c r="AL141" s="236" t="str">
        <f t="shared" si="92"/>
        <v/>
      </c>
      <c r="AM141" s="248" t="str">
        <f t="shared" si="93"/>
        <v/>
      </c>
      <c r="AN141" s="250"/>
      <c r="AO141" s="251"/>
      <c r="AP141" s="251"/>
      <c r="AQ141" s="251"/>
      <c r="AR141" s="251"/>
      <c r="AS141" s="251"/>
      <c r="AT141">
        <f t="shared" si="94"/>
        <v>29</v>
      </c>
      <c r="AU141">
        <f t="shared" si="95"/>
        <v>6</v>
      </c>
      <c r="AV141">
        <f t="shared" si="96"/>
        <v>17</v>
      </c>
    </row>
    <row r="142" spans="1:48" ht="21.75">
      <c r="A142" s="280"/>
      <c r="B142" s="281" t="s">
        <v>1681</v>
      </c>
      <c r="C142" s="300">
        <f>SUM(S142:AA142)</f>
        <v>62</v>
      </c>
      <c r="D142" s="270"/>
      <c r="E142" s="271"/>
      <c r="F142" s="272"/>
      <c r="G142" s="272"/>
      <c r="H142" s="273"/>
      <c r="I142" s="269"/>
      <c r="J142" s="271"/>
      <c r="K142" s="274"/>
      <c r="L142" s="269"/>
      <c r="M142" s="269"/>
      <c r="N142" s="269"/>
      <c r="O142" s="269"/>
      <c r="P142" s="274"/>
      <c r="Q142" s="274"/>
      <c r="R142" s="305">
        <f>COUNTIF(R80:R141,"ü")</f>
        <v>1</v>
      </c>
      <c r="S142" s="290">
        <f t="shared" ref="S142:AM142" si="97">SUM(S80:S141)</f>
        <v>58</v>
      </c>
      <c r="T142" s="291">
        <f t="shared" si="97"/>
        <v>4</v>
      </c>
      <c r="U142" s="292">
        <f t="shared" si="97"/>
        <v>0</v>
      </c>
      <c r="V142" s="293">
        <f t="shared" si="97"/>
        <v>0</v>
      </c>
      <c r="W142" s="291">
        <f t="shared" si="97"/>
        <v>0</v>
      </c>
      <c r="X142" s="292">
        <f t="shared" si="97"/>
        <v>0</v>
      </c>
      <c r="Y142" s="293">
        <f t="shared" si="97"/>
        <v>0</v>
      </c>
      <c r="Z142" s="291">
        <f t="shared" si="97"/>
        <v>0</v>
      </c>
      <c r="AA142" s="294">
        <f t="shared" si="97"/>
        <v>0</v>
      </c>
      <c r="AB142" s="290">
        <f t="shared" si="97"/>
        <v>1</v>
      </c>
      <c r="AC142" s="291">
        <f t="shared" si="97"/>
        <v>7</v>
      </c>
      <c r="AD142" s="291">
        <f t="shared" si="97"/>
        <v>28</v>
      </c>
      <c r="AE142" s="292">
        <f t="shared" si="97"/>
        <v>26</v>
      </c>
      <c r="AF142" s="293">
        <f t="shared" si="97"/>
        <v>0</v>
      </c>
      <c r="AG142" s="291">
        <f t="shared" si="97"/>
        <v>0</v>
      </c>
      <c r="AH142" s="291">
        <f t="shared" si="97"/>
        <v>0</v>
      </c>
      <c r="AI142" s="292">
        <f t="shared" si="97"/>
        <v>0</v>
      </c>
      <c r="AJ142" s="293">
        <f t="shared" si="97"/>
        <v>0</v>
      </c>
      <c r="AK142" s="291">
        <f t="shared" si="97"/>
        <v>0</v>
      </c>
      <c r="AL142" s="291">
        <f t="shared" si="97"/>
        <v>0</v>
      </c>
      <c r="AM142" s="294">
        <f t="shared" si="97"/>
        <v>0</v>
      </c>
      <c r="AN142" s="250"/>
      <c r="AO142" s="251"/>
      <c r="AP142" s="251"/>
      <c r="AQ142" s="251"/>
      <c r="AR142" s="251"/>
      <c r="AS142" s="251"/>
    </row>
    <row r="143" spans="1:48" ht="22.5" thickBot="1">
      <c r="A143" s="282"/>
      <c r="B143" s="283" t="s">
        <v>1683</v>
      </c>
      <c r="C143" s="301">
        <f>SUM(S143:AA143)</f>
        <v>62</v>
      </c>
      <c r="D143" s="285"/>
      <c r="E143" s="286"/>
      <c r="F143" s="287"/>
      <c r="G143" s="287"/>
      <c r="H143" s="288"/>
      <c r="I143" s="284"/>
      <c r="J143" s="286"/>
      <c r="K143" s="289"/>
      <c r="L143" s="284"/>
      <c r="M143" s="284"/>
      <c r="N143" s="284"/>
      <c r="O143" s="284"/>
      <c r="P143" s="289"/>
      <c r="Q143" s="289"/>
      <c r="R143" s="306">
        <f>R142</f>
        <v>1</v>
      </c>
      <c r="S143" s="295">
        <f>S142</f>
        <v>58</v>
      </c>
      <c r="T143" s="296">
        <f t="shared" ref="T143" si="98">T142</f>
        <v>4</v>
      </c>
      <c r="U143" s="297">
        <f t="shared" ref="U143" si="99">U142</f>
        <v>0</v>
      </c>
      <c r="V143" s="302">
        <f>V142/2</f>
        <v>0</v>
      </c>
      <c r="W143" s="303">
        <f t="shared" ref="W143" si="100">W142/2</f>
        <v>0</v>
      </c>
      <c r="X143" s="304">
        <f t="shared" ref="X143" si="101">X142/2</f>
        <v>0</v>
      </c>
      <c r="Y143" s="298"/>
      <c r="Z143" s="296"/>
      <c r="AA143" s="299"/>
      <c r="AB143" s="298">
        <f>AB142</f>
        <v>1</v>
      </c>
      <c r="AC143" s="296">
        <f t="shared" ref="AC143" si="102">AC142</f>
        <v>7</v>
      </c>
      <c r="AD143" s="296">
        <f t="shared" ref="AD143" si="103">AD142</f>
        <v>28</v>
      </c>
      <c r="AE143" s="297">
        <f t="shared" ref="AE143" si="104">AE142</f>
        <v>26</v>
      </c>
      <c r="AF143" s="302">
        <f>AF142/2</f>
        <v>0</v>
      </c>
      <c r="AG143" s="303">
        <f t="shared" ref="AG143" si="105">AG142/2</f>
        <v>0</v>
      </c>
      <c r="AH143" s="303">
        <f t="shared" ref="AH143" si="106">AH142/2</f>
        <v>0</v>
      </c>
      <c r="AI143" s="304">
        <f t="shared" ref="AI143" si="107">AI142/2</f>
        <v>0</v>
      </c>
      <c r="AJ143" s="298"/>
      <c r="AK143" s="296"/>
      <c r="AL143" s="296"/>
      <c r="AM143" s="299"/>
      <c r="AN143" s="250"/>
      <c r="AO143" s="251"/>
      <c r="AP143" s="251"/>
      <c r="AQ143" s="251"/>
      <c r="AR143" s="251"/>
      <c r="AS143" s="251"/>
    </row>
    <row r="144" spans="1:48" ht="24">
      <c r="A144" s="185" t="s">
        <v>2329</v>
      </c>
      <c r="B144" s="194"/>
      <c r="C144" s="194"/>
      <c r="D144" s="170"/>
      <c r="E144" s="195"/>
      <c r="F144" s="171"/>
      <c r="G144" s="171"/>
      <c r="H144" s="172"/>
      <c r="I144" s="194"/>
      <c r="J144" s="195"/>
      <c r="K144" s="196"/>
      <c r="L144" s="194"/>
      <c r="M144" s="194"/>
      <c r="N144" s="194"/>
      <c r="O144" s="194"/>
      <c r="P144" s="196"/>
      <c r="Q144" s="196"/>
      <c r="R144" s="169"/>
      <c r="S144" s="307" t="str">
        <f t="shared" si="73"/>
        <v/>
      </c>
      <c r="T144" s="308" t="str">
        <f t="shared" si="74"/>
        <v/>
      </c>
      <c r="U144" s="309" t="str">
        <f t="shared" si="75"/>
        <v/>
      </c>
      <c r="V144" s="310" t="str">
        <f t="shared" si="76"/>
        <v/>
      </c>
      <c r="W144" s="308" t="str">
        <f t="shared" si="77"/>
        <v/>
      </c>
      <c r="X144" s="309" t="str">
        <f t="shared" si="78"/>
        <v/>
      </c>
      <c r="Y144" s="310" t="str">
        <f t="shared" si="79"/>
        <v/>
      </c>
      <c r="Z144" s="308" t="str">
        <f t="shared" si="80"/>
        <v/>
      </c>
      <c r="AA144" s="311" t="str">
        <f t="shared" si="81"/>
        <v/>
      </c>
      <c r="AB144" s="307" t="str">
        <f t="shared" si="82"/>
        <v/>
      </c>
      <c r="AC144" s="308" t="str">
        <f t="shared" si="83"/>
        <v/>
      </c>
      <c r="AD144" s="308" t="str">
        <f t="shared" si="84"/>
        <v/>
      </c>
      <c r="AE144" s="309" t="str">
        <f t="shared" si="85"/>
        <v/>
      </c>
      <c r="AF144" s="310" t="str">
        <f t="shared" si="86"/>
        <v/>
      </c>
      <c r="AG144" s="308" t="str">
        <f t="shared" si="87"/>
        <v/>
      </c>
      <c r="AH144" s="308" t="str">
        <f t="shared" si="88"/>
        <v/>
      </c>
      <c r="AI144" s="309" t="str">
        <f t="shared" si="89"/>
        <v/>
      </c>
      <c r="AJ144" s="310" t="str">
        <f t="shared" si="90"/>
        <v/>
      </c>
      <c r="AK144" s="308" t="str">
        <f t="shared" si="91"/>
        <v/>
      </c>
      <c r="AL144" s="308" t="str">
        <f t="shared" si="92"/>
        <v/>
      </c>
      <c r="AM144" s="311" t="str">
        <f t="shared" si="93"/>
        <v/>
      </c>
      <c r="AN144" s="250"/>
      <c r="AO144" s="251"/>
      <c r="AP144" s="251"/>
      <c r="AQ144" s="251"/>
      <c r="AR144" s="251"/>
      <c r="AS144" s="251"/>
      <c r="AT144" t="str">
        <f t="shared" si="94"/>
        <v/>
      </c>
      <c r="AU144" t="str">
        <f t="shared" si="95"/>
        <v/>
      </c>
      <c r="AV144" t="str">
        <f t="shared" si="96"/>
        <v/>
      </c>
    </row>
    <row r="145" spans="1:48" ht="21.75">
      <c r="A145" s="174">
        <v>1</v>
      </c>
      <c r="B145" s="175" t="s">
        <v>2511</v>
      </c>
      <c r="C145" s="175" t="s">
        <v>35</v>
      </c>
      <c r="D145" s="176">
        <v>44958</v>
      </c>
      <c r="E145" s="177">
        <v>44958</v>
      </c>
      <c r="F145" s="181">
        <v>38987</v>
      </c>
      <c r="G145" s="181"/>
      <c r="H145" s="178"/>
      <c r="I145" s="175" t="s">
        <v>58</v>
      </c>
      <c r="J145" s="177">
        <v>48122</v>
      </c>
      <c r="K145" s="179" t="s">
        <v>10</v>
      </c>
      <c r="L145" s="175" t="s">
        <v>2512</v>
      </c>
      <c r="M145" s="175" t="s">
        <v>1039</v>
      </c>
      <c r="N145" s="175" t="s">
        <v>2513</v>
      </c>
      <c r="O145" s="175" t="s">
        <v>7</v>
      </c>
      <c r="P145" s="179" t="s">
        <v>79</v>
      </c>
      <c r="Q145" s="179" t="s">
        <v>40</v>
      </c>
      <c r="R145" s="180"/>
      <c r="S145" s="235" t="str">
        <f>IF($B145&lt;&gt;"",IF(AND($K145="เอก",OR($AT145&gt;0,AND($AT145=0,$AU145&gt;=9))),1,""),"")</f>
        <v/>
      </c>
      <c r="T145" s="236" t="str">
        <f t="shared" si="74"/>
        <v/>
      </c>
      <c r="U145" s="237" t="str">
        <f t="shared" si="75"/>
        <v/>
      </c>
      <c r="V145" s="245" t="str">
        <f t="shared" si="76"/>
        <v/>
      </c>
      <c r="W145" s="236" t="str">
        <f t="shared" si="77"/>
        <v/>
      </c>
      <c r="X145" s="237" t="str">
        <f t="shared" si="78"/>
        <v/>
      </c>
      <c r="Y145" s="245" t="str">
        <f t="shared" si="79"/>
        <v/>
      </c>
      <c r="Z145" s="236">
        <f t="shared" si="80"/>
        <v>1</v>
      </c>
      <c r="AA145" s="248" t="str">
        <f t="shared" si="81"/>
        <v/>
      </c>
      <c r="AB145" s="235" t="str">
        <f t="shared" si="82"/>
        <v/>
      </c>
      <c r="AC145" s="236" t="str">
        <f t="shared" si="83"/>
        <v/>
      </c>
      <c r="AD145" s="236" t="str">
        <f t="shared" si="84"/>
        <v/>
      </c>
      <c r="AE145" s="237" t="str">
        <f t="shared" si="85"/>
        <v/>
      </c>
      <c r="AF145" s="245" t="str">
        <f t="shared" si="86"/>
        <v/>
      </c>
      <c r="AG145" s="236" t="str">
        <f t="shared" si="87"/>
        <v/>
      </c>
      <c r="AH145" s="236" t="str">
        <f t="shared" si="88"/>
        <v/>
      </c>
      <c r="AI145" s="237" t="str">
        <f t="shared" si="89"/>
        <v/>
      </c>
      <c r="AJ145" s="245" t="str">
        <f t="shared" si="90"/>
        <v/>
      </c>
      <c r="AK145" s="236" t="str">
        <f t="shared" si="91"/>
        <v/>
      </c>
      <c r="AL145" s="236">
        <f t="shared" si="92"/>
        <v>1</v>
      </c>
      <c r="AM145" s="248" t="str">
        <f t="shared" si="93"/>
        <v/>
      </c>
      <c r="AN145" s="250"/>
      <c r="AO145" s="251"/>
      <c r="AP145" s="251"/>
      <c r="AQ145" s="251"/>
      <c r="AR145" s="251"/>
      <c r="AS145" s="251"/>
      <c r="AT145">
        <f t="shared" ref="AT145:AT146" si="108">IF(B145&lt;&gt;"",DATEDIF(E145,$AT$9,"Y"),"")</f>
        <v>0</v>
      </c>
      <c r="AU145">
        <f t="shared" ref="AU145:AU146" si="109">IF(B145&lt;&gt;"",DATEDIF(E145,$AT$9,"YM"),"")</f>
        <v>4</v>
      </c>
      <c r="AV145">
        <f t="shared" ref="AV145:AV146" si="110">IF(B145&lt;&gt;"",DATEDIF(E145,$AT$9,"MD"),"")</f>
        <v>0</v>
      </c>
    </row>
    <row r="146" spans="1:48" ht="21.75">
      <c r="A146" s="174">
        <v>2</v>
      </c>
      <c r="B146" s="175" t="s">
        <v>2514</v>
      </c>
      <c r="C146" s="175" t="s">
        <v>96</v>
      </c>
      <c r="D146" s="176">
        <v>44963</v>
      </c>
      <c r="E146" s="177">
        <v>44963</v>
      </c>
      <c r="F146" s="181"/>
      <c r="G146" s="181"/>
      <c r="H146" s="178"/>
      <c r="I146" s="175" t="s">
        <v>58</v>
      </c>
      <c r="J146" s="177">
        <v>51775</v>
      </c>
      <c r="K146" s="179" t="s">
        <v>3</v>
      </c>
      <c r="L146" s="175" t="s">
        <v>2515</v>
      </c>
      <c r="M146" s="175" t="s">
        <v>2516</v>
      </c>
      <c r="N146" s="175"/>
      <c r="O146" s="175" t="s">
        <v>7</v>
      </c>
      <c r="P146" s="179" t="s">
        <v>109</v>
      </c>
      <c r="Q146" s="179" t="s">
        <v>1768</v>
      </c>
      <c r="R146" s="180"/>
      <c r="S146" s="235" t="str">
        <f t="shared" si="73"/>
        <v/>
      </c>
      <c r="T146" s="236" t="str">
        <f t="shared" si="74"/>
        <v/>
      </c>
      <c r="U146" s="237" t="str">
        <f t="shared" si="75"/>
        <v/>
      </c>
      <c r="V146" s="245" t="str">
        <f t="shared" si="76"/>
        <v/>
      </c>
      <c r="W146" s="236" t="str">
        <f t="shared" si="77"/>
        <v/>
      </c>
      <c r="X146" s="237" t="str">
        <f t="shared" si="78"/>
        <v/>
      </c>
      <c r="Y146" s="245">
        <f t="shared" si="79"/>
        <v>1</v>
      </c>
      <c r="Z146" s="236" t="str">
        <f t="shared" si="80"/>
        <v/>
      </c>
      <c r="AA146" s="248" t="str">
        <f t="shared" si="81"/>
        <v/>
      </c>
      <c r="AB146" s="235" t="str">
        <f t="shared" si="82"/>
        <v/>
      </c>
      <c r="AC146" s="236" t="str">
        <f t="shared" si="83"/>
        <v/>
      </c>
      <c r="AD146" s="236" t="str">
        <f t="shared" si="84"/>
        <v/>
      </c>
      <c r="AE146" s="237" t="str">
        <f t="shared" si="85"/>
        <v/>
      </c>
      <c r="AF146" s="245" t="str">
        <f t="shared" si="86"/>
        <v/>
      </c>
      <c r="AG146" s="236" t="str">
        <f t="shared" si="87"/>
        <v/>
      </c>
      <c r="AH146" s="236" t="str">
        <f t="shared" si="88"/>
        <v/>
      </c>
      <c r="AI146" s="237" t="str">
        <f t="shared" si="89"/>
        <v/>
      </c>
      <c r="AJ146" s="245" t="str">
        <f t="shared" si="90"/>
        <v/>
      </c>
      <c r="AK146" s="236" t="str">
        <f t="shared" si="91"/>
        <v/>
      </c>
      <c r="AL146" s="236" t="str">
        <f t="shared" si="92"/>
        <v/>
      </c>
      <c r="AM146" s="248">
        <f t="shared" si="93"/>
        <v>1</v>
      </c>
      <c r="AN146" s="250"/>
      <c r="AO146" s="251"/>
      <c r="AP146" s="251"/>
      <c r="AQ146" s="251"/>
      <c r="AR146" s="251"/>
      <c r="AS146" s="251"/>
      <c r="AT146">
        <f t="shared" si="108"/>
        <v>0</v>
      </c>
      <c r="AU146">
        <f t="shared" si="109"/>
        <v>3</v>
      </c>
      <c r="AV146">
        <f t="shared" si="110"/>
        <v>26</v>
      </c>
    </row>
    <row r="147" spans="1:48" ht="21.75">
      <c r="A147" s="174">
        <v>3</v>
      </c>
      <c r="B147" s="175" t="s">
        <v>2519</v>
      </c>
      <c r="C147" s="175" t="s">
        <v>96</v>
      </c>
      <c r="D147" s="176">
        <v>44743</v>
      </c>
      <c r="E147" s="177">
        <v>44743</v>
      </c>
      <c r="F147" s="181"/>
      <c r="G147" s="181"/>
      <c r="H147" s="178"/>
      <c r="I147" s="175" t="s">
        <v>58</v>
      </c>
      <c r="J147" s="177">
        <v>45199</v>
      </c>
      <c r="K147" s="179" t="s">
        <v>3</v>
      </c>
      <c r="L147" s="175" t="s">
        <v>2520</v>
      </c>
      <c r="M147" s="175" t="s">
        <v>5</v>
      </c>
      <c r="N147" s="175" t="s">
        <v>2521</v>
      </c>
      <c r="O147" s="175" t="s">
        <v>7</v>
      </c>
      <c r="P147" s="179" t="s">
        <v>99</v>
      </c>
      <c r="Q147" s="179" t="s">
        <v>495</v>
      </c>
      <c r="R147" s="180"/>
      <c r="S147" s="235">
        <f t="shared" si="73"/>
        <v>1</v>
      </c>
      <c r="T147" s="236" t="str">
        <f t="shared" si="74"/>
        <v/>
      </c>
      <c r="U147" s="237" t="str">
        <f t="shared" si="75"/>
        <v/>
      </c>
      <c r="V147" s="245" t="str">
        <f t="shared" si="76"/>
        <v/>
      </c>
      <c r="W147" s="236" t="str">
        <f t="shared" si="77"/>
        <v/>
      </c>
      <c r="X147" s="237" t="str">
        <f t="shared" si="78"/>
        <v/>
      </c>
      <c r="Y147" s="245" t="str">
        <f t="shared" si="79"/>
        <v/>
      </c>
      <c r="Z147" s="236" t="str">
        <f t="shared" si="80"/>
        <v/>
      </c>
      <c r="AA147" s="248" t="str">
        <f t="shared" si="81"/>
        <v/>
      </c>
      <c r="AB147" s="235" t="str">
        <f t="shared" si="82"/>
        <v/>
      </c>
      <c r="AC147" s="236" t="str">
        <f t="shared" si="83"/>
        <v/>
      </c>
      <c r="AD147" s="236" t="str">
        <f t="shared" si="84"/>
        <v/>
      </c>
      <c r="AE147" s="237">
        <f t="shared" si="85"/>
        <v>1</v>
      </c>
      <c r="AF147" s="245" t="str">
        <f t="shared" si="86"/>
        <v/>
      </c>
      <c r="AG147" s="236" t="str">
        <f t="shared" si="87"/>
        <v/>
      </c>
      <c r="AH147" s="236" t="str">
        <f t="shared" si="88"/>
        <v/>
      </c>
      <c r="AI147" s="237" t="str">
        <f t="shared" si="89"/>
        <v/>
      </c>
      <c r="AJ147" s="245" t="str">
        <f t="shared" si="90"/>
        <v/>
      </c>
      <c r="AK147" s="236" t="str">
        <f t="shared" si="91"/>
        <v/>
      </c>
      <c r="AL147" s="236" t="str">
        <f t="shared" si="92"/>
        <v/>
      </c>
      <c r="AM147" s="248" t="str">
        <f t="shared" si="93"/>
        <v/>
      </c>
      <c r="AN147" s="250"/>
      <c r="AO147" s="251"/>
      <c r="AP147" s="251"/>
      <c r="AQ147" s="251"/>
      <c r="AR147" s="251"/>
      <c r="AS147" s="251"/>
      <c r="AT147">
        <f t="shared" ref="AT147" si="111">IF(B147&lt;&gt;"",DATEDIF(E147,$AT$9,"Y"),"")</f>
        <v>0</v>
      </c>
      <c r="AU147">
        <f t="shared" ref="AU147" si="112">IF(B147&lt;&gt;"",DATEDIF(E147,$AT$9,"YM"),"")</f>
        <v>11</v>
      </c>
      <c r="AV147">
        <f t="shared" ref="AV147" si="113">IF(B147&lt;&gt;"",DATEDIF(E147,$AT$9,"MD"),"")</f>
        <v>0</v>
      </c>
    </row>
    <row r="148" spans="1:48" ht="21.75">
      <c r="A148" s="174">
        <v>4</v>
      </c>
      <c r="B148" s="175" t="s">
        <v>2295</v>
      </c>
      <c r="C148" s="175" t="s">
        <v>96</v>
      </c>
      <c r="D148" s="176">
        <v>44228</v>
      </c>
      <c r="E148" s="177">
        <v>44228</v>
      </c>
      <c r="F148" s="181"/>
      <c r="G148" s="181"/>
      <c r="H148" s="178"/>
      <c r="I148" s="175" t="s">
        <v>58</v>
      </c>
      <c r="J148" s="177">
        <v>45199</v>
      </c>
      <c r="K148" s="179" t="s">
        <v>10</v>
      </c>
      <c r="L148" s="175" t="s">
        <v>2299</v>
      </c>
      <c r="M148" s="175" t="s">
        <v>1039</v>
      </c>
      <c r="N148" s="175" t="s">
        <v>2330</v>
      </c>
      <c r="O148" s="175" t="s">
        <v>7</v>
      </c>
      <c r="P148" s="179" t="s">
        <v>83</v>
      </c>
      <c r="Q148" s="179" t="s">
        <v>26</v>
      </c>
      <c r="R148" s="180"/>
      <c r="S148" s="235" t="str">
        <f t="shared" si="73"/>
        <v/>
      </c>
      <c r="T148" s="236">
        <f t="shared" si="74"/>
        <v>1</v>
      </c>
      <c r="U148" s="237" t="str">
        <f t="shared" si="75"/>
        <v/>
      </c>
      <c r="V148" s="245" t="str">
        <f t="shared" si="76"/>
        <v/>
      </c>
      <c r="W148" s="236" t="str">
        <f t="shared" si="77"/>
        <v/>
      </c>
      <c r="X148" s="237" t="str">
        <f t="shared" si="78"/>
        <v/>
      </c>
      <c r="Y148" s="245" t="str">
        <f t="shared" si="79"/>
        <v/>
      </c>
      <c r="Z148" s="236" t="str">
        <f t="shared" si="80"/>
        <v/>
      </c>
      <c r="AA148" s="248" t="str">
        <f t="shared" si="81"/>
        <v/>
      </c>
      <c r="AB148" s="235" t="str">
        <f t="shared" si="82"/>
        <v/>
      </c>
      <c r="AC148" s="236" t="str">
        <f t="shared" si="83"/>
        <v/>
      </c>
      <c r="AD148" s="236" t="str">
        <f t="shared" si="84"/>
        <v/>
      </c>
      <c r="AE148" s="237">
        <f t="shared" si="85"/>
        <v>1</v>
      </c>
      <c r="AF148" s="245" t="str">
        <f t="shared" si="86"/>
        <v/>
      </c>
      <c r="AG148" s="236" t="str">
        <f t="shared" si="87"/>
        <v/>
      </c>
      <c r="AH148" s="236" t="str">
        <f t="shared" si="88"/>
        <v/>
      </c>
      <c r="AI148" s="237" t="str">
        <f t="shared" si="89"/>
        <v/>
      </c>
      <c r="AJ148" s="245" t="str">
        <f t="shared" si="90"/>
        <v/>
      </c>
      <c r="AK148" s="236" t="str">
        <f t="shared" si="91"/>
        <v/>
      </c>
      <c r="AL148" s="236" t="str">
        <f t="shared" si="92"/>
        <v/>
      </c>
      <c r="AM148" s="248" t="str">
        <f t="shared" si="93"/>
        <v/>
      </c>
      <c r="AN148" s="250"/>
      <c r="AO148" s="251"/>
      <c r="AP148" s="251"/>
      <c r="AQ148" s="251"/>
      <c r="AR148" s="251"/>
      <c r="AS148" s="251"/>
      <c r="AT148">
        <f t="shared" si="94"/>
        <v>2</v>
      </c>
      <c r="AU148">
        <f t="shared" si="95"/>
        <v>4</v>
      </c>
      <c r="AV148">
        <f t="shared" si="96"/>
        <v>0</v>
      </c>
    </row>
    <row r="149" spans="1:48" ht="21.75">
      <c r="A149" s="174">
        <v>5</v>
      </c>
      <c r="B149" s="175" t="s">
        <v>2333</v>
      </c>
      <c r="C149" s="175" t="s">
        <v>96</v>
      </c>
      <c r="D149" s="176">
        <v>44305</v>
      </c>
      <c r="E149" s="177">
        <v>44305</v>
      </c>
      <c r="F149" s="181"/>
      <c r="G149" s="181"/>
      <c r="H149" s="178"/>
      <c r="I149" s="175" t="s">
        <v>58</v>
      </c>
      <c r="J149" s="177">
        <v>53601</v>
      </c>
      <c r="K149" s="179" t="s">
        <v>10</v>
      </c>
      <c r="L149" s="175" t="s">
        <v>2334</v>
      </c>
      <c r="M149" s="175" t="s">
        <v>1039</v>
      </c>
      <c r="N149" s="175" t="s">
        <v>2335</v>
      </c>
      <c r="O149" s="175" t="s">
        <v>7</v>
      </c>
      <c r="P149" s="179" t="s">
        <v>73</v>
      </c>
      <c r="Q149" s="179" t="s">
        <v>1768</v>
      </c>
      <c r="R149" s="180"/>
      <c r="S149" s="235" t="str">
        <f t="shared" si="73"/>
        <v/>
      </c>
      <c r="T149" s="236">
        <f t="shared" si="74"/>
        <v>1</v>
      </c>
      <c r="U149" s="237" t="str">
        <f t="shared" si="75"/>
        <v/>
      </c>
      <c r="V149" s="245" t="str">
        <f t="shared" si="76"/>
        <v/>
      </c>
      <c r="W149" s="236" t="str">
        <f t="shared" si="77"/>
        <v/>
      </c>
      <c r="X149" s="237" t="str">
        <f t="shared" si="78"/>
        <v/>
      </c>
      <c r="Y149" s="245" t="str">
        <f t="shared" si="79"/>
        <v/>
      </c>
      <c r="Z149" s="236" t="str">
        <f t="shared" si="80"/>
        <v/>
      </c>
      <c r="AA149" s="248" t="str">
        <f t="shared" si="81"/>
        <v/>
      </c>
      <c r="AB149" s="235" t="str">
        <f t="shared" si="82"/>
        <v/>
      </c>
      <c r="AC149" s="236" t="str">
        <f t="shared" si="83"/>
        <v/>
      </c>
      <c r="AD149" s="236" t="str">
        <f t="shared" si="84"/>
        <v/>
      </c>
      <c r="AE149" s="237">
        <f t="shared" si="85"/>
        <v>1</v>
      </c>
      <c r="AF149" s="245" t="str">
        <f t="shared" si="86"/>
        <v/>
      </c>
      <c r="AG149" s="236" t="str">
        <f t="shared" si="87"/>
        <v/>
      </c>
      <c r="AH149" s="236" t="str">
        <f t="shared" si="88"/>
        <v/>
      </c>
      <c r="AI149" s="237" t="str">
        <f t="shared" si="89"/>
        <v/>
      </c>
      <c r="AJ149" s="245" t="str">
        <f t="shared" si="90"/>
        <v/>
      </c>
      <c r="AK149" s="236" t="str">
        <f t="shared" si="91"/>
        <v/>
      </c>
      <c r="AL149" s="236" t="str">
        <f t="shared" si="92"/>
        <v/>
      </c>
      <c r="AM149" s="248" t="str">
        <f t="shared" si="93"/>
        <v/>
      </c>
      <c r="AN149" s="250"/>
      <c r="AO149" s="251"/>
      <c r="AP149" s="251"/>
      <c r="AQ149" s="251"/>
      <c r="AR149" s="251"/>
      <c r="AS149" s="251"/>
      <c r="AT149">
        <f t="shared" si="94"/>
        <v>2</v>
      </c>
      <c r="AU149">
        <f t="shared" si="95"/>
        <v>1</v>
      </c>
      <c r="AV149">
        <f t="shared" si="96"/>
        <v>13</v>
      </c>
    </row>
    <row r="150" spans="1:48" ht="21.75">
      <c r="A150" s="174">
        <v>6</v>
      </c>
      <c r="B150" s="175" t="s">
        <v>2297</v>
      </c>
      <c r="C150" s="175" t="s">
        <v>96</v>
      </c>
      <c r="D150" s="176">
        <v>44228</v>
      </c>
      <c r="E150" s="177">
        <v>44228</v>
      </c>
      <c r="F150" s="181"/>
      <c r="G150" s="181"/>
      <c r="H150" s="178"/>
      <c r="I150" s="175" t="s">
        <v>58</v>
      </c>
      <c r="J150" s="177">
        <v>50314</v>
      </c>
      <c r="K150" s="179" t="s">
        <v>10</v>
      </c>
      <c r="L150" s="175" t="s">
        <v>1038</v>
      </c>
      <c r="M150" s="175" t="s">
        <v>1039</v>
      </c>
      <c r="N150" s="175" t="s">
        <v>1040</v>
      </c>
      <c r="O150" s="175" t="s">
        <v>7</v>
      </c>
      <c r="P150" s="179" t="s">
        <v>121</v>
      </c>
      <c r="Q150" s="179" t="s">
        <v>60</v>
      </c>
      <c r="R150" s="180"/>
      <c r="S150" s="235" t="str">
        <f t="shared" si="73"/>
        <v/>
      </c>
      <c r="T150" s="236">
        <f t="shared" si="74"/>
        <v>1</v>
      </c>
      <c r="U150" s="237" t="str">
        <f t="shared" si="75"/>
        <v/>
      </c>
      <c r="V150" s="245" t="str">
        <f t="shared" si="76"/>
        <v/>
      </c>
      <c r="W150" s="236" t="str">
        <f t="shared" si="77"/>
        <v/>
      </c>
      <c r="X150" s="237" t="str">
        <f t="shared" si="78"/>
        <v/>
      </c>
      <c r="Y150" s="245" t="str">
        <f t="shared" si="79"/>
        <v/>
      </c>
      <c r="Z150" s="236" t="str">
        <f t="shared" si="80"/>
        <v/>
      </c>
      <c r="AA150" s="248" t="str">
        <f t="shared" si="81"/>
        <v/>
      </c>
      <c r="AB150" s="235" t="str">
        <f t="shared" si="82"/>
        <v/>
      </c>
      <c r="AC150" s="236" t="str">
        <f t="shared" si="83"/>
        <v/>
      </c>
      <c r="AD150" s="236" t="str">
        <f t="shared" si="84"/>
        <v/>
      </c>
      <c r="AE150" s="237">
        <f t="shared" si="85"/>
        <v>1</v>
      </c>
      <c r="AF150" s="245" t="str">
        <f t="shared" si="86"/>
        <v/>
      </c>
      <c r="AG150" s="236" t="str">
        <f t="shared" si="87"/>
        <v/>
      </c>
      <c r="AH150" s="236" t="str">
        <f t="shared" si="88"/>
        <v/>
      </c>
      <c r="AI150" s="237" t="str">
        <f t="shared" si="89"/>
        <v/>
      </c>
      <c r="AJ150" s="245" t="str">
        <f t="shared" si="90"/>
        <v/>
      </c>
      <c r="AK150" s="236" t="str">
        <f t="shared" si="91"/>
        <v/>
      </c>
      <c r="AL150" s="236" t="str">
        <f t="shared" si="92"/>
        <v/>
      </c>
      <c r="AM150" s="248" t="str">
        <f t="shared" si="93"/>
        <v/>
      </c>
      <c r="AN150" s="250"/>
      <c r="AO150" s="251"/>
      <c r="AP150" s="251"/>
      <c r="AQ150" s="251"/>
      <c r="AR150" s="251"/>
      <c r="AS150" s="251"/>
      <c r="AT150">
        <f t="shared" si="94"/>
        <v>2</v>
      </c>
      <c r="AU150">
        <f t="shared" si="95"/>
        <v>4</v>
      </c>
      <c r="AV150">
        <f t="shared" si="96"/>
        <v>0</v>
      </c>
    </row>
    <row r="151" spans="1:48" ht="21.75">
      <c r="A151" s="174">
        <v>7</v>
      </c>
      <c r="B151" s="175" t="s">
        <v>2336</v>
      </c>
      <c r="C151" s="175" t="s">
        <v>96</v>
      </c>
      <c r="D151" s="176">
        <v>44287</v>
      </c>
      <c r="E151" s="177">
        <v>44287</v>
      </c>
      <c r="F151" s="181"/>
      <c r="G151" s="181"/>
      <c r="H151" s="178"/>
      <c r="I151" s="175" t="s">
        <v>58</v>
      </c>
      <c r="J151" s="177">
        <v>45565</v>
      </c>
      <c r="K151" s="179" t="s">
        <v>10</v>
      </c>
      <c r="L151" s="175" t="s">
        <v>2337</v>
      </c>
      <c r="M151" s="175" t="s">
        <v>965</v>
      </c>
      <c r="N151" s="175" t="s">
        <v>2330</v>
      </c>
      <c r="O151" s="175" t="s">
        <v>53</v>
      </c>
      <c r="P151" s="179" t="s">
        <v>145</v>
      </c>
      <c r="Q151" s="179" t="s">
        <v>86</v>
      </c>
      <c r="R151" s="180"/>
      <c r="S151" s="235" t="str">
        <f t="shared" si="73"/>
        <v/>
      </c>
      <c r="T151" s="236">
        <f t="shared" si="74"/>
        <v>1</v>
      </c>
      <c r="U151" s="237" t="str">
        <f t="shared" si="75"/>
        <v/>
      </c>
      <c r="V151" s="245" t="str">
        <f t="shared" si="76"/>
        <v/>
      </c>
      <c r="W151" s="236" t="str">
        <f t="shared" si="77"/>
        <v/>
      </c>
      <c r="X151" s="237" t="str">
        <f t="shared" si="78"/>
        <v/>
      </c>
      <c r="Y151" s="245" t="str">
        <f t="shared" si="79"/>
        <v/>
      </c>
      <c r="Z151" s="236" t="str">
        <f t="shared" si="80"/>
        <v/>
      </c>
      <c r="AA151" s="248" t="str">
        <f t="shared" si="81"/>
        <v/>
      </c>
      <c r="AB151" s="235" t="str">
        <f t="shared" si="82"/>
        <v/>
      </c>
      <c r="AC151" s="236" t="str">
        <f t="shared" si="83"/>
        <v/>
      </c>
      <c r="AD151" s="236" t="str">
        <f t="shared" si="84"/>
        <v/>
      </c>
      <c r="AE151" s="237">
        <f t="shared" si="85"/>
        <v>1</v>
      </c>
      <c r="AF151" s="245" t="str">
        <f t="shared" si="86"/>
        <v/>
      </c>
      <c r="AG151" s="236" t="str">
        <f t="shared" si="87"/>
        <v/>
      </c>
      <c r="AH151" s="236" t="str">
        <f t="shared" si="88"/>
        <v/>
      </c>
      <c r="AI151" s="237" t="str">
        <f t="shared" si="89"/>
        <v/>
      </c>
      <c r="AJ151" s="245" t="str">
        <f t="shared" si="90"/>
        <v/>
      </c>
      <c r="AK151" s="236" t="str">
        <f t="shared" si="91"/>
        <v/>
      </c>
      <c r="AL151" s="236" t="str">
        <f t="shared" si="92"/>
        <v/>
      </c>
      <c r="AM151" s="248" t="str">
        <f t="shared" si="93"/>
        <v/>
      </c>
      <c r="AN151" s="250"/>
      <c r="AO151" s="251"/>
      <c r="AP151" s="251"/>
      <c r="AQ151" s="251"/>
      <c r="AR151" s="251"/>
      <c r="AS151" s="251"/>
      <c r="AT151">
        <f t="shared" si="94"/>
        <v>2</v>
      </c>
      <c r="AU151">
        <f t="shared" si="95"/>
        <v>2</v>
      </c>
      <c r="AV151">
        <f t="shared" si="96"/>
        <v>0</v>
      </c>
    </row>
    <row r="152" spans="1:48" ht="21.75">
      <c r="A152" s="174">
        <v>8</v>
      </c>
      <c r="B152" s="175" t="s">
        <v>2298</v>
      </c>
      <c r="C152" s="175" t="s">
        <v>96</v>
      </c>
      <c r="D152" s="176">
        <v>44256</v>
      </c>
      <c r="E152" s="177">
        <v>44256</v>
      </c>
      <c r="F152" s="181"/>
      <c r="G152" s="181"/>
      <c r="H152" s="178"/>
      <c r="I152" s="175" t="s">
        <v>58</v>
      </c>
      <c r="J152" s="177">
        <v>47392</v>
      </c>
      <c r="K152" s="179" t="s">
        <v>10</v>
      </c>
      <c r="L152" s="175" t="s">
        <v>2302</v>
      </c>
      <c r="M152" s="175" t="s">
        <v>1039</v>
      </c>
      <c r="N152" s="175" t="s">
        <v>2344</v>
      </c>
      <c r="O152" s="175" t="s">
        <v>7</v>
      </c>
      <c r="P152" s="179" t="s">
        <v>27</v>
      </c>
      <c r="Q152" s="179" t="s">
        <v>194</v>
      </c>
      <c r="R152" s="180"/>
      <c r="S152" s="235" t="str">
        <f t="shared" si="73"/>
        <v/>
      </c>
      <c r="T152" s="236">
        <f t="shared" si="74"/>
        <v>1</v>
      </c>
      <c r="U152" s="237" t="str">
        <f t="shared" si="75"/>
        <v/>
      </c>
      <c r="V152" s="245" t="str">
        <f t="shared" si="76"/>
        <v/>
      </c>
      <c r="W152" s="236" t="str">
        <f t="shared" si="77"/>
        <v/>
      </c>
      <c r="X152" s="237" t="str">
        <f t="shared" si="78"/>
        <v/>
      </c>
      <c r="Y152" s="245" t="str">
        <f t="shared" si="79"/>
        <v/>
      </c>
      <c r="Z152" s="236" t="str">
        <f t="shared" si="80"/>
        <v/>
      </c>
      <c r="AA152" s="248" t="str">
        <f t="shared" si="81"/>
        <v/>
      </c>
      <c r="AB152" s="235" t="str">
        <f t="shared" si="82"/>
        <v/>
      </c>
      <c r="AC152" s="236" t="str">
        <f t="shared" si="83"/>
        <v/>
      </c>
      <c r="AD152" s="236" t="str">
        <f t="shared" si="84"/>
        <v/>
      </c>
      <c r="AE152" s="237">
        <f t="shared" si="85"/>
        <v>1</v>
      </c>
      <c r="AF152" s="245" t="str">
        <f t="shared" si="86"/>
        <v/>
      </c>
      <c r="AG152" s="236" t="str">
        <f t="shared" si="87"/>
        <v/>
      </c>
      <c r="AH152" s="236" t="str">
        <f t="shared" si="88"/>
        <v/>
      </c>
      <c r="AI152" s="237" t="str">
        <f t="shared" si="89"/>
        <v/>
      </c>
      <c r="AJ152" s="245" t="str">
        <f t="shared" si="90"/>
        <v/>
      </c>
      <c r="AK152" s="236" t="str">
        <f t="shared" si="91"/>
        <v/>
      </c>
      <c r="AL152" s="236" t="str">
        <f t="shared" si="92"/>
        <v/>
      </c>
      <c r="AM152" s="248" t="str">
        <f t="shared" si="93"/>
        <v/>
      </c>
      <c r="AN152" s="250"/>
      <c r="AO152" s="251"/>
      <c r="AP152" s="251"/>
      <c r="AQ152" s="251"/>
      <c r="AR152" s="251"/>
      <c r="AS152" s="251"/>
      <c r="AT152">
        <f t="shared" si="94"/>
        <v>2</v>
      </c>
      <c r="AU152">
        <f t="shared" si="95"/>
        <v>3</v>
      </c>
      <c r="AV152">
        <f t="shared" si="96"/>
        <v>0</v>
      </c>
    </row>
    <row r="153" spans="1:48" ht="21.75">
      <c r="A153" s="174">
        <v>9</v>
      </c>
      <c r="B153" s="175" t="s">
        <v>2526</v>
      </c>
      <c r="C153" s="175" t="s">
        <v>96</v>
      </c>
      <c r="D153" s="176">
        <v>44896</v>
      </c>
      <c r="E153" s="177">
        <v>44896</v>
      </c>
      <c r="F153" s="181"/>
      <c r="G153" s="181"/>
      <c r="H153" s="178"/>
      <c r="I153" s="175" t="s">
        <v>58</v>
      </c>
      <c r="J153" s="177">
        <v>53966</v>
      </c>
      <c r="K153" s="179" t="s">
        <v>10</v>
      </c>
      <c r="L153" s="175" t="s">
        <v>2527</v>
      </c>
      <c r="M153" s="175" t="s">
        <v>1039</v>
      </c>
      <c r="N153" s="175" t="s">
        <v>2528</v>
      </c>
      <c r="O153" s="175" t="s">
        <v>87</v>
      </c>
      <c r="P153" s="179" t="s">
        <v>1768</v>
      </c>
      <c r="Q153" s="179" t="s">
        <v>2042</v>
      </c>
      <c r="R153" s="180"/>
      <c r="S153" s="235" t="str">
        <f t="shared" si="73"/>
        <v/>
      </c>
      <c r="T153" s="236" t="str">
        <f t="shared" si="74"/>
        <v/>
      </c>
      <c r="U153" s="237" t="str">
        <f t="shared" si="75"/>
        <v/>
      </c>
      <c r="V153" s="245" t="str">
        <f t="shared" si="76"/>
        <v/>
      </c>
      <c r="W153" s="236">
        <f t="shared" si="77"/>
        <v>1</v>
      </c>
      <c r="X153" s="237" t="str">
        <f t="shared" si="78"/>
        <v/>
      </c>
      <c r="Y153" s="245" t="str">
        <f t="shared" si="79"/>
        <v/>
      </c>
      <c r="Z153" s="236" t="str">
        <f t="shared" si="80"/>
        <v/>
      </c>
      <c r="AA153" s="248" t="str">
        <f t="shared" si="81"/>
        <v/>
      </c>
      <c r="AB153" s="235" t="str">
        <f t="shared" si="82"/>
        <v/>
      </c>
      <c r="AC153" s="236" t="str">
        <f t="shared" si="83"/>
        <v/>
      </c>
      <c r="AD153" s="236" t="str">
        <f t="shared" si="84"/>
        <v/>
      </c>
      <c r="AE153" s="237" t="str">
        <f t="shared" si="85"/>
        <v/>
      </c>
      <c r="AF153" s="245" t="str">
        <f t="shared" si="86"/>
        <v/>
      </c>
      <c r="AG153" s="236" t="str">
        <f t="shared" si="87"/>
        <v/>
      </c>
      <c r="AH153" s="236" t="str">
        <f t="shared" si="88"/>
        <v/>
      </c>
      <c r="AI153" s="237">
        <f t="shared" si="89"/>
        <v>1</v>
      </c>
      <c r="AJ153" s="245" t="str">
        <f t="shared" si="90"/>
        <v/>
      </c>
      <c r="AK153" s="236" t="str">
        <f t="shared" si="91"/>
        <v/>
      </c>
      <c r="AL153" s="236" t="str">
        <f t="shared" si="92"/>
        <v/>
      </c>
      <c r="AM153" s="248" t="str">
        <f t="shared" si="93"/>
        <v/>
      </c>
      <c r="AN153" s="250"/>
      <c r="AO153" s="251"/>
      <c r="AP153" s="251"/>
      <c r="AQ153" s="251"/>
      <c r="AR153" s="251"/>
      <c r="AS153" s="251"/>
      <c r="AT153">
        <f t="shared" ref="AT153" si="114">IF(B153&lt;&gt;"",DATEDIF(E153,$AT$9,"Y"),"")</f>
        <v>0</v>
      </c>
      <c r="AU153">
        <f t="shared" ref="AU153" si="115">IF(B153&lt;&gt;"",DATEDIF(E153,$AT$9,"YM"),"")</f>
        <v>6</v>
      </c>
      <c r="AV153">
        <f t="shared" ref="AV153" si="116">IF(B153&lt;&gt;"",DATEDIF(E153,$AT$9,"MD"),"")</f>
        <v>0</v>
      </c>
    </row>
    <row r="154" spans="1:48" ht="21.75">
      <c r="A154" s="174">
        <v>10</v>
      </c>
      <c r="B154" s="175" t="s">
        <v>2348</v>
      </c>
      <c r="C154" s="175" t="s">
        <v>96</v>
      </c>
      <c r="D154" s="176">
        <v>44357</v>
      </c>
      <c r="E154" s="177">
        <v>44357</v>
      </c>
      <c r="F154" s="181"/>
      <c r="G154" s="181"/>
      <c r="H154" s="178"/>
      <c r="I154" s="175" t="s">
        <v>58</v>
      </c>
      <c r="J154" s="177">
        <v>50314</v>
      </c>
      <c r="K154" s="179" t="s">
        <v>10</v>
      </c>
      <c r="L154" s="175" t="s">
        <v>1038</v>
      </c>
      <c r="M154" s="175" t="s">
        <v>1039</v>
      </c>
      <c r="N154" s="175" t="s">
        <v>1040</v>
      </c>
      <c r="O154" s="175" t="s">
        <v>7</v>
      </c>
      <c r="P154" s="179" t="s">
        <v>121</v>
      </c>
      <c r="Q154" s="179" t="s">
        <v>60</v>
      </c>
      <c r="R154" s="180"/>
      <c r="S154" s="235" t="str">
        <f t="shared" si="73"/>
        <v/>
      </c>
      <c r="T154" s="236">
        <f t="shared" si="74"/>
        <v>1</v>
      </c>
      <c r="U154" s="237" t="str">
        <f t="shared" si="75"/>
        <v/>
      </c>
      <c r="V154" s="245" t="str">
        <f t="shared" si="76"/>
        <v/>
      </c>
      <c r="W154" s="236" t="str">
        <f t="shared" si="77"/>
        <v/>
      </c>
      <c r="X154" s="237" t="str">
        <f t="shared" si="78"/>
        <v/>
      </c>
      <c r="Y154" s="245" t="str">
        <f t="shared" si="79"/>
        <v/>
      </c>
      <c r="Z154" s="236" t="str">
        <f t="shared" si="80"/>
        <v/>
      </c>
      <c r="AA154" s="248" t="str">
        <f t="shared" si="81"/>
        <v/>
      </c>
      <c r="AB154" s="235" t="str">
        <f t="shared" si="82"/>
        <v/>
      </c>
      <c r="AC154" s="236" t="str">
        <f t="shared" si="83"/>
        <v/>
      </c>
      <c r="AD154" s="236" t="str">
        <f t="shared" si="84"/>
        <v/>
      </c>
      <c r="AE154" s="237">
        <f t="shared" si="85"/>
        <v>1</v>
      </c>
      <c r="AF154" s="245" t="str">
        <f t="shared" si="86"/>
        <v/>
      </c>
      <c r="AG154" s="236" t="str">
        <f t="shared" si="87"/>
        <v/>
      </c>
      <c r="AH154" s="236" t="str">
        <f t="shared" si="88"/>
        <v/>
      </c>
      <c r="AI154" s="237" t="str">
        <f t="shared" si="89"/>
        <v/>
      </c>
      <c r="AJ154" s="245" t="str">
        <f t="shared" si="90"/>
        <v/>
      </c>
      <c r="AK154" s="236" t="str">
        <f t="shared" si="91"/>
        <v/>
      </c>
      <c r="AL154" s="236" t="str">
        <f t="shared" si="92"/>
        <v/>
      </c>
      <c r="AM154" s="248" t="str">
        <f t="shared" si="93"/>
        <v/>
      </c>
      <c r="AN154" s="250"/>
      <c r="AO154" s="251"/>
      <c r="AP154" s="251"/>
      <c r="AQ154" s="251"/>
      <c r="AR154" s="251"/>
      <c r="AS154" s="251"/>
      <c r="AT154">
        <f t="shared" si="94"/>
        <v>1</v>
      </c>
      <c r="AU154">
        <f t="shared" si="95"/>
        <v>11</v>
      </c>
      <c r="AV154">
        <f t="shared" si="96"/>
        <v>22</v>
      </c>
    </row>
    <row r="155" spans="1:48" ht="21.75">
      <c r="A155" s="174">
        <v>11</v>
      </c>
      <c r="B155" s="175" t="s">
        <v>2349</v>
      </c>
      <c r="C155" s="175" t="s">
        <v>96</v>
      </c>
      <c r="D155" s="176">
        <v>44531</v>
      </c>
      <c r="E155" s="177">
        <v>44531</v>
      </c>
      <c r="F155" s="181"/>
      <c r="G155" s="181"/>
      <c r="H155" s="178"/>
      <c r="I155" s="175" t="s">
        <v>58</v>
      </c>
      <c r="J155" s="177">
        <v>46296</v>
      </c>
      <c r="K155" s="179" t="s">
        <v>10</v>
      </c>
      <c r="L155" s="175" t="s">
        <v>2302</v>
      </c>
      <c r="M155" s="175" t="s">
        <v>1039</v>
      </c>
      <c r="N155" s="175" t="s">
        <v>2344</v>
      </c>
      <c r="O155" s="175" t="s">
        <v>7</v>
      </c>
      <c r="P155" s="179" t="s">
        <v>26</v>
      </c>
      <c r="Q155" s="179" t="s">
        <v>9</v>
      </c>
      <c r="R155" s="180"/>
      <c r="S155" s="235" t="str">
        <f t="shared" si="73"/>
        <v/>
      </c>
      <c r="T155" s="236">
        <f t="shared" si="74"/>
        <v>1</v>
      </c>
      <c r="U155" s="237" t="str">
        <f t="shared" si="75"/>
        <v/>
      </c>
      <c r="V155" s="245" t="str">
        <f t="shared" si="76"/>
        <v/>
      </c>
      <c r="W155" s="236" t="str">
        <f t="shared" si="77"/>
        <v/>
      </c>
      <c r="X155" s="237" t="str">
        <f t="shared" si="78"/>
        <v/>
      </c>
      <c r="Y155" s="245" t="str">
        <f t="shared" si="79"/>
        <v/>
      </c>
      <c r="Z155" s="236" t="str">
        <f t="shared" si="80"/>
        <v/>
      </c>
      <c r="AA155" s="248" t="str">
        <f t="shared" si="81"/>
        <v/>
      </c>
      <c r="AB155" s="235" t="str">
        <f t="shared" si="82"/>
        <v/>
      </c>
      <c r="AC155" s="236" t="str">
        <f t="shared" si="83"/>
        <v/>
      </c>
      <c r="AD155" s="236" t="str">
        <f t="shared" si="84"/>
        <v/>
      </c>
      <c r="AE155" s="237">
        <f t="shared" si="85"/>
        <v>1</v>
      </c>
      <c r="AF155" s="245" t="str">
        <f t="shared" si="86"/>
        <v/>
      </c>
      <c r="AG155" s="236" t="str">
        <f t="shared" si="87"/>
        <v/>
      </c>
      <c r="AH155" s="236" t="str">
        <f t="shared" si="88"/>
        <v/>
      </c>
      <c r="AI155" s="237" t="str">
        <f t="shared" si="89"/>
        <v/>
      </c>
      <c r="AJ155" s="245" t="str">
        <f t="shared" si="90"/>
        <v/>
      </c>
      <c r="AK155" s="236" t="str">
        <f t="shared" si="91"/>
        <v/>
      </c>
      <c r="AL155" s="236" t="str">
        <f t="shared" si="92"/>
        <v/>
      </c>
      <c r="AM155" s="248" t="str">
        <f t="shared" si="93"/>
        <v/>
      </c>
      <c r="AN155" s="250"/>
      <c r="AO155" s="251"/>
      <c r="AP155" s="251"/>
      <c r="AQ155" s="251"/>
      <c r="AR155" s="251"/>
      <c r="AS155" s="251"/>
      <c r="AT155">
        <f t="shared" si="94"/>
        <v>1</v>
      </c>
      <c r="AU155">
        <f t="shared" si="95"/>
        <v>6</v>
      </c>
      <c r="AV155">
        <f t="shared" si="96"/>
        <v>0</v>
      </c>
    </row>
    <row r="156" spans="1:48" ht="21.75">
      <c r="A156" s="174">
        <v>12</v>
      </c>
      <c r="B156" s="175" t="s">
        <v>2530</v>
      </c>
      <c r="C156" s="175" t="s">
        <v>96</v>
      </c>
      <c r="D156" s="176">
        <v>44958</v>
      </c>
      <c r="E156" s="177">
        <v>44958</v>
      </c>
      <c r="F156" s="181"/>
      <c r="G156" s="181"/>
      <c r="H156" s="178"/>
      <c r="I156" s="175" t="s">
        <v>58</v>
      </c>
      <c r="J156" s="177">
        <v>53966</v>
      </c>
      <c r="K156" s="179" t="s">
        <v>10</v>
      </c>
      <c r="L156" s="175" t="s">
        <v>2334</v>
      </c>
      <c r="M156" s="175" t="s">
        <v>1039</v>
      </c>
      <c r="N156" s="175" t="s">
        <v>2335</v>
      </c>
      <c r="O156" s="175" t="s">
        <v>7</v>
      </c>
      <c r="P156" s="179" t="s">
        <v>167</v>
      </c>
      <c r="Q156" s="179" t="s">
        <v>495</v>
      </c>
      <c r="R156" s="180"/>
      <c r="S156" s="235" t="str">
        <f t="shared" si="73"/>
        <v/>
      </c>
      <c r="T156" s="236" t="str">
        <f t="shared" si="74"/>
        <v/>
      </c>
      <c r="U156" s="237" t="str">
        <f t="shared" si="75"/>
        <v/>
      </c>
      <c r="V156" s="245" t="str">
        <f t="shared" si="76"/>
        <v/>
      </c>
      <c r="W156" s="236" t="str">
        <f t="shared" si="77"/>
        <v/>
      </c>
      <c r="X156" s="237" t="str">
        <f t="shared" si="78"/>
        <v/>
      </c>
      <c r="Y156" s="245" t="str">
        <f t="shared" si="79"/>
        <v/>
      </c>
      <c r="Z156" s="236">
        <f t="shared" si="80"/>
        <v>1</v>
      </c>
      <c r="AA156" s="248" t="str">
        <f t="shared" si="81"/>
        <v/>
      </c>
      <c r="AB156" s="235" t="str">
        <f t="shared" si="82"/>
        <v/>
      </c>
      <c r="AC156" s="236" t="str">
        <f t="shared" si="83"/>
        <v/>
      </c>
      <c r="AD156" s="236" t="str">
        <f t="shared" si="84"/>
        <v/>
      </c>
      <c r="AE156" s="237" t="str">
        <f t="shared" si="85"/>
        <v/>
      </c>
      <c r="AF156" s="245" t="str">
        <f t="shared" si="86"/>
        <v/>
      </c>
      <c r="AG156" s="236" t="str">
        <f t="shared" si="87"/>
        <v/>
      </c>
      <c r="AH156" s="236" t="str">
        <f t="shared" si="88"/>
        <v/>
      </c>
      <c r="AI156" s="237" t="str">
        <f t="shared" si="89"/>
        <v/>
      </c>
      <c r="AJ156" s="245" t="str">
        <f t="shared" si="90"/>
        <v/>
      </c>
      <c r="AK156" s="236" t="str">
        <f t="shared" si="91"/>
        <v/>
      </c>
      <c r="AL156" s="236" t="str">
        <f t="shared" si="92"/>
        <v/>
      </c>
      <c r="AM156" s="248">
        <f t="shared" si="93"/>
        <v>1</v>
      </c>
      <c r="AN156" s="250"/>
      <c r="AO156" s="251"/>
      <c r="AP156" s="251"/>
      <c r="AQ156" s="251"/>
      <c r="AR156" s="251"/>
      <c r="AS156" s="251"/>
      <c r="AT156">
        <f t="shared" ref="AT156" si="117">IF(B156&lt;&gt;"",DATEDIF(E156,$AT$9,"Y"),"")</f>
        <v>0</v>
      </c>
      <c r="AU156">
        <f t="shared" ref="AU156" si="118">IF(B156&lt;&gt;"",DATEDIF(E156,$AT$9,"YM"),"")</f>
        <v>4</v>
      </c>
      <c r="AV156">
        <f t="shared" ref="AV156" si="119">IF(B156&lt;&gt;"",DATEDIF(E156,$AT$9,"MD"),"")</f>
        <v>0</v>
      </c>
    </row>
    <row r="157" spans="1:48" ht="22.5" thickBot="1">
      <c r="A157" s="436">
        <v>13</v>
      </c>
      <c r="B157" s="269" t="s">
        <v>2352</v>
      </c>
      <c r="C157" s="437" t="s">
        <v>96</v>
      </c>
      <c r="D157" s="438">
        <v>44410</v>
      </c>
      <c r="E157" s="439">
        <v>44410</v>
      </c>
      <c r="F157" s="440"/>
      <c r="G157" s="440"/>
      <c r="H157" s="441"/>
      <c r="I157" s="437" t="s">
        <v>58</v>
      </c>
      <c r="J157" s="439">
        <v>48488</v>
      </c>
      <c r="K157" s="442" t="s">
        <v>10</v>
      </c>
      <c r="L157" s="437" t="s">
        <v>2353</v>
      </c>
      <c r="M157" s="437" t="s">
        <v>1039</v>
      </c>
      <c r="N157" s="437" t="s">
        <v>2354</v>
      </c>
      <c r="O157" s="437" t="s">
        <v>7</v>
      </c>
      <c r="P157" s="442" t="s">
        <v>27</v>
      </c>
      <c r="Q157" s="442" t="s">
        <v>78</v>
      </c>
      <c r="R157" s="443"/>
      <c r="S157" s="235" t="str">
        <f t="shared" si="73"/>
        <v/>
      </c>
      <c r="T157" s="236">
        <f t="shared" si="74"/>
        <v>1</v>
      </c>
      <c r="U157" s="237" t="str">
        <f t="shared" si="75"/>
        <v/>
      </c>
      <c r="V157" s="245" t="str">
        <f t="shared" si="76"/>
        <v/>
      </c>
      <c r="W157" s="236" t="str">
        <f t="shared" si="77"/>
        <v/>
      </c>
      <c r="X157" s="237" t="str">
        <f t="shared" si="78"/>
        <v/>
      </c>
      <c r="Y157" s="245" t="str">
        <f t="shared" si="79"/>
        <v/>
      </c>
      <c r="Z157" s="236" t="str">
        <f t="shared" si="80"/>
        <v/>
      </c>
      <c r="AA157" s="248" t="str">
        <f t="shared" si="81"/>
        <v/>
      </c>
      <c r="AB157" s="235" t="str">
        <f t="shared" si="82"/>
        <v/>
      </c>
      <c r="AC157" s="236" t="str">
        <f t="shared" si="83"/>
        <v/>
      </c>
      <c r="AD157" s="236" t="str">
        <f t="shared" si="84"/>
        <v/>
      </c>
      <c r="AE157" s="237">
        <f t="shared" si="85"/>
        <v>1</v>
      </c>
      <c r="AF157" s="245" t="str">
        <f t="shared" si="86"/>
        <v/>
      </c>
      <c r="AG157" s="236" t="str">
        <f t="shared" si="87"/>
        <v/>
      </c>
      <c r="AH157" s="236" t="str">
        <f t="shared" si="88"/>
        <v/>
      </c>
      <c r="AI157" s="237" t="str">
        <f t="shared" si="89"/>
        <v/>
      </c>
      <c r="AJ157" s="245" t="str">
        <f t="shared" si="90"/>
        <v/>
      </c>
      <c r="AK157" s="236" t="str">
        <f t="shared" si="91"/>
        <v/>
      </c>
      <c r="AL157" s="236" t="str">
        <f t="shared" si="92"/>
        <v/>
      </c>
      <c r="AM157" s="248" t="str">
        <f t="shared" si="93"/>
        <v/>
      </c>
      <c r="AN157" s="250"/>
      <c r="AO157" s="251"/>
      <c r="AP157" s="251"/>
      <c r="AQ157" s="251"/>
      <c r="AR157" s="251"/>
      <c r="AS157" s="251"/>
      <c r="AT157">
        <f t="shared" si="94"/>
        <v>1</v>
      </c>
      <c r="AU157">
        <f t="shared" si="95"/>
        <v>9</v>
      </c>
      <c r="AV157">
        <f t="shared" si="96"/>
        <v>30</v>
      </c>
    </row>
    <row r="158" spans="1:48" ht="21.75">
      <c r="A158" s="280"/>
      <c r="B158" s="281" t="s">
        <v>1681</v>
      </c>
      <c r="C158" s="300">
        <f>SUM(S158:AA158)</f>
        <v>13</v>
      </c>
      <c r="D158" s="270"/>
      <c r="E158" s="271"/>
      <c r="F158" s="272"/>
      <c r="G158" s="272"/>
      <c r="H158" s="273"/>
      <c r="I158" s="269"/>
      <c r="J158" s="271"/>
      <c r="K158" s="274"/>
      <c r="L158" s="269"/>
      <c r="M158" s="269"/>
      <c r="N158" s="269"/>
      <c r="O158" s="269"/>
      <c r="P158" s="274"/>
      <c r="Q158" s="274"/>
      <c r="R158" s="305"/>
      <c r="S158" s="290">
        <f>SUM(S145:S157)</f>
        <v>1</v>
      </c>
      <c r="T158" s="291">
        <f t="shared" ref="T158:AA158" si="120">SUM(T145:T157)</f>
        <v>8</v>
      </c>
      <c r="U158" s="292">
        <f t="shared" si="120"/>
        <v>0</v>
      </c>
      <c r="V158" s="293">
        <f t="shared" si="120"/>
        <v>0</v>
      </c>
      <c r="W158" s="291">
        <f t="shared" si="120"/>
        <v>1</v>
      </c>
      <c r="X158" s="292">
        <f t="shared" si="120"/>
        <v>0</v>
      </c>
      <c r="Y158" s="293">
        <f t="shared" si="120"/>
        <v>1</v>
      </c>
      <c r="Z158" s="291">
        <f t="shared" si="120"/>
        <v>2</v>
      </c>
      <c r="AA158" s="294">
        <f t="shared" si="120"/>
        <v>0</v>
      </c>
      <c r="AB158" s="290">
        <f>SUM(AB145:AB157)</f>
        <v>0</v>
      </c>
      <c r="AC158" s="291">
        <f t="shared" ref="AC158:AM158" si="121">SUM(AC145:AC157)</f>
        <v>0</v>
      </c>
      <c r="AD158" s="291">
        <f t="shared" si="121"/>
        <v>0</v>
      </c>
      <c r="AE158" s="292">
        <f t="shared" si="121"/>
        <v>9</v>
      </c>
      <c r="AF158" s="293">
        <f t="shared" si="121"/>
        <v>0</v>
      </c>
      <c r="AG158" s="291">
        <f t="shared" si="121"/>
        <v>0</v>
      </c>
      <c r="AH158" s="291">
        <f t="shared" si="121"/>
        <v>0</v>
      </c>
      <c r="AI158" s="292">
        <f t="shared" si="121"/>
        <v>1</v>
      </c>
      <c r="AJ158" s="293">
        <f t="shared" si="121"/>
        <v>0</v>
      </c>
      <c r="AK158" s="291">
        <f t="shared" si="121"/>
        <v>0</v>
      </c>
      <c r="AL158" s="291">
        <f t="shared" si="121"/>
        <v>1</v>
      </c>
      <c r="AM158" s="294">
        <f t="shared" si="121"/>
        <v>2</v>
      </c>
      <c r="AN158" s="251"/>
      <c r="AO158" s="251"/>
      <c r="AP158" s="251"/>
      <c r="AQ158" s="251"/>
      <c r="AR158" s="251"/>
      <c r="AS158" s="251"/>
    </row>
    <row r="159" spans="1:48" ht="22.5" thickBot="1">
      <c r="A159" s="282"/>
      <c r="B159" s="283" t="s">
        <v>1683</v>
      </c>
      <c r="C159" s="301">
        <f>SUM(S159:AA159)</f>
        <v>9.5</v>
      </c>
      <c r="D159" s="285"/>
      <c r="E159" s="286"/>
      <c r="F159" s="287"/>
      <c r="G159" s="287"/>
      <c r="H159" s="288"/>
      <c r="I159" s="284"/>
      <c r="J159" s="286"/>
      <c r="K159" s="289"/>
      <c r="L159" s="284"/>
      <c r="M159" s="284"/>
      <c r="N159" s="284"/>
      <c r="O159" s="284"/>
      <c r="P159" s="289"/>
      <c r="Q159" s="289"/>
      <c r="R159" s="306"/>
      <c r="S159" s="295">
        <f>S158</f>
        <v>1</v>
      </c>
      <c r="T159" s="296">
        <f t="shared" ref="T159" si="122">T158</f>
        <v>8</v>
      </c>
      <c r="U159" s="297">
        <f t="shared" ref="U159" si="123">U158</f>
        <v>0</v>
      </c>
      <c r="V159" s="302">
        <f>V158/2</f>
        <v>0</v>
      </c>
      <c r="W159" s="303">
        <f t="shared" ref="W159" si="124">W158/2</f>
        <v>0.5</v>
      </c>
      <c r="X159" s="304">
        <f t="shared" ref="X159" si="125">X158/2</f>
        <v>0</v>
      </c>
      <c r="Y159" s="298"/>
      <c r="Z159" s="296"/>
      <c r="AA159" s="299"/>
      <c r="AB159" s="298">
        <f>AB158</f>
        <v>0</v>
      </c>
      <c r="AC159" s="296">
        <f t="shared" ref="AC159" si="126">AC158</f>
        <v>0</v>
      </c>
      <c r="AD159" s="296">
        <f t="shared" ref="AD159" si="127">AD158</f>
        <v>0</v>
      </c>
      <c r="AE159" s="297">
        <f t="shared" ref="AE159" si="128">AE158</f>
        <v>9</v>
      </c>
      <c r="AF159" s="302">
        <f>AF158/2</f>
        <v>0</v>
      </c>
      <c r="AG159" s="303">
        <f t="shared" ref="AG159" si="129">AG158/2</f>
        <v>0</v>
      </c>
      <c r="AH159" s="303">
        <f t="shared" ref="AH159" si="130">AH158/2</f>
        <v>0</v>
      </c>
      <c r="AI159" s="304">
        <f t="shared" ref="AI159" si="131">AI158/2</f>
        <v>0.5</v>
      </c>
      <c r="AJ159" s="298"/>
      <c r="AK159" s="296"/>
      <c r="AL159" s="296"/>
      <c r="AM159" s="299"/>
      <c r="AN159" s="250"/>
      <c r="AO159" s="251"/>
      <c r="AP159" s="251"/>
      <c r="AQ159" s="251"/>
      <c r="AR159" s="251"/>
      <c r="AS159" s="251"/>
    </row>
    <row r="160" spans="1:48" ht="24">
      <c r="A160" s="185" t="s">
        <v>512</v>
      </c>
      <c r="B160" s="194"/>
      <c r="C160" s="194"/>
      <c r="D160" s="170"/>
      <c r="E160" s="195"/>
      <c r="F160" s="171"/>
      <c r="G160" s="171"/>
      <c r="H160" s="172"/>
      <c r="I160" s="194"/>
      <c r="J160" s="195"/>
      <c r="K160" s="196"/>
      <c r="L160" s="194"/>
      <c r="M160" s="194"/>
      <c r="N160" s="194"/>
      <c r="O160" s="194"/>
      <c r="P160" s="196"/>
      <c r="Q160" s="196"/>
      <c r="R160" s="169"/>
      <c r="S160" s="307" t="str">
        <f t="shared" si="73"/>
        <v/>
      </c>
      <c r="T160" s="308" t="str">
        <f t="shared" si="74"/>
        <v/>
      </c>
      <c r="U160" s="309" t="str">
        <f t="shared" si="75"/>
        <v/>
      </c>
      <c r="V160" s="310" t="str">
        <f t="shared" si="76"/>
        <v/>
      </c>
      <c r="W160" s="308" t="str">
        <f t="shared" si="77"/>
        <v/>
      </c>
      <c r="X160" s="309" t="str">
        <f t="shared" si="78"/>
        <v/>
      </c>
      <c r="Y160" s="310" t="str">
        <f t="shared" si="79"/>
        <v/>
      </c>
      <c r="Z160" s="308" t="str">
        <f t="shared" si="80"/>
        <v/>
      </c>
      <c r="AA160" s="311" t="str">
        <f t="shared" si="81"/>
        <v/>
      </c>
      <c r="AB160" s="307" t="str">
        <f t="shared" si="82"/>
        <v/>
      </c>
      <c r="AC160" s="308" t="str">
        <f t="shared" si="83"/>
        <v/>
      </c>
      <c r="AD160" s="308" t="str">
        <f t="shared" si="84"/>
        <v/>
      </c>
      <c r="AE160" s="309" t="str">
        <f t="shared" si="85"/>
        <v/>
      </c>
      <c r="AF160" s="310" t="str">
        <f t="shared" si="86"/>
        <v/>
      </c>
      <c r="AG160" s="308" t="str">
        <f t="shared" si="87"/>
        <v/>
      </c>
      <c r="AH160" s="308" t="str">
        <f t="shared" si="88"/>
        <v/>
      </c>
      <c r="AI160" s="309" t="str">
        <f t="shared" si="89"/>
        <v/>
      </c>
      <c r="AJ160" s="310" t="str">
        <f t="shared" si="90"/>
        <v/>
      </c>
      <c r="AK160" s="308" t="str">
        <f t="shared" si="91"/>
        <v/>
      </c>
      <c r="AL160" s="308" t="str">
        <f t="shared" si="92"/>
        <v/>
      </c>
      <c r="AM160" s="311" t="str">
        <f t="shared" si="93"/>
        <v/>
      </c>
      <c r="AN160" s="250"/>
      <c r="AO160" s="251"/>
      <c r="AP160" s="251"/>
      <c r="AQ160" s="251"/>
      <c r="AR160" s="251"/>
      <c r="AS160" s="251"/>
      <c r="AT160" t="str">
        <f t="shared" si="94"/>
        <v/>
      </c>
      <c r="AU160" t="str">
        <f t="shared" si="95"/>
        <v/>
      </c>
      <c r="AV160" t="str">
        <f t="shared" si="96"/>
        <v/>
      </c>
    </row>
    <row r="161" spans="1:48" ht="21.75">
      <c r="A161" s="174">
        <v>1</v>
      </c>
      <c r="B161" s="175" t="s">
        <v>2532</v>
      </c>
      <c r="C161" s="175" t="s">
        <v>1</v>
      </c>
      <c r="D161" s="176">
        <v>42020</v>
      </c>
      <c r="E161" s="177">
        <v>42020</v>
      </c>
      <c r="F161" s="181"/>
      <c r="G161" s="181">
        <v>43560</v>
      </c>
      <c r="H161" s="178"/>
      <c r="I161" s="175" t="s">
        <v>58</v>
      </c>
      <c r="J161" s="177">
        <v>48853</v>
      </c>
      <c r="K161" s="179" t="s">
        <v>3</v>
      </c>
      <c r="L161" s="175" t="s">
        <v>558</v>
      </c>
      <c r="M161" s="175" t="s">
        <v>1884</v>
      </c>
      <c r="N161" s="175" t="s">
        <v>559</v>
      </c>
      <c r="O161" s="175" t="s">
        <v>560</v>
      </c>
      <c r="P161" s="179" t="s">
        <v>72</v>
      </c>
      <c r="Q161" s="179" t="s">
        <v>109</v>
      </c>
      <c r="R161" s="180"/>
      <c r="S161" s="235">
        <f>IF($B161&lt;&gt;"",IF(AND($K161="เอก",OR($AT161&gt;0,AND($AT161=0,$AU161&gt;=9))),1,""),"")</f>
        <v>1</v>
      </c>
      <c r="T161" s="236" t="str">
        <f>IF($B161&lt;&gt;"",IF(AND($K161="โท",OR($AT161&gt;0,AND($AT161=0,$AU161&gt;=9))),1,""),"")</f>
        <v/>
      </c>
      <c r="U161" s="237" t="str">
        <f>IF($B161&lt;&gt;"",IF(AND($K161="ตรี",OR($AT161&gt;0,AND($AT161=0,$AU161&gt;=9))),1,""),"")</f>
        <v/>
      </c>
      <c r="V161" s="245" t="str">
        <f>IF($B161&lt;&gt;"",IF(AND($K161="เอก",AND($AT161=0,AND($AU161&gt;=6,$AU161&lt;=8))),1,""),"")</f>
        <v/>
      </c>
      <c r="W161" s="236" t="str">
        <f>IF($B161&lt;&gt;"",IF(AND($K161="โท",AND($AT161=0,AND($AU161&gt;=6,$AU161&lt;=8))),1,""),"")</f>
        <v/>
      </c>
      <c r="X161" s="237" t="str">
        <f>IF($B161&lt;&gt;"",IF(AND($K161="ตรี",AND($AT161=0,AND($AU161&gt;=6,$AU161&lt;=8))),1,""),"")</f>
        <v/>
      </c>
      <c r="Y161" s="245" t="str">
        <f>IF($B161&lt;&gt;"",IF(AND($K161="เอก",AND($AT161=0,AND($AU161&gt;=0,$AU161&lt;=5))),1,""),"")</f>
        <v/>
      </c>
      <c r="Z161" s="236" t="str">
        <f>IF($B161&lt;&gt;"",IF(AND($K161="โท",AND($AT161=0,AND($AU161&gt;=0,$AU161&lt;=5))),1,""),"")</f>
        <v/>
      </c>
      <c r="AA161" s="248" t="str">
        <f>IF($B161&lt;&gt;"",IF(AND($K161="ตรี",AND($AT161=0,AND($AU161&gt;=0,$AU161&lt;=5))),1,""),"")</f>
        <v/>
      </c>
      <c r="AB161" s="235" t="str">
        <f>IF($B161&lt;&gt;"",IF(AND($C161="ศาสตราจารย์",OR($AT161&gt;0,AND($AT161=0,$AU161&gt;=9))),1,""),"")</f>
        <v/>
      </c>
      <c r="AC161" s="236">
        <f>IF($B161&lt;&gt;"",IF(AND($C161="รองศาสตราจารย์",OR($AT161&gt;0,AND($AT161=0,$AU161&gt;=9))),1,""),"")</f>
        <v>1</v>
      </c>
      <c r="AD161" s="236" t="str">
        <f>IF($B161&lt;&gt;"",IF(AND($C161="ผู้ช่วยศาสตราจารย์",OR($AT161&gt;0,AND($AT161=0,$AU161&gt;=9))),1,""),"")</f>
        <v/>
      </c>
      <c r="AE161" s="237" t="str">
        <f>IF($B161&lt;&gt;"",IF(AND($C161="อาจารย์",OR($AT161&gt;0,AND($AT161=0,$AU161&gt;=9))),1,""),"")</f>
        <v/>
      </c>
      <c r="AF161" s="245" t="str">
        <f>IF($B161&lt;&gt;"",IF(AND($C161="ศาสตราจารย์",AND($AT161=0,AND($AU161&gt;=6,$AU161&lt;=8))),1,""),"")</f>
        <v/>
      </c>
      <c r="AG161" s="236" t="str">
        <f>IF($B161&lt;&gt;"",IF(AND($C161="รองศาสตราจารย์",AND($AT161=0,AND($AU161&gt;=6,$AU161&lt;=8))),1,""),"")</f>
        <v/>
      </c>
      <c r="AH161" s="236" t="str">
        <f>IF($B161&lt;&gt;"",IF(AND($C161="ผู้ช่วยศาสตราจารย์",AND($AT161=0,AND($AU161&gt;=6,$AU161&lt;=8))),1,""),"")</f>
        <v/>
      </c>
      <c r="AI161" s="237" t="str">
        <f>IF($B161&lt;&gt;"",IF(AND($C161="อาจารย์",AND($AT161=0,AND($AU161&gt;=6,$AU161&lt;=8))),1,""),"")</f>
        <v/>
      </c>
      <c r="AJ161" s="245" t="str">
        <f>IF($B161&lt;&gt;"",IF(AND($C161="ศาสตราจารย์",AND($AT161=0,AND($AU161&gt;=0,$AU161&lt;=5))),1,""),"")</f>
        <v/>
      </c>
      <c r="AK161" s="236" t="str">
        <f>IF($B161&lt;&gt;"",IF(AND($C161="รองศาสตราจารย์",AND($AT161=0,AND($AU161&gt;=0,$AU161&lt;=5))),1,""),"")</f>
        <v/>
      </c>
      <c r="AL161" s="236" t="str">
        <f>IF($B161&lt;&gt;"",IF(AND($C161="ผู้ช่วยศาสตราจารย์",AND($AT161=0,AND($AU161&gt;=0,$AU161&lt;=5))),1,""),"")</f>
        <v/>
      </c>
      <c r="AM161" s="248" t="str">
        <f>IF($B161&lt;&gt;"",IF(AND($C161="อาจารย์",AND($AT161=0,AND($AU161&gt;=0,$AU161&lt;=5))),1,""),"")</f>
        <v/>
      </c>
      <c r="AN161" s="250"/>
      <c r="AO161" s="251"/>
      <c r="AP161" s="251"/>
      <c r="AQ161" s="251"/>
      <c r="AR161" s="251"/>
      <c r="AS161" s="251"/>
      <c r="AT161">
        <f>IF(B161&lt;&gt;"",DATEDIF(E161,$AT$9,"Y"),"")</f>
        <v>8</v>
      </c>
      <c r="AU161">
        <f>IF(B161&lt;&gt;"",DATEDIF(E161,$AT$9,"YM"),"")</f>
        <v>4</v>
      </c>
      <c r="AV161">
        <f>IF(B161&lt;&gt;"",DATEDIF(E161,$AT$9,"MD"),"")</f>
        <v>16</v>
      </c>
    </row>
    <row r="162" spans="1:48" ht="21.75">
      <c r="A162" s="174">
        <v>2</v>
      </c>
      <c r="B162" s="175" t="s">
        <v>2225</v>
      </c>
      <c r="C162" s="175" t="s">
        <v>35</v>
      </c>
      <c r="D162" s="176">
        <v>41422</v>
      </c>
      <c r="E162" s="177">
        <v>41422</v>
      </c>
      <c r="F162" s="177">
        <v>43299</v>
      </c>
      <c r="G162" s="181"/>
      <c r="H162" s="178"/>
      <c r="I162" s="175" t="s">
        <v>58</v>
      </c>
      <c r="J162" s="177">
        <v>49949</v>
      </c>
      <c r="K162" s="179" t="s">
        <v>10</v>
      </c>
      <c r="L162" s="175" t="s">
        <v>568</v>
      </c>
      <c r="M162" s="175" t="s">
        <v>11</v>
      </c>
      <c r="N162" s="175" t="s">
        <v>569</v>
      </c>
      <c r="O162" s="175" t="s">
        <v>570</v>
      </c>
      <c r="P162" s="179" t="s">
        <v>121</v>
      </c>
      <c r="Q162" s="179" t="s">
        <v>99</v>
      </c>
      <c r="R162" s="180"/>
      <c r="S162" s="235" t="str">
        <f t="shared" si="73"/>
        <v/>
      </c>
      <c r="T162" s="236">
        <f t="shared" si="74"/>
        <v>1</v>
      </c>
      <c r="U162" s="237" t="str">
        <f t="shared" si="75"/>
        <v/>
      </c>
      <c r="V162" s="245" t="str">
        <f t="shared" si="76"/>
        <v/>
      </c>
      <c r="W162" s="236" t="str">
        <f t="shared" si="77"/>
        <v/>
      </c>
      <c r="X162" s="237" t="str">
        <f t="shared" si="78"/>
        <v/>
      </c>
      <c r="Y162" s="245" t="str">
        <f t="shared" si="79"/>
        <v/>
      </c>
      <c r="Z162" s="236" t="str">
        <f t="shared" si="80"/>
        <v/>
      </c>
      <c r="AA162" s="248" t="str">
        <f t="shared" si="81"/>
        <v/>
      </c>
      <c r="AB162" s="235" t="str">
        <f t="shared" si="82"/>
        <v/>
      </c>
      <c r="AC162" s="236" t="str">
        <f t="shared" si="83"/>
        <v/>
      </c>
      <c r="AD162" s="236">
        <f t="shared" si="84"/>
        <v>1</v>
      </c>
      <c r="AE162" s="237" t="str">
        <f t="shared" si="85"/>
        <v/>
      </c>
      <c r="AF162" s="245" t="str">
        <f t="shared" si="86"/>
        <v/>
      </c>
      <c r="AG162" s="236" t="str">
        <f t="shared" si="87"/>
        <v/>
      </c>
      <c r="AH162" s="236" t="str">
        <f t="shared" si="88"/>
        <v/>
      </c>
      <c r="AI162" s="237" t="str">
        <f t="shared" si="89"/>
        <v/>
      </c>
      <c r="AJ162" s="245" t="str">
        <f t="shared" si="90"/>
        <v/>
      </c>
      <c r="AK162" s="236" t="str">
        <f t="shared" si="91"/>
        <v/>
      </c>
      <c r="AL162" s="236" t="str">
        <f t="shared" si="92"/>
        <v/>
      </c>
      <c r="AM162" s="248" t="str">
        <f t="shared" si="93"/>
        <v/>
      </c>
      <c r="AN162" s="250"/>
      <c r="AO162" s="251"/>
      <c r="AP162" s="251"/>
      <c r="AQ162" s="251"/>
      <c r="AR162" s="251"/>
      <c r="AS162" s="251"/>
      <c r="AT162">
        <f t="shared" si="94"/>
        <v>10</v>
      </c>
      <c r="AU162">
        <f t="shared" si="95"/>
        <v>0</v>
      </c>
      <c r="AV162">
        <f t="shared" si="96"/>
        <v>4</v>
      </c>
    </row>
    <row r="163" spans="1:48" ht="21.75">
      <c r="A163" s="174">
        <v>3</v>
      </c>
      <c r="B163" s="175" t="s">
        <v>2357</v>
      </c>
      <c r="C163" s="175" t="s">
        <v>96</v>
      </c>
      <c r="D163" s="176">
        <v>40330</v>
      </c>
      <c r="E163" s="177">
        <v>40330</v>
      </c>
      <c r="F163" s="181"/>
      <c r="G163" s="181"/>
      <c r="H163" s="178"/>
      <c r="I163" s="175" t="s">
        <v>58</v>
      </c>
      <c r="J163" s="177">
        <v>51044</v>
      </c>
      <c r="K163" s="179" t="s">
        <v>3</v>
      </c>
      <c r="L163" s="175" t="s">
        <v>539</v>
      </c>
      <c r="M163" s="175" t="s">
        <v>88</v>
      </c>
      <c r="N163" s="175" t="s">
        <v>540</v>
      </c>
      <c r="O163" s="175" t="s">
        <v>120</v>
      </c>
      <c r="P163" s="179" t="s">
        <v>78</v>
      </c>
      <c r="Q163" s="179" t="s">
        <v>72</v>
      </c>
      <c r="R163" s="180"/>
      <c r="S163" s="235">
        <f t="shared" si="73"/>
        <v>1</v>
      </c>
      <c r="T163" s="236" t="str">
        <f t="shared" si="74"/>
        <v/>
      </c>
      <c r="U163" s="237" t="str">
        <f t="shared" si="75"/>
        <v/>
      </c>
      <c r="V163" s="245" t="str">
        <f t="shared" si="76"/>
        <v/>
      </c>
      <c r="W163" s="236" t="str">
        <f t="shared" si="77"/>
        <v/>
      </c>
      <c r="X163" s="237" t="str">
        <f t="shared" si="78"/>
        <v/>
      </c>
      <c r="Y163" s="245" t="str">
        <f t="shared" si="79"/>
        <v/>
      </c>
      <c r="Z163" s="236" t="str">
        <f t="shared" si="80"/>
        <v/>
      </c>
      <c r="AA163" s="248" t="str">
        <f t="shared" si="81"/>
        <v/>
      </c>
      <c r="AB163" s="235" t="str">
        <f t="shared" si="82"/>
        <v/>
      </c>
      <c r="AC163" s="236" t="str">
        <f t="shared" si="83"/>
        <v/>
      </c>
      <c r="AD163" s="236" t="str">
        <f t="shared" si="84"/>
        <v/>
      </c>
      <c r="AE163" s="237">
        <f t="shared" si="85"/>
        <v>1</v>
      </c>
      <c r="AF163" s="245" t="str">
        <f t="shared" si="86"/>
        <v/>
      </c>
      <c r="AG163" s="236" t="str">
        <f t="shared" si="87"/>
        <v/>
      </c>
      <c r="AH163" s="236" t="str">
        <f t="shared" si="88"/>
        <v/>
      </c>
      <c r="AI163" s="237" t="str">
        <f t="shared" si="89"/>
        <v/>
      </c>
      <c r="AJ163" s="245" t="str">
        <f t="shared" si="90"/>
        <v/>
      </c>
      <c r="AK163" s="236" t="str">
        <f t="shared" si="91"/>
        <v/>
      </c>
      <c r="AL163" s="236" t="str">
        <f t="shared" si="92"/>
        <v/>
      </c>
      <c r="AM163" s="248" t="str">
        <f t="shared" si="93"/>
        <v/>
      </c>
      <c r="AN163" s="250"/>
      <c r="AO163" s="251"/>
      <c r="AP163" s="251"/>
      <c r="AQ163" s="251"/>
      <c r="AR163" s="251"/>
      <c r="AS163" s="251"/>
      <c r="AT163">
        <f t="shared" si="94"/>
        <v>13</v>
      </c>
      <c r="AU163">
        <f t="shared" si="95"/>
        <v>0</v>
      </c>
      <c r="AV163">
        <f t="shared" si="96"/>
        <v>0</v>
      </c>
    </row>
    <row r="164" spans="1:48" ht="21.75">
      <c r="A164" s="174">
        <v>4</v>
      </c>
      <c r="B164" s="175" t="s">
        <v>521</v>
      </c>
      <c r="C164" s="175" t="s">
        <v>96</v>
      </c>
      <c r="D164" s="176">
        <v>40987</v>
      </c>
      <c r="E164" s="177">
        <v>40987</v>
      </c>
      <c r="F164" s="181"/>
      <c r="G164" s="181"/>
      <c r="H164" s="178"/>
      <c r="I164" s="175" t="s">
        <v>58</v>
      </c>
      <c r="J164" s="177">
        <v>52140</v>
      </c>
      <c r="K164" s="179" t="s">
        <v>3</v>
      </c>
      <c r="L164" s="175" t="s">
        <v>522</v>
      </c>
      <c r="M164" s="175" t="s">
        <v>88</v>
      </c>
      <c r="N164" s="175" t="s">
        <v>523</v>
      </c>
      <c r="O164" s="175" t="s">
        <v>157</v>
      </c>
      <c r="P164" s="179" t="s">
        <v>38</v>
      </c>
      <c r="Q164" s="179" t="s">
        <v>109</v>
      </c>
      <c r="R164" s="180"/>
      <c r="S164" s="235">
        <f t="shared" si="73"/>
        <v>1</v>
      </c>
      <c r="T164" s="236" t="str">
        <f t="shared" si="74"/>
        <v/>
      </c>
      <c r="U164" s="237" t="str">
        <f t="shared" si="75"/>
        <v/>
      </c>
      <c r="V164" s="245" t="str">
        <f t="shared" si="76"/>
        <v/>
      </c>
      <c r="W164" s="236" t="str">
        <f t="shared" si="77"/>
        <v/>
      </c>
      <c r="X164" s="237" t="str">
        <f t="shared" si="78"/>
        <v/>
      </c>
      <c r="Y164" s="245" t="str">
        <f t="shared" si="79"/>
        <v/>
      </c>
      <c r="Z164" s="236" t="str">
        <f t="shared" si="80"/>
        <v/>
      </c>
      <c r="AA164" s="248" t="str">
        <f t="shared" si="81"/>
        <v/>
      </c>
      <c r="AB164" s="235" t="str">
        <f t="shared" si="82"/>
        <v/>
      </c>
      <c r="AC164" s="236" t="str">
        <f t="shared" si="83"/>
        <v/>
      </c>
      <c r="AD164" s="236" t="str">
        <f t="shared" si="84"/>
        <v/>
      </c>
      <c r="AE164" s="237">
        <f t="shared" si="85"/>
        <v>1</v>
      </c>
      <c r="AF164" s="245" t="str">
        <f t="shared" si="86"/>
        <v/>
      </c>
      <c r="AG164" s="236" t="str">
        <f t="shared" si="87"/>
        <v/>
      </c>
      <c r="AH164" s="236" t="str">
        <f t="shared" si="88"/>
        <v/>
      </c>
      <c r="AI164" s="237" t="str">
        <f t="shared" si="89"/>
        <v/>
      </c>
      <c r="AJ164" s="245" t="str">
        <f t="shared" si="90"/>
        <v/>
      </c>
      <c r="AK164" s="236" t="str">
        <f t="shared" si="91"/>
        <v/>
      </c>
      <c r="AL164" s="236" t="str">
        <f t="shared" si="92"/>
        <v/>
      </c>
      <c r="AM164" s="248" t="str">
        <f t="shared" si="93"/>
        <v/>
      </c>
      <c r="AN164" s="250"/>
      <c r="AO164" s="251"/>
      <c r="AP164" s="251"/>
      <c r="AQ164" s="251"/>
      <c r="AR164" s="251"/>
      <c r="AS164" s="251"/>
      <c r="AT164">
        <f t="shared" si="94"/>
        <v>11</v>
      </c>
      <c r="AU164">
        <f t="shared" si="95"/>
        <v>2</v>
      </c>
      <c r="AV164">
        <f t="shared" si="96"/>
        <v>13</v>
      </c>
    </row>
    <row r="165" spans="1:48" ht="21.75">
      <c r="A165" s="174">
        <v>5</v>
      </c>
      <c r="B165" s="175" t="s">
        <v>2533</v>
      </c>
      <c r="C165" s="175" t="s">
        <v>96</v>
      </c>
      <c r="D165" s="176">
        <v>42767</v>
      </c>
      <c r="E165" s="177">
        <v>42767</v>
      </c>
      <c r="F165" s="181"/>
      <c r="G165" s="181"/>
      <c r="H165" s="178"/>
      <c r="I165" s="175" t="s">
        <v>58</v>
      </c>
      <c r="J165" s="177">
        <v>51044</v>
      </c>
      <c r="K165" s="179" t="s">
        <v>3</v>
      </c>
      <c r="L165" s="175" t="s">
        <v>2359</v>
      </c>
      <c r="M165" s="175" t="s">
        <v>88</v>
      </c>
      <c r="N165" s="175" t="s">
        <v>527</v>
      </c>
      <c r="O165" s="175" t="s">
        <v>120</v>
      </c>
      <c r="P165" s="179" t="s">
        <v>495</v>
      </c>
      <c r="Q165" s="179" t="s">
        <v>2505</v>
      </c>
      <c r="R165" s="175"/>
      <c r="S165" s="235">
        <f>IF($B165&lt;&gt;"",IF(AND($K165="เอก",OR($AT165&gt;0,AND($AT165=0,$AU165&gt;=9))),1,""),"")</f>
        <v>1</v>
      </c>
      <c r="T165" s="236" t="str">
        <f>IF($B165&lt;&gt;"",IF(AND($K165="โท",OR($AT165&gt;0,AND($AT165=0,$AU165&gt;=9))),1,""),"")</f>
        <v/>
      </c>
      <c r="U165" s="237" t="str">
        <f>IF($B165&lt;&gt;"",IF(AND($K165="ตรี",OR($AT165&gt;0,AND($AT165=0,$AU165&gt;=9))),1,""),"")</f>
        <v/>
      </c>
      <c r="V165" s="245" t="str">
        <f>IF($B165&lt;&gt;"",IF(AND($K165="เอก",AND($AT165=0,AND($AU165&gt;=6,$AU165&lt;=8))),1,""),"")</f>
        <v/>
      </c>
      <c r="W165" s="236" t="str">
        <f>IF($B165&lt;&gt;"",IF(AND($K165="โท",AND($AT165=0,AND($AU165&gt;=6,$AU165&lt;=8))),1,""),"")</f>
        <v/>
      </c>
      <c r="X165" s="237" t="str">
        <f>IF($B165&lt;&gt;"",IF(AND($K165="ตรี",AND($AT165=0,AND($AU165&gt;=6,$AU165&lt;=8))),1,""),"")</f>
        <v/>
      </c>
      <c r="Y165" s="245" t="str">
        <f>IF($B165&lt;&gt;"",IF(AND($K165="เอก",AND($AT165=0,AND($AU165&gt;=0,$AU165&lt;=5))),1,""),"")</f>
        <v/>
      </c>
      <c r="Z165" s="236" t="str">
        <f>IF($B165&lt;&gt;"",IF(AND($K165="โท",AND($AT165=0,AND($AU165&gt;=0,$AU165&lt;=5))),1,""),"")</f>
        <v/>
      </c>
      <c r="AA165" s="248" t="str">
        <f>IF($B165&lt;&gt;"",IF(AND($K165="ตรี",AND($AT165=0,AND($AU165&gt;=0,$AU165&lt;=5))),1,""),"")</f>
        <v/>
      </c>
      <c r="AB165" s="235" t="str">
        <f>IF($B165&lt;&gt;"",IF(AND($C165="ศาสตราจารย์",OR($AT165&gt;0,AND($AT165=0,$AU165&gt;=9))),1,""),"")</f>
        <v/>
      </c>
      <c r="AC165" s="236" t="str">
        <f>IF($B165&lt;&gt;"",IF(AND($C165="รองศาสตราจารย์",OR($AT165&gt;0,AND($AT165=0,$AU165&gt;=9))),1,""),"")</f>
        <v/>
      </c>
      <c r="AD165" s="236" t="str">
        <f>IF($B165&lt;&gt;"",IF(AND($C165="ผู้ช่วยศาสตราจารย์",OR($AT165&gt;0,AND($AT165=0,$AU165&gt;=9))),1,""),"")</f>
        <v/>
      </c>
      <c r="AE165" s="237">
        <f>IF($B165&lt;&gt;"",IF(AND($C165="อาจารย์",OR($AT165&gt;0,AND($AT165=0,$AU165&gt;=9))),1,""),"")</f>
        <v>1</v>
      </c>
      <c r="AF165" s="245" t="str">
        <f>IF($B165&lt;&gt;"",IF(AND($C165="ศาสตราจารย์",AND($AT165=0,AND($AU165&gt;=6,$AU165&lt;=8))),1,""),"")</f>
        <v/>
      </c>
      <c r="AG165" s="236" t="str">
        <f>IF($B165&lt;&gt;"",IF(AND($C165="รองศาสตราจารย์",AND($AT165=0,AND($AU165&gt;=6,$AU165&lt;=8))),1,""),"")</f>
        <v/>
      </c>
      <c r="AH165" s="236" t="str">
        <f>IF($B165&lt;&gt;"",IF(AND($C165="ผู้ช่วยศาสตราจารย์",AND($AT165=0,AND($AU165&gt;=6,$AU165&lt;=8))),1,""),"")</f>
        <v/>
      </c>
      <c r="AI165" s="237" t="str">
        <f>IF($B165&lt;&gt;"",IF(AND($C165="อาจารย์",AND($AT165=0,AND($AU165&gt;=6,$AU165&lt;=8))),1,""),"")</f>
        <v/>
      </c>
      <c r="AJ165" s="245" t="str">
        <f>IF($B165&lt;&gt;"",IF(AND($C165="ศาสตราจารย์",AND($AT165=0,AND($AU165&gt;=0,$AU165&lt;=5))),1,""),"")</f>
        <v/>
      </c>
      <c r="AK165" s="236" t="str">
        <f>IF($B165&lt;&gt;"",IF(AND($C165="รองศาสตราจารย์",AND($AT165=0,AND($AU165&gt;=0,$AU165&lt;=5))),1,""),"")</f>
        <v/>
      </c>
      <c r="AL165" s="236" t="str">
        <f>IF($B165&lt;&gt;"",IF(AND($C165="ผู้ช่วยศาสตราจารย์",AND($AT165=0,AND($AU165&gt;=0,$AU165&lt;=5))),1,""),"")</f>
        <v/>
      </c>
      <c r="AM165" s="248" t="str">
        <f>IF($B165&lt;&gt;"",IF(AND($C165="อาจารย์",AND($AT165=0,AND($AU165&gt;=0,$AU165&lt;=5))),1,""),"")</f>
        <v/>
      </c>
      <c r="AN165" s="250"/>
      <c r="AO165" s="251"/>
      <c r="AP165" s="251"/>
      <c r="AQ165" s="251"/>
      <c r="AR165" s="251"/>
      <c r="AS165" s="251"/>
      <c r="AT165">
        <f>IF(B165&lt;&gt;"",DATEDIF(E165,$AT$9,"Y"),"")</f>
        <v>6</v>
      </c>
      <c r="AU165">
        <f>IF(B165&lt;&gt;"",DATEDIF(E165,$AT$9,"YM"),"")</f>
        <v>4</v>
      </c>
      <c r="AV165">
        <f>IF(B165&lt;&gt;"",DATEDIF(E165,$AT$9,"MD"),"")</f>
        <v>0</v>
      </c>
    </row>
    <row r="166" spans="1:48" ht="21.75">
      <c r="A166" s="174">
        <v>6</v>
      </c>
      <c r="B166" s="175" t="s">
        <v>2040</v>
      </c>
      <c r="C166" s="175" t="s">
        <v>96</v>
      </c>
      <c r="D166" s="176">
        <v>41228</v>
      </c>
      <c r="E166" s="177">
        <v>41228</v>
      </c>
      <c r="F166" s="181"/>
      <c r="G166" s="181"/>
      <c r="H166" s="178"/>
      <c r="I166" s="175" t="s">
        <v>58</v>
      </c>
      <c r="J166" s="177">
        <v>51775</v>
      </c>
      <c r="K166" s="179" t="s">
        <v>3</v>
      </c>
      <c r="L166" s="175" t="s">
        <v>539</v>
      </c>
      <c r="M166" s="175" t="s">
        <v>88</v>
      </c>
      <c r="N166" s="175" t="s">
        <v>540</v>
      </c>
      <c r="O166" s="175" t="s">
        <v>120</v>
      </c>
      <c r="P166" s="179" t="s">
        <v>38</v>
      </c>
      <c r="Q166" s="179" t="s">
        <v>109</v>
      </c>
      <c r="R166" s="180"/>
      <c r="S166" s="235">
        <f t="shared" si="73"/>
        <v>1</v>
      </c>
      <c r="T166" s="236" t="str">
        <f t="shared" si="74"/>
        <v/>
      </c>
      <c r="U166" s="237" t="str">
        <f t="shared" si="75"/>
        <v/>
      </c>
      <c r="V166" s="245" t="str">
        <f t="shared" si="76"/>
        <v/>
      </c>
      <c r="W166" s="236" t="str">
        <f t="shared" si="77"/>
        <v/>
      </c>
      <c r="X166" s="237" t="str">
        <f t="shared" si="78"/>
        <v/>
      </c>
      <c r="Y166" s="245" t="str">
        <f t="shared" si="79"/>
        <v/>
      </c>
      <c r="Z166" s="236" t="str">
        <f t="shared" si="80"/>
        <v/>
      </c>
      <c r="AA166" s="248" t="str">
        <f t="shared" si="81"/>
        <v/>
      </c>
      <c r="AB166" s="235" t="str">
        <f t="shared" si="82"/>
        <v/>
      </c>
      <c r="AC166" s="236" t="str">
        <f t="shared" si="83"/>
        <v/>
      </c>
      <c r="AD166" s="236" t="str">
        <f t="shared" si="84"/>
        <v/>
      </c>
      <c r="AE166" s="237">
        <f t="shared" si="85"/>
        <v>1</v>
      </c>
      <c r="AF166" s="245" t="str">
        <f t="shared" si="86"/>
        <v/>
      </c>
      <c r="AG166" s="236" t="str">
        <f t="shared" si="87"/>
        <v/>
      </c>
      <c r="AH166" s="236" t="str">
        <f t="shared" si="88"/>
        <v/>
      </c>
      <c r="AI166" s="237" t="str">
        <f t="shared" si="89"/>
        <v/>
      </c>
      <c r="AJ166" s="245" t="str">
        <f t="shared" si="90"/>
        <v/>
      </c>
      <c r="AK166" s="236" t="str">
        <f t="shared" si="91"/>
        <v/>
      </c>
      <c r="AL166" s="236" t="str">
        <f t="shared" si="92"/>
        <v/>
      </c>
      <c r="AM166" s="248" t="str">
        <f t="shared" si="93"/>
        <v/>
      </c>
      <c r="AN166" s="250"/>
      <c r="AO166" s="251"/>
      <c r="AP166" s="251"/>
      <c r="AQ166" s="251"/>
      <c r="AR166" s="251"/>
      <c r="AS166" s="251"/>
      <c r="AT166">
        <f t="shared" si="94"/>
        <v>10</v>
      </c>
      <c r="AU166">
        <f t="shared" si="95"/>
        <v>6</v>
      </c>
      <c r="AV166">
        <f t="shared" si="96"/>
        <v>17</v>
      </c>
    </row>
    <row r="167" spans="1:48" ht="21.75">
      <c r="A167" s="174">
        <v>7</v>
      </c>
      <c r="B167" s="175" t="s">
        <v>545</v>
      </c>
      <c r="C167" s="175" t="s">
        <v>96</v>
      </c>
      <c r="D167" s="176">
        <v>41043</v>
      </c>
      <c r="E167" s="177">
        <v>41043</v>
      </c>
      <c r="F167" s="181"/>
      <c r="G167" s="181"/>
      <c r="H167" s="178"/>
      <c r="I167" s="175" t="s">
        <v>58</v>
      </c>
      <c r="J167" s="177">
        <v>52505</v>
      </c>
      <c r="K167" s="179" t="s">
        <v>3</v>
      </c>
      <c r="L167" s="175" t="s">
        <v>522</v>
      </c>
      <c r="M167" s="175" t="s">
        <v>88</v>
      </c>
      <c r="N167" s="175" t="s">
        <v>523</v>
      </c>
      <c r="O167" s="175" t="s">
        <v>157</v>
      </c>
      <c r="P167" s="179" t="s">
        <v>38</v>
      </c>
      <c r="Q167" s="179" t="s">
        <v>109</v>
      </c>
      <c r="R167" s="180"/>
      <c r="S167" s="235">
        <f t="shared" si="73"/>
        <v>1</v>
      </c>
      <c r="T167" s="236" t="str">
        <f t="shared" si="74"/>
        <v/>
      </c>
      <c r="U167" s="237" t="str">
        <f t="shared" si="75"/>
        <v/>
      </c>
      <c r="V167" s="245" t="str">
        <f t="shared" si="76"/>
        <v/>
      </c>
      <c r="W167" s="236" t="str">
        <f t="shared" si="77"/>
        <v/>
      </c>
      <c r="X167" s="237" t="str">
        <f t="shared" si="78"/>
        <v/>
      </c>
      <c r="Y167" s="245" t="str">
        <f t="shared" si="79"/>
        <v/>
      </c>
      <c r="Z167" s="236" t="str">
        <f t="shared" si="80"/>
        <v/>
      </c>
      <c r="AA167" s="248" t="str">
        <f t="shared" si="81"/>
        <v/>
      </c>
      <c r="AB167" s="235" t="str">
        <f t="shared" si="82"/>
        <v/>
      </c>
      <c r="AC167" s="236" t="str">
        <f t="shared" si="83"/>
        <v/>
      </c>
      <c r="AD167" s="236" t="str">
        <f t="shared" si="84"/>
        <v/>
      </c>
      <c r="AE167" s="237">
        <f t="shared" si="85"/>
        <v>1</v>
      </c>
      <c r="AF167" s="245" t="str">
        <f t="shared" si="86"/>
        <v/>
      </c>
      <c r="AG167" s="236" t="str">
        <f t="shared" si="87"/>
        <v/>
      </c>
      <c r="AH167" s="236" t="str">
        <f t="shared" si="88"/>
        <v/>
      </c>
      <c r="AI167" s="237" t="str">
        <f t="shared" si="89"/>
        <v/>
      </c>
      <c r="AJ167" s="245" t="str">
        <f t="shared" si="90"/>
        <v/>
      </c>
      <c r="AK167" s="236" t="str">
        <f t="shared" si="91"/>
        <v/>
      </c>
      <c r="AL167" s="236" t="str">
        <f t="shared" si="92"/>
        <v/>
      </c>
      <c r="AM167" s="248" t="str">
        <f t="shared" si="93"/>
        <v/>
      </c>
      <c r="AN167" s="250"/>
      <c r="AO167" s="251"/>
      <c r="AP167" s="251"/>
      <c r="AQ167" s="251"/>
      <c r="AR167" s="251"/>
      <c r="AS167" s="251"/>
      <c r="AT167">
        <f t="shared" si="94"/>
        <v>11</v>
      </c>
      <c r="AU167">
        <f t="shared" si="95"/>
        <v>0</v>
      </c>
      <c r="AV167">
        <f t="shared" si="96"/>
        <v>18</v>
      </c>
    </row>
    <row r="168" spans="1:48" ht="21.75">
      <c r="A168" s="174">
        <v>8</v>
      </c>
      <c r="B168" s="175" t="s">
        <v>546</v>
      </c>
      <c r="C168" s="175" t="s">
        <v>96</v>
      </c>
      <c r="D168" s="176">
        <v>41828</v>
      </c>
      <c r="E168" s="177">
        <v>41828</v>
      </c>
      <c r="F168" s="181"/>
      <c r="G168" s="181"/>
      <c r="H168" s="178"/>
      <c r="I168" s="175" t="s">
        <v>58</v>
      </c>
      <c r="J168" s="177">
        <v>48488</v>
      </c>
      <c r="K168" s="179" t="s">
        <v>3</v>
      </c>
      <c r="L168" s="175" t="s">
        <v>535</v>
      </c>
      <c r="M168" s="175" t="s">
        <v>88</v>
      </c>
      <c r="N168" s="175" t="s">
        <v>536</v>
      </c>
      <c r="O168" s="175" t="s">
        <v>120</v>
      </c>
      <c r="P168" s="179" t="s">
        <v>78</v>
      </c>
      <c r="Q168" s="179" t="s">
        <v>72</v>
      </c>
      <c r="R168" s="180"/>
      <c r="S168" s="235">
        <f t="shared" si="73"/>
        <v>1</v>
      </c>
      <c r="T168" s="236" t="str">
        <f t="shared" si="74"/>
        <v/>
      </c>
      <c r="U168" s="237" t="str">
        <f t="shared" si="75"/>
        <v/>
      </c>
      <c r="V168" s="245" t="str">
        <f t="shared" si="76"/>
        <v/>
      </c>
      <c r="W168" s="236" t="str">
        <f t="shared" si="77"/>
        <v/>
      </c>
      <c r="X168" s="237" t="str">
        <f t="shared" si="78"/>
        <v/>
      </c>
      <c r="Y168" s="245" t="str">
        <f t="shared" si="79"/>
        <v/>
      </c>
      <c r="Z168" s="236" t="str">
        <f t="shared" si="80"/>
        <v/>
      </c>
      <c r="AA168" s="248" t="str">
        <f t="shared" si="81"/>
        <v/>
      </c>
      <c r="AB168" s="235" t="str">
        <f t="shared" si="82"/>
        <v/>
      </c>
      <c r="AC168" s="236" t="str">
        <f t="shared" si="83"/>
        <v/>
      </c>
      <c r="AD168" s="236" t="str">
        <f t="shared" si="84"/>
        <v/>
      </c>
      <c r="AE168" s="237">
        <f t="shared" si="85"/>
        <v>1</v>
      </c>
      <c r="AF168" s="245" t="str">
        <f t="shared" si="86"/>
        <v/>
      </c>
      <c r="AG168" s="236" t="str">
        <f t="shared" si="87"/>
        <v/>
      </c>
      <c r="AH168" s="236" t="str">
        <f t="shared" si="88"/>
        <v/>
      </c>
      <c r="AI168" s="237" t="str">
        <f t="shared" si="89"/>
        <v/>
      </c>
      <c r="AJ168" s="245" t="str">
        <f t="shared" si="90"/>
        <v/>
      </c>
      <c r="AK168" s="236" t="str">
        <f t="shared" si="91"/>
        <v/>
      </c>
      <c r="AL168" s="236" t="str">
        <f t="shared" si="92"/>
        <v/>
      </c>
      <c r="AM168" s="248" t="str">
        <f t="shared" si="93"/>
        <v/>
      </c>
      <c r="AN168" s="250"/>
      <c r="AO168" s="251"/>
      <c r="AP168" s="251"/>
      <c r="AQ168" s="251"/>
      <c r="AR168" s="251"/>
      <c r="AS168" s="251"/>
      <c r="AT168">
        <f t="shared" si="94"/>
        <v>8</v>
      </c>
      <c r="AU168">
        <f t="shared" si="95"/>
        <v>10</v>
      </c>
      <c r="AV168">
        <f t="shared" si="96"/>
        <v>24</v>
      </c>
    </row>
    <row r="169" spans="1:48" ht="21.75">
      <c r="A169" s="174">
        <v>9</v>
      </c>
      <c r="B169" s="175" t="s">
        <v>1735</v>
      </c>
      <c r="C169" s="175" t="s">
        <v>96</v>
      </c>
      <c r="D169" s="176">
        <v>39239</v>
      </c>
      <c r="E169" s="177">
        <v>39239</v>
      </c>
      <c r="F169" s="181"/>
      <c r="G169" s="181"/>
      <c r="H169" s="178"/>
      <c r="I169" s="175" t="s">
        <v>58</v>
      </c>
      <c r="J169" s="177">
        <v>50679</v>
      </c>
      <c r="K169" s="179" t="s">
        <v>3</v>
      </c>
      <c r="L169" s="175" t="s">
        <v>539</v>
      </c>
      <c r="M169" s="175" t="s">
        <v>88</v>
      </c>
      <c r="N169" s="175" t="s">
        <v>540</v>
      </c>
      <c r="O169" s="175" t="s">
        <v>120</v>
      </c>
      <c r="P169" s="179" t="s">
        <v>72</v>
      </c>
      <c r="Q169" s="179" t="s">
        <v>495</v>
      </c>
      <c r="R169" s="180"/>
      <c r="S169" s="235">
        <f t="shared" si="73"/>
        <v>1</v>
      </c>
      <c r="T169" s="236" t="str">
        <f t="shared" si="74"/>
        <v/>
      </c>
      <c r="U169" s="237" t="str">
        <f t="shared" si="75"/>
        <v/>
      </c>
      <c r="V169" s="245" t="str">
        <f t="shared" si="76"/>
        <v/>
      </c>
      <c r="W169" s="236" t="str">
        <f t="shared" si="77"/>
        <v/>
      </c>
      <c r="X169" s="237" t="str">
        <f t="shared" si="78"/>
        <v/>
      </c>
      <c r="Y169" s="245" t="str">
        <f t="shared" si="79"/>
        <v/>
      </c>
      <c r="Z169" s="236" t="str">
        <f t="shared" si="80"/>
        <v/>
      </c>
      <c r="AA169" s="248" t="str">
        <f t="shared" si="81"/>
        <v/>
      </c>
      <c r="AB169" s="235" t="str">
        <f t="shared" si="82"/>
        <v/>
      </c>
      <c r="AC169" s="236" t="str">
        <f t="shared" si="83"/>
        <v/>
      </c>
      <c r="AD169" s="236" t="str">
        <f t="shared" si="84"/>
        <v/>
      </c>
      <c r="AE169" s="237">
        <f t="shared" si="85"/>
        <v>1</v>
      </c>
      <c r="AF169" s="245" t="str">
        <f t="shared" si="86"/>
        <v/>
      </c>
      <c r="AG169" s="236" t="str">
        <f t="shared" si="87"/>
        <v/>
      </c>
      <c r="AH169" s="236" t="str">
        <f t="shared" si="88"/>
        <v/>
      </c>
      <c r="AI169" s="237" t="str">
        <f t="shared" si="89"/>
        <v/>
      </c>
      <c r="AJ169" s="245" t="str">
        <f t="shared" si="90"/>
        <v/>
      </c>
      <c r="AK169" s="236" t="str">
        <f t="shared" si="91"/>
        <v/>
      </c>
      <c r="AL169" s="236" t="str">
        <f t="shared" si="92"/>
        <v/>
      </c>
      <c r="AM169" s="248" t="str">
        <f t="shared" si="93"/>
        <v/>
      </c>
      <c r="AN169" s="250"/>
      <c r="AO169" s="251"/>
      <c r="AP169" s="251"/>
      <c r="AQ169" s="251"/>
      <c r="AR169" s="251"/>
      <c r="AS169" s="251"/>
      <c r="AT169">
        <f t="shared" si="94"/>
        <v>15</v>
      </c>
      <c r="AU169">
        <f t="shared" si="95"/>
        <v>11</v>
      </c>
      <c r="AV169">
        <f t="shared" si="96"/>
        <v>26</v>
      </c>
    </row>
    <row r="170" spans="1:48" ht="21.75">
      <c r="A170" s="174">
        <v>10</v>
      </c>
      <c r="B170" s="175" t="s">
        <v>1826</v>
      </c>
      <c r="C170" s="175" t="s">
        <v>96</v>
      </c>
      <c r="D170" s="176">
        <v>38930</v>
      </c>
      <c r="E170" s="177">
        <v>38930</v>
      </c>
      <c r="F170" s="181"/>
      <c r="G170" s="181"/>
      <c r="H170" s="178"/>
      <c r="I170" s="175" t="s">
        <v>58</v>
      </c>
      <c r="J170" s="177">
        <v>51410</v>
      </c>
      <c r="K170" s="179" t="s">
        <v>3</v>
      </c>
      <c r="L170" s="175" t="s">
        <v>539</v>
      </c>
      <c r="M170" s="175" t="s">
        <v>88</v>
      </c>
      <c r="N170" s="175" t="s">
        <v>540</v>
      </c>
      <c r="O170" s="175" t="s">
        <v>120</v>
      </c>
      <c r="P170" s="179" t="s">
        <v>72</v>
      </c>
      <c r="Q170" s="179" t="s">
        <v>495</v>
      </c>
      <c r="R170" s="180"/>
      <c r="S170" s="235">
        <f t="shared" si="73"/>
        <v>1</v>
      </c>
      <c r="T170" s="236" t="str">
        <f t="shared" si="74"/>
        <v/>
      </c>
      <c r="U170" s="237" t="str">
        <f t="shared" si="75"/>
        <v/>
      </c>
      <c r="V170" s="245" t="str">
        <f t="shared" si="76"/>
        <v/>
      </c>
      <c r="W170" s="236" t="str">
        <f t="shared" si="77"/>
        <v/>
      </c>
      <c r="X170" s="237" t="str">
        <f t="shared" si="78"/>
        <v/>
      </c>
      <c r="Y170" s="245" t="str">
        <f t="shared" si="79"/>
        <v/>
      </c>
      <c r="Z170" s="236" t="str">
        <f t="shared" si="80"/>
        <v/>
      </c>
      <c r="AA170" s="248" t="str">
        <f t="shared" si="81"/>
        <v/>
      </c>
      <c r="AB170" s="235" t="str">
        <f t="shared" si="82"/>
        <v/>
      </c>
      <c r="AC170" s="236" t="str">
        <f t="shared" si="83"/>
        <v/>
      </c>
      <c r="AD170" s="236" t="str">
        <f t="shared" si="84"/>
        <v/>
      </c>
      <c r="AE170" s="237">
        <f t="shared" si="85"/>
        <v>1</v>
      </c>
      <c r="AF170" s="245" t="str">
        <f t="shared" si="86"/>
        <v/>
      </c>
      <c r="AG170" s="236" t="str">
        <f t="shared" si="87"/>
        <v/>
      </c>
      <c r="AH170" s="236" t="str">
        <f t="shared" si="88"/>
        <v/>
      </c>
      <c r="AI170" s="237" t="str">
        <f t="shared" si="89"/>
        <v/>
      </c>
      <c r="AJ170" s="245" t="str">
        <f t="shared" si="90"/>
        <v/>
      </c>
      <c r="AK170" s="236" t="str">
        <f t="shared" si="91"/>
        <v/>
      </c>
      <c r="AL170" s="236" t="str">
        <f t="shared" si="92"/>
        <v/>
      </c>
      <c r="AM170" s="248" t="str">
        <f t="shared" si="93"/>
        <v/>
      </c>
      <c r="AN170" s="250"/>
      <c r="AO170" s="251"/>
      <c r="AP170" s="251"/>
      <c r="AQ170" s="251"/>
      <c r="AR170" s="251"/>
      <c r="AS170" s="251"/>
      <c r="AT170">
        <f t="shared" si="94"/>
        <v>16</v>
      </c>
      <c r="AU170">
        <f t="shared" si="95"/>
        <v>10</v>
      </c>
      <c r="AV170">
        <f t="shared" si="96"/>
        <v>0</v>
      </c>
    </row>
    <row r="171" spans="1:48" ht="21.75">
      <c r="A171" s="174">
        <v>11</v>
      </c>
      <c r="B171" s="175" t="s">
        <v>2358</v>
      </c>
      <c r="C171" s="175" t="s">
        <v>96</v>
      </c>
      <c r="D171" s="176">
        <v>44531</v>
      </c>
      <c r="E171" s="177">
        <v>44531</v>
      </c>
      <c r="F171" s="181"/>
      <c r="G171" s="181"/>
      <c r="H171" s="178"/>
      <c r="I171" s="175" t="s">
        <v>58</v>
      </c>
      <c r="J171" s="177">
        <v>49218</v>
      </c>
      <c r="K171" s="179" t="s">
        <v>3</v>
      </c>
      <c r="L171" s="175" t="s">
        <v>2359</v>
      </c>
      <c r="M171" s="175" t="s">
        <v>88</v>
      </c>
      <c r="N171" s="175" t="s">
        <v>527</v>
      </c>
      <c r="O171" s="175" t="s">
        <v>120</v>
      </c>
      <c r="P171" s="179" t="s">
        <v>117</v>
      </c>
      <c r="Q171" s="179" t="s">
        <v>2360</v>
      </c>
      <c r="R171" s="180"/>
      <c r="S171" s="235">
        <f t="shared" si="73"/>
        <v>1</v>
      </c>
      <c r="T171" s="236" t="str">
        <f t="shared" si="74"/>
        <v/>
      </c>
      <c r="U171" s="237" t="str">
        <f t="shared" si="75"/>
        <v/>
      </c>
      <c r="V171" s="245" t="str">
        <f t="shared" si="76"/>
        <v/>
      </c>
      <c r="W171" s="236" t="str">
        <f t="shared" si="77"/>
        <v/>
      </c>
      <c r="X171" s="237" t="str">
        <f t="shared" si="78"/>
        <v/>
      </c>
      <c r="Y171" s="245" t="str">
        <f t="shared" si="79"/>
        <v/>
      </c>
      <c r="Z171" s="236" t="str">
        <f t="shared" si="80"/>
        <v/>
      </c>
      <c r="AA171" s="248" t="str">
        <f t="shared" si="81"/>
        <v/>
      </c>
      <c r="AB171" s="235" t="str">
        <f t="shared" si="82"/>
        <v/>
      </c>
      <c r="AC171" s="236" t="str">
        <f t="shared" si="83"/>
        <v/>
      </c>
      <c r="AD171" s="236" t="str">
        <f t="shared" si="84"/>
        <v/>
      </c>
      <c r="AE171" s="237">
        <f t="shared" si="85"/>
        <v>1</v>
      </c>
      <c r="AF171" s="245" t="str">
        <f t="shared" si="86"/>
        <v/>
      </c>
      <c r="AG171" s="236" t="str">
        <f t="shared" si="87"/>
        <v/>
      </c>
      <c r="AH171" s="236" t="str">
        <f t="shared" si="88"/>
        <v/>
      </c>
      <c r="AI171" s="237" t="str">
        <f t="shared" si="89"/>
        <v/>
      </c>
      <c r="AJ171" s="245" t="str">
        <f t="shared" si="90"/>
        <v/>
      </c>
      <c r="AK171" s="236" t="str">
        <f t="shared" si="91"/>
        <v/>
      </c>
      <c r="AL171" s="236" t="str">
        <f t="shared" si="92"/>
        <v/>
      </c>
      <c r="AM171" s="248" t="str">
        <f t="shared" si="93"/>
        <v/>
      </c>
      <c r="AN171" s="250"/>
      <c r="AO171" s="251"/>
      <c r="AP171" s="251"/>
      <c r="AQ171" s="251"/>
      <c r="AR171" s="251"/>
      <c r="AS171" s="251"/>
      <c r="AT171">
        <f t="shared" si="94"/>
        <v>1</v>
      </c>
      <c r="AU171">
        <f t="shared" si="95"/>
        <v>6</v>
      </c>
      <c r="AV171">
        <f t="shared" si="96"/>
        <v>0</v>
      </c>
    </row>
    <row r="172" spans="1:48" ht="21.75">
      <c r="A172" s="174">
        <v>12</v>
      </c>
      <c r="B172" s="175" t="s">
        <v>2226</v>
      </c>
      <c r="C172" s="175" t="s">
        <v>96</v>
      </c>
      <c r="D172" s="176">
        <v>40339</v>
      </c>
      <c r="E172" s="177">
        <v>40339</v>
      </c>
      <c r="F172" s="181"/>
      <c r="G172" s="181"/>
      <c r="H172" s="178"/>
      <c r="I172" s="175" t="s">
        <v>58</v>
      </c>
      <c r="J172" s="177">
        <v>50314</v>
      </c>
      <c r="K172" s="179" t="s">
        <v>3</v>
      </c>
      <c r="L172" s="175" t="s">
        <v>555</v>
      </c>
      <c r="M172" s="175" t="s">
        <v>1884</v>
      </c>
      <c r="N172" s="175" t="s">
        <v>556</v>
      </c>
      <c r="O172" s="175" t="s">
        <v>13</v>
      </c>
      <c r="P172" s="179" t="s">
        <v>78</v>
      </c>
      <c r="Q172" s="179" t="s">
        <v>99</v>
      </c>
      <c r="R172" s="180"/>
      <c r="S172" s="235">
        <f t="shared" si="73"/>
        <v>1</v>
      </c>
      <c r="T172" s="236" t="str">
        <f t="shared" si="74"/>
        <v/>
      </c>
      <c r="U172" s="237" t="str">
        <f t="shared" si="75"/>
        <v/>
      </c>
      <c r="V172" s="245" t="str">
        <f t="shared" si="76"/>
        <v/>
      </c>
      <c r="W172" s="236" t="str">
        <f t="shared" si="77"/>
        <v/>
      </c>
      <c r="X172" s="237" t="str">
        <f t="shared" si="78"/>
        <v/>
      </c>
      <c r="Y172" s="245" t="str">
        <f t="shared" si="79"/>
        <v/>
      </c>
      <c r="Z172" s="236" t="str">
        <f t="shared" si="80"/>
        <v/>
      </c>
      <c r="AA172" s="248" t="str">
        <f t="shared" si="81"/>
        <v/>
      </c>
      <c r="AB172" s="235" t="str">
        <f t="shared" si="82"/>
        <v/>
      </c>
      <c r="AC172" s="236" t="str">
        <f t="shared" si="83"/>
        <v/>
      </c>
      <c r="AD172" s="236" t="str">
        <f t="shared" si="84"/>
        <v/>
      </c>
      <c r="AE172" s="237">
        <f t="shared" si="85"/>
        <v>1</v>
      </c>
      <c r="AF172" s="245" t="str">
        <f t="shared" si="86"/>
        <v/>
      </c>
      <c r="AG172" s="236" t="str">
        <f t="shared" si="87"/>
        <v/>
      </c>
      <c r="AH172" s="236" t="str">
        <f t="shared" si="88"/>
        <v/>
      </c>
      <c r="AI172" s="237" t="str">
        <f t="shared" si="89"/>
        <v/>
      </c>
      <c r="AJ172" s="245" t="str">
        <f t="shared" si="90"/>
        <v/>
      </c>
      <c r="AK172" s="236" t="str">
        <f t="shared" si="91"/>
        <v/>
      </c>
      <c r="AL172" s="236" t="str">
        <f t="shared" si="92"/>
        <v/>
      </c>
      <c r="AM172" s="248" t="str">
        <f t="shared" si="93"/>
        <v/>
      </c>
      <c r="AN172" s="250"/>
      <c r="AO172" s="251"/>
      <c r="AP172" s="251"/>
      <c r="AQ172" s="251"/>
      <c r="AR172" s="251"/>
      <c r="AS172" s="251"/>
      <c r="AT172">
        <f t="shared" si="94"/>
        <v>12</v>
      </c>
      <c r="AU172">
        <f t="shared" si="95"/>
        <v>11</v>
      </c>
      <c r="AV172">
        <f t="shared" si="96"/>
        <v>22</v>
      </c>
    </row>
    <row r="173" spans="1:48" ht="21.75">
      <c r="A173" s="174">
        <v>13</v>
      </c>
      <c r="B173" s="175" t="s">
        <v>563</v>
      </c>
      <c r="C173" s="175" t="s">
        <v>96</v>
      </c>
      <c r="D173" s="176">
        <v>40119</v>
      </c>
      <c r="E173" s="177">
        <v>40119</v>
      </c>
      <c r="F173" s="181"/>
      <c r="G173" s="181"/>
      <c r="H173" s="178"/>
      <c r="I173" s="175" t="s">
        <v>58</v>
      </c>
      <c r="J173" s="177">
        <v>45566</v>
      </c>
      <c r="K173" s="179" t="s">
        <v>10</v>
      </c>
      <c r="L173" s="175" t="s">
        <v>518</v>
      </c>
      <c r="M173" s="175" t="s">
        <v>126</v>
      </c>
      <c r="N173" s="175" t="s">
        <v>519</v>
      </c>
      <c r="O173" s="175" t="s">
        <v>120</v>
      </c>
      <c r="P173" s="179" t="s">
        <v>194</v>
      </c>
      <c r="Q173" s="179" t="s">
        <v>59</v>
      </c>
      <c r="R173" s="180"/>
      <c r="S173" s="235" t="str">
        <f t="shared" si="73"/>
        <v/>
      </c>
      <c r="T173" s="236">
        <f t="shared" si="74"/>
        <v>1</v>
      </c>
      <c r="U173" s="237" t="str">
        <f t="shared" si="75"/>
        <v/>
      </c>
      <c r="V173" s="245" t="str">
        <f t="shared" si="76"/>
        <v/>
      </c>
      <c r="W173" s="236" t="str">
        <f t="shared" si="77"/>
        <v/>
      </c>
      <c r="X173" s="237" t="str">
        <f t="shared" si="78"/>
        <v/>
      </c>
      <c r="Y173" s="245" t="str">
        <f t="shared" si="79"/>
        <v/>
      </c>
      <c r="Z173" s="236" t="str">
        <f t="shared" si="80"/>
        <v/>
      </c>
      <c r="AA173" s="248" t="str">
        <f t="shared" si="81"/>
        <v/>
      </c>
      <c r="AB173" s="235" t="str">
        <f t="shared" si="82"/>
        <v/>
      </c>
      <c r="AC173" s="236" t="str">
        <f t="shared" si="83"/>
        <v/>
      </c>
      <c r="AD173" s="236" t="str">
        <f t="shared" si="84"/>
        <v/>
      </c>
      <c r="AE173" s="237">
        <f t="shared" si="85"/>
        <v>1</v>
      </c>
      <c r="AF173" s="245" t="str">
        <f t="shared" si="86"/>
        <v/>
      </c>
      <c r="AG173" s="236" t="str">
        <f t="shared" si="87"/>
        <v/>
      </c>
      <c r="AH173" s="236" t="str">
        <f t="shared" si="88"/>
        <v/>
      </c>
      <c r="AI173" s="237" t="str">
        <f t="shared" si="89"/>
        <v/>
      </c>
      <c r="AJ173" s="245" t="str">
        <f t="shared" si="90"/>
        <v/>
      </c>
      <c r="AK173" s="236" t="str">
        <f t="shared" si="91"/>
        <v/>
      </c>
      <c r="AL173" s="236" t="str">
        <f t="shared" si="92"/>
        <v/>
      </c>
      <c r="AM173" s="248" t="str">
        <f t="shared" si="93"/>
        <v/>
      </c>
      <c r="AN173" s="250"/>
      <c r="AO173" s="251"/>
      <c r="AP173" s="251"/>
      <c r="AQ173" s="251"/>
      <c r="AR173" s="251"/>
      <c r="AS173" s="251"/>
      <c r="AT173">
        <f t="shared" si="94"/>
        <v>13</v>
      </c>
      <c r="AU173">
        <f t="shared" si="95"/>
        <v>6</v>
      </c>
      <c r="AV173">
        <f t="shared" si="96"/>
        <v>30</v>
      </c>
    </row>
    <row r="174" spans="1:48" ht="21.75">
      <c r="A174" s="174">
        <v>14</v>
      </c>
      <c r="B174" s="175" t="s">
        <v>582</v>
      </c>
      <c r="C174" s="175" t="s">
        <v>96</v>
      </c>
      <c r="D174" s="176">
        <v>39833</v>
      </c>
      <c r="E174" s="177">
        <v>39833</v>
      </c>
      <c r="F174" s="181"/>
      <c r="G174" s="181"/>
      <c r="H174" s="178"/>
      <c r="I174" s="175" t="s">
        <v>58</v>
      </c>
      <c r="J174" s="177">
        <v>51775</v>
      </c>
      <c r="K174" s="179" t="s">
        <v>10</v>
      </c>
      <c r="L174" s="175" t="s">
        <v>524</v>
      </c>
      <c r="M174" s="175" t="s">
        <v>126</v>
      </c>
      <c r="N174" s="175" t="s">
        <v>525</v>
      </c>
      <c r="O174" s="175" t="s">
        <v>120</v>
      </c>
      <c r="P174" s="179" t="s">
        <v>194</v>
      </c>
      <c r="Q174" s="179" t="s">
        <v>38</v>
      </c>
      <c r="R174" s="180"/>
      <c r="S174" s="235" t="str">
        <f t="shared" si="73"/>
        <v/>
      </c>
      <c r="T174" s="236">
        <f t="shared" si="74"/>
        <v>1</v>
      </c>
      <c r="U174" s="237" t="str">
        <f t="shared" si="75"/>
        <v/>
      </c>
      <c r="V174" s="245" t="str">
        <f t="shared" si="76"/>
        <v/>
      </c>
      <c r="W174" s="236" t="str">
        <f t="shared" si="77"/>
        <v/>
      </c>
      <c r="X174" s="237" t="str">
        <f t="shared" si="78"/>
        <v/>
      </c>
      <c r="Y174" s="245" t="str">
        <f t="shared" si="79"/>
        <v/>
      </c>
      <c r="Z174" s="236" t="str">
        <f t="shared" si="80"/>
        <v/>
      </c>
      <c r="AA174" s="248" t="str">
        <f t="shared" si="81"/>
        <v/>
      </c>
      <c r="AB174" s="235" t="str">
        <f t="shared" si="82"/>
        <v/>
      </c>
      <c r="AC174" s="236" t="str">
        <f t="shared" si="83"/>
        <v/>
      </c>
      <c r="AD174" s="236" t="str">
        <f t="shared" si="84"/>
        <v/>
      </c>
      <c r="AE174" s="237">
        <f t="shared" si="85"/>
        <v>1</v>
      </c>
      <c r="AF174" s="245" t="str">
        <f t="shared" si="86"/>
        <v/>
      </c>
      <c r="AG174" s="236" t="str">
        <f t="shared" si="87"/>
        <v/>
      </c>
      <c r="AH174" s="236" t="str">
        <f t="shared" si="88"/>
        <v/>
      </c>
      <c r="AI174" s="237" t="str">
        <f t="shared" si="89"/>
        <v/>
      </c>
      <c r="AJ174" s="245" t="str">
        <f t="shared" si="90"/>
        <v/>
      </c>
      <c r="AK174" s="236" t="str">
        <f t="shared" si="91"/>
        <v/>
      </c>
      <c r="AL174" s="236" t="str">
        <f t="shared" si="92"/>
        <v/>
      </c>
      <c r="AM174" s="248" t="str">
        <f t="shared" si="93"/>
        <v/>
      </c>
      <c r="AN174" s="250"/>
      <c r="AO174" s="251"/>
      <c r="AP174" s="251"/>
      <c r="AQ174" s="251"/>
      <c r="AR174" s="251"/>
      <c r="AS174" s="251"/>
      <c r="AT174">
        <f t="shared" si="94"/>
        <v>14</v>
      </c>
      <c r="AU174">
        <f t="shared" si="95"/>
        <v>4</v>
      </c>
      <c r="AV174">
        <f t="shared" si="96"/>
        <v>12</v>
      </c>
    </row>
    <row r="175" spans="1:48" ht="21.75">
      <c r="A175" s="174">
        <v>15</v>
      </c>
      <c r="B175" s="175" t="s">
        <v>583</v>
      </c>
      <c r="C175" s="175" t="s">
        <v>96</v>
      </c>
      <c r="D175" s="176">
        <v>39972</v>
      </c>
      <c r="E175" s="177">
        <v>39972</v>
      </c>
      <c r="F175" s="181"/>
      <c r="G175" s="181"/>
      <c r="H175" s="178"/>
      <c r="I175" s="175" t="s">
        <v>58</v>
      </c>
      <c r="J175" s="177">
        <v>52140</v>
      </c>
      <c r="K175" s="179" t="s">
        <v>10</v>
      </c>
      <c r="L175" s="175" t="s">
        <v>584</v>
      </c>
      <c r="M175" s="175" t="s">
        <v>389</v>
      </c>
      <c r="N175" s="175" t="s">
        <v>585</v>
      </c>
      <c r="O175" s="175" t="s">
        <v>586</v>
      </c>
      <c r="P175" s="179" t="s">
        <v>78</v>
      </c>
      <c r="Q175" s="179" t="s">
        <v>121</v>
      </c>
      <c r="R175" s="180"/>
      <c r="S175" s="235" t="str">
        <f t="shared" si="73"/>
        <v/>
      </c>
      <c r="T175" s="236">
        <f t="shared" si="74"/>
        <v>1</v>
      </c>
      <c r="U175" s="237" t="str">
        <f t="shared" si="75"/>
        <v/>
      </c>
      <c r="V175" s="245" t="str">
        <f t="shared" si="76"/>
        <v/>
      </c>
      <c r="W175" s="236" t="str">
        <f t="shared" si="77"/>
        <v/>
      </c>
      <c r="X175" s="237" t="str">
        <f t="shared" si="78"/>
        <v/>
      </c>
      <c r="Y175" s="245" t="str">
        <f t="shared" si="79"/>
        <v/>
      </c>
      <c r="Z175" s="236" t="str">
        <f t="shared" si="80"/>
        <v/>
      </c>
      <c r="AA175" s="248" t="str">
        <f t="shared" si="81"/>
        <v/>
      </c>
      <c r="AB175" s="235" t="str">
        <f t="shared" si="82"/>
        <v/>
      </c>
      <c r="AC175" s="236" t="str">
        <f t="shared" si="83"/>
        <v/>
      </c>
      <c r="AD175" s="236" t="str">
        <f t="shared" si="84"/>
        <v/>
      </c>
      <c r="AE175" s="237">
        <f t="shared" si="85"/>
        <v>1</v>
      </c>
      <c r="AF175" s="245" t="str">
        <f t="shared" si="86"/>
        <v/>
      </c>
      <c r="AG175" s="236" t="str">
        <f t="shared" si="87"/>
        <v/>
      </c>
      <c r="AH175" s="236" t="str">
        <f t="shared" si="88"/>
        <v/>
      </c>
      <c r="AI175" s="237" t="str">
        <f t="shared" si="89"/>
        <v/>
      </c>
      <c r="AJ175" s="245" t="str">
        <f t="shared" si="90"/>
        <v/>
      </c>
      <c r="AK175" s="236" t="str">
        <f t="shared" si="91"/>
        <v/>
      </c>
      <c r="AL175" s="236" t="str">
        <f t="shared" si="92"/>
        <v/>
      </c>
      <c r="AM175" s="248" t="str">
        <f t="shared" si="93"/>
        <v/>
      </c>
      <c r="AN175" s="250"/>
      <c r="AO175" s="251"/>
      <c r="AP175" s="251"/>
      <c r="AQ175" s="251"/>
      <c r="AR175" s="251"/>
      <c r="AS175" s="251"/>
      <c r="AT175">
        <f t="shared" si="94"/>
        <v>13</v>
      </c>
      <c r="AU175">
        <f t="shared" si="95"/>
        <v>11</v>
      </c>
      <c r="AV175">
        <f t="shared" si="96"/>
        <v>24</v>
      </c>
    </row>
    <row r="176" spans="1:48" ht="22.5" thickBot="1">
      <c r="A176" s="221">
        <v>16</v>
      </c>
      <c r="B176" s="222" t="s">
        <v>587</v>
      </c>
      <c r="C176" s="222" t="s">
        <v>96</v>
      </c>
      <c r="D176" s="223">
        <v>41422</v>
      </c>
      <c r="E176" s="224">
        <v>41422</v>
      </c>
      <c r="F176" s="225"/>
      <c r="G176" s="225"/>
      <c r="H176" s="226"/>
      <c r="I176" s="222" t="s">
        <v>58</v>
      </c>
      <c r="J176" s="224">
        <v>51410</v>
      </c>
      <c r="K176" s="227" t="s">
        <v>10</v>
      </c>
      <c r="L176" s="222" t="s">
        <v>588</v>
      </c>
      <c r="M176" s="222" t="s">
        <v>126</v>
      </c>
      <c r="N176" s="222" t="s">
        <v>589</v>
      </c>
      <c r="O176" s="222" t="s">
        <v>590</v>
      </c>
      <c r="P176" s="227" t="s">
        <v>99</v>
      </c>
      <c r="Q176" s="227" t="s">
        <v>109</v>
      </c>
      <c r="R176" s="222"/>
      <c r="S176" s="235" t="str">
        <f t="shared" si="73"/>
        <v/>
      </c>
      <c r="T176" s="236">
        <f t="shared" si="74"/>
        <v>1</v>
      </c>
      <c r="U176" s="237" t="str">
        <f t="shared" si="75"/>
        <v/>
      </c>
      <c r="V176" s="245" t="str">
        <f t="shared" si="76"/>
        <v/>
      </c>
      <c r="W176" s="236" t="str">
        <f t="shared" si="77"/>
        <v/>
      </c>
      <c r="X176" s="237" t="str">
        <f t="shared" si="78"/>
        <v/>
      </c>
      <c r="Y176" s="245" t="str">
        <f t="shared" si="79"/>
        <v/>
      </c>
      <c r="Z176" s="236" t="str">
        <f t="shared" si="80"/>
        <v/>
      </c>
      <c r="AA176" s="248" t="str">
        <f t="shared" si="81"/>
        <v/>
      </c>
      <c r="AB176" s="235" t="str">
        <f t="shared" si="82"/>
        <v/>
      </c>
      <c r="AC176" s="236" t="str">
        <f t="shared" si="83"/>
        <v/>
      </c>
      <c r="AD176" s="236" t="str">
        <f t="shared" si="84"/>
        <v/>
      </c>
      <c r="AE176" s="237">
        <f t="shared" si="85"/>
        <v>1</v>
      </c>
      <c r="AF176" s="245" t="str">
        <f t="shared" si="86"/>
        <v/>
      </c>
      <c r="AG176" s="236" t="str">
        <f t="shared" si="87"/>
        <v/>
      </c>
      <c r="AH176" s="236" t="str">
        <f t="shared" si="88"/>
        <v/>
      </c>
      <c r="AI176" s="237" t="str">
        <f t="shared" si="89"/>
        <v/>
      </c>
      <c r="AJ176" s="245" t="str">
        <f t="shared" si="90"/>
        <v/>
      </c>
      <c r="AK176" s="236" t="str">
        <f t="shared" si="91"/>
        <v/>
      </c>
      <c r="AL176" s="236" t="str">
        <f t="shared" si="92"/>
        <v/>
      </c>
      <c r="AM176" s="248" t="str">
        <f t="shared" si="93"/>
        <v/>
      </c>
      <c r="AN176" s="250"/>
      <c r="AO176" s="251"/>
      <c r="AP176" s="251"/>
      <c r="AQ176" s="251"/>
      <c r="AR176" s="251"/>
      <c r="AS176" s="251"/>
      <c r="AT176">
        <f t="shared" si="94"/>
        <v>10</v>
      </c>
      <c r="AU176">
        <f t="shared" si="95"/>
        <v>0</v>
      </c>
      <c r="AV176">
        <f t="shared" si="96"/>
        <v>4</v>
      </c>
    </row>
    <row r="177" spans="1:48" ht="21.75">
      <c r="A177" s="312"/>
      <c r="B177" s="313" t="s">
        <v>1681</v>
      </c>
      <c r="C177" s="300">
        <f>SUM(S177:AA177)</f>
        <v>16</v>
      </c>
      <c r="D177" s="270"/>
      <c r="E177" s="271"/>
      <c r="F177" s="272"/>
      <c r="G177" s="272"/>
      <c r="H177" s="273"/>
      <c r="I177" s="269"/>
      <c r="J177" s="271"/>
      <c r="K177" s="274"/>
      <c r="L177" s="269"/>
      <c r="M177" s="269"/>
      <c r="N177" s="269"/>
      <c r="O177" s="269"/>
      <c r="P177" s="274"/>
      <c r="Q177" s="274"/>
      <c r="R177" s="305"/>
      <c r="S177" s="444">
        <f t="shared" ref="S177:AM177" si="132">SUM(S161:S176)</f>
        <v>11</v>
      </c>
      <c r="T177" s="445">
        <f t="shared" si="132"/>
        <v>5</v>
      </c>
      <c r="U177" s="446">
        <f t="shared" si="132"/>
        <v>0</v>
      </c>
      <c r="V177" s="447">
        <f t="shared" si="132"/>
        <v>0</v>
      </c>
      <c r="W177" s="445">
        <f t="shared" si="132"/>
        <v>0</v>
      </c>
      <c r="X177" s="446">
        <f t="shared" si="132"/>
        <v>0</v>
      </c>
      <c r="Y177" s="447">
        <f t="shared" si="132"/>
        <v>0</v>
      </c>
      <c r="Z177" s="445">
        <f t="shared" si="132"/>
        <v>0</v>
      </c>
      <c r="AA177" s="446">
        <f t="shared" si="132"/>
        <v>0</v>
      </c>
      <c r="AB177" s="444">
        <f t="shared" si="132"/>
        <v>0</v>
      </c>
      <c r="AC177" s="445">
        <f t="shared" si="132"/>
        <v>1</v>
      </c>
      <c r="AD177" s="445">
        <f t="shared" si="132"/>
        <v>1</v>
      </c>
      <c r="AE177" s="446">
        <f t="shared" si="132"/>
        <v>14</v>
      </c>
      <c r="AF177" s="447">
        <f t="shared" si="132"/>
        <v>0</v>
      </c>
      <c r="AG177" s="445">
        <f t="shared" si="132"/>
        <v>0</v>
      </c>
      <c r="AH177" s="445">
        <f t="shared" si="132"/>
        <v>0</v>
      </c>
      <c r="AI177" s="446">
        <f t="shared" si="132"/>
        <v>0</v>
      </c>
      <c r="AJ177" s="447">
        <f t="shared" si="132"/>
        <v>0</v>
      </c>
      <c r="AK177" s="445">
        <f t="shared" si="132"/>
        <v>0</v>
      </c>
      <c r="AL177" s="445">
        <f t="shared" si="132"/>
        <v>0</v>
      </c>
      <c r="AM177" s="448">
        <f t="shared" si="132"/>
        <v>0</v>
      </c>
      <c r="AN177" s="251"/>
      <c r="AO177" s="251"/>
      <c r="AP177" s="251"/>
      <c r="AQ177" s="251"/>
      <c r="AR177" s="251"/>
      <c r="AS177" s="251"/>
    </row>
    <row r="178" spans="1:48" ht="22.5" thickBot="1">
      <c r="A178" s="282"/>
      <c r="B178" s="283" t="s">
        <v>1683</v>
      </c>
      <c r="C178" s="301">
        <f>SUM(S178:AA178)</f>
        <v>16</v>
      </c>
      <c r="D178" s="285"/>
      <c r="E178" s="286"/>
      <c r="F178" s="287"/>
      <c r="G178" s="287"/>
      <c r="H178" s="288"/>
      <c r="I178" s="284"/>
      <c r="J178" s="286"/>
      <c r="K178" s="289"/>
      <c r="L178" s="284"/>
      <c r="M178" s="284"/>
      <c r="N178" s="284"/>
      <c r="O178" s="284"/>
      <c r="P178" s="289"/>
      <c r="Q178" s="289"/>
      <c r="R178" s="306"/>
      <c r="S178" s="295">
        <f>S177</f>
        <v>11</v>
      </c>
      <c r="T178" s="296">
        <f t="shared" ref="T178" si="133">T177</f>
        <v>5</v>
      </c>
      <c r="U178" s="297">
        <f t="shared" ref="U178" si="134">U177</f>
        <v>0</v>
      </c>
      <c r="V178" s="302">
        <f>V177/2</f>
        <v>0</v>
      </c>
      <c r="W178" s="303">
        <f t="shared" ref="W178" si="135">W177/2</f>
        <v>0</v>
      </c>
      <c r="X178" s="304">
        <f t="shared" ref="X178" si="136">X177/2</f>
        <v>0</v>
      </c>
      <c r="Y178" s="298"/>
      <c r="Z178" s="296"/>
      <c r="AA178" s="299"/>
      <c r="AB178" s="298">
        <f>AB177</f>
        <v>0</v>
      </c>
      <c r="AC178" s="296">
        <f t="shared" ref="AC178" si="137">AC177</f>
        <v>1</v>
      </c>
      <c r="AD178" s="296">
        <f t="shared" ref="AD178" si="138">AD177</f>
        <v>1</v>
      </c>
      <c r="AE178" s="297">
        <f t="shared" ref="AE178" si="139">AE177</f>
        <v>14</v>
      </c>
      <c r="AF178" s="302">
        <f>AF177/2</f>
        <v>0</v>
      </c>
      <c r="AG178" s="303">
        <f t="shared" ref="AG178" si="140">AG177/2</f>
        <v>0</v>
      </c>
      <c r="AH178" s="303">
        <f t="shared" ref="AH178" si="141">AH177/2</f>
        <v>0</v>
      </c>
      <c r="AI178" s="304">
        <f t="shared" ref="AI178" si="142">AI177/2</f>
        <v>0</v>
      </c>
      <c r="AJ178" s="298"/>
      <c r="AK178" s="296"/>
      <c r="AL178" s="296"/>
      <c r="AM178" s="299"/>
      <c r="AN178" s="250"/>
      <c r="AO178" s="251"/>
      <c r="AP178" s="251"/>
      <c r="AQ178" s="251"/>
      <c r="AR178" s="251"/>
      <c r="AS178" s="251"/>
    </row>
    <row r="179" spans="1:48" ht="24">
      <c r="A179" s="185" t="s">
        <v>593</v>
      </c>
      <c r="B179" s="197"/>
      <c r="C179" s="197"/>
      <c r="D179" s="198"/>
      <c r="E179" s="199"/>
      <c r="F179" s="200"/>
      <c r="G179" s="200"/>
      <c r="H179" s="201"/>
      <c r="I179" s="197"/>
      <c r="J179" s="199"/>
      <c r="K179" s="202"/>
      <c r="L179" s="197"/>
      <c r="M179" s="197"/>
      <c r="N179" s="197"/>
      <c r="O179" s="197"/>
      <c r="P179" s="202"/>
      <c r="Q179" s="202"/>
      <c r="R179" s="197"/>
      <c r="S179" s="307" t="str">
        <f t="shared" si="73"/>
        <v/>
      </c>
      <c r="T179" s="308" t="str">
        <f t="shared" si="74"/>
        <v/>
      </c>
      <c r="U179" s="309" t="str">
        <f t="shared" si="75"/>
        <v/>
      </c>
      <c r="V179" s="310" t="str">
        <f t="shared" si="76"/>
        <v/>
      </c>
      <c r="W179" s="308" t="str">
        <f t="shared" si="77"/>
        <v/>
      </c>
      <c r="X179" s="309" t="str">
        <f t="shared" si="78"/>
        <v/>
      </c>
      <c r="Y179" s="310" t="str">
        <f t="shared" si="79"/>
        <v/>
      </c>
      <c r="Z179" s="308" t="str">
        <f t="shared" si="80"/>
        <v/>
      </c>
      <c r="AA179" s="311" t="str">
        <f t="shared" si="81"/>
        <v/>
      </c>
      <c r="AB179" s="307" t="str">
        <f t="shared" si="82"/>
        <v/>
      </c>
      <c r="AC179" s="308" t="str">
        <f t="shared" si="83"/>
        <v/>
      </c>
      <c r="AD179" s="308" t="str">
        <f t="shared" si="84"/>
        <v/>
      </c>
      <c r="AE179" s="309" t="str">
        <f t="shared" si="85"/>
        <v/>
      </c>
      <c r="AF179" s="310" t="str">
        <f t="shared" si="86"/>
        <v/>
      </c>
      <c r="AG179" s="308" t="str">
        <f t="shared" si="87"/>
        <v/>
      </c>
      <c r="AH179" s="308" t="str">
        <f t="shared" si="88"/>
        <v/>
      </c>
      <c r="AI179" s="309" t="str">
        <f t="shared" si="89"/>
        <v/>
      </c>
      <c r="AJ179" s="310" t="str">
        <f t="shared" si="90"/>
        <v/>
      </c>
      <c r="AK179" s="308" t="str">
        <f t="shared" si="91"/>
        <v/>
      </c>
      <c r="AL179" s="308" t="str">
        <f t="shared" si="92"/>
        <v/>
      </c>
      <c r="AM179" s="311" t="str">
        <f t="shared" si="93"/>
        <v/>
      </c>
      <c r="AN179" s="250"/>
      <c r="AO179" s="251"/>
      <c r="AP179" s="251"/>
      <c r="AQ179" s="251"/>
      <c r="AR179" s="251"/>
      <c r="AS179" s="251"/>
      <c r="AT179" t="str">
        <f t="shared" si="94"/>
        <v/>
      </c>
      <c r="AU179" t="str">
        <f t="shared" si="95"/>
        <v/>
      </c>
      <c r="AV179" t="str">
        <f t="shared" si="96"/>
        <v/>
      </c>
    </row>
    <row r="180" spans="1:48" ht="21.75">
      <c r="A180" s="174">
        <v>1</v>
      </c>
      <c r="B180" s="175" t="s">
        <v>1827</v>
      </c>
      <c r="C180" s="175" t="s">
        <v>1</v>
      </c>
      <c r="D180" s="176">
        <v>39801</v>
      </c>
      <c r="E180" s="177">
        <v>39801</v>
      </c>
      <c r="F180" s="177">
        <v>41299</v>
      </c>
      <c r="G180" s="177">
        <v>42866</v>
      </c>
      <c r="H180" s="178"/>
      <c r="I180" s="175" t="s">
        <v>58</v>
      </c>
      <c r="J180" s="177">
        <v>51775</v>
      </c>
      <c r="K180" s="179" t="s">
        <v>3</v>
      </c>
      <c r="L180" s="175" t="s">
        <v>612</v>
      </c>
      <c r="M180" s="175" t="s">
        <v>88</v>
      </c>
      <c r="N180" s="175" t="s">
        <v>613</v>
      </c>
      <c r="O180" s="175" t="s">
        <v>248</v>
      </c>
      <c r="P180" s="179" t="s">
        <v>78</v>
      </c>
      <c r="Q180" s="179" t="s">
        <v>38</v>
      </c>
      <c r="R180" s="180"/>
      <c r="S180" s="235">
        <f t="shared" si="73"/>
        <v>1</v>
      </c>
      <c r="T180" s="236" t="str">
        <f t="shared" si="74"/>
        <v/>
      </c>
      <c r="U180" s="237" t="str">
        <f t="shared" si="75"/>
        <v/>
      </c>
      <c r="V180" s="245" t="str">
        <f t="shared" si="76"/>
        <v/>
      </c>
      <c r="W180" s="236" t="str">
        <f t="shared" si="77"/>
        <v/>
      </c>
      <c r="X180" s="237" t="str">
        <f t="shared" si="78"/>
        <v/>
      </c>
      <c r="Y180" s="245" t="str">
        <f t="shared" si="79"/>
        <v/>
      </c>
      <c r="Z180" s="236" t="str">
        <f t="shared" si="80"/>
        <v/>
      </c>
      <c r="AA180" s="248" t="str">
        <f t="shared" si="81"/>
        <v/>
      </c>
      <c r="AB180" s="235" t="str">
        <f t="shared" si="82"/>
        <v/>
      </c>
      <c r="AC180" s="236">
        <f t="shared" si="83"/>
        <v>1</v>
      </c>
      <c r="AD180" s="236" t="str">
        <f t="shared" si="84"/>
        <v/>
      </c>
      <c r="AE180" s="237" t="str">
        <f t="shared" si="85"/>
        <v/>
      </c>
      <c r="AF180" s="245" t="str">
        <f t="shared" si="86"/>
        <v/>
      </c>
      <c r="AG180" s="236" t="str">
        <f t="shared" si="87"/>
        <v/>
      </c>
      <c r="AH180" s="236" t="str">
        <f t="shared" si="88"/>
        <v/>
      </c>
      <c r="AI180" s="237" t="str">
        <f t="shared" si="89"/>
        <v/>
      </c>
      <c r="AJ180" s="245" t="str">
        <f t="shared" si="90"/>
        <v/>
      </c>
      <c r="AK180" s="236" t="str">
        <f t="shared" si="91"/>
        <v/>
      </c>
      <c r="AL180" s="236" t="str">
        <f t="shared" si="92"/>
        <v/>
      </c>
      <c r="AM180" s="248" t="str">
        <f t="shared" si="93"/>
        <v/>
      </c>
      <c r="AN180" s="250"/>
      <c r="AO180" s="251"/>
      <c r="AP180" s="251"/>
      <c r="AQ180" s="251"/>
      <c r="AR180" s="251"/>
      <c r="AS180" s="251"/>
      <c r="AT180">
        <f t="shared" si="94"/>
        <v>14</v>
      </c>
      <c r="AU180">
        <f t="shared" si="95"/>
        <v>5</v>
      </c>
      <c r="AV180">
        <f t="shared" si="96"/>
        <v>13</v>
      </c>
    </row>
    <row r="181" spans="1:48" ht="21.75">
      <c r="A181" s="174">
        <v>2</v>
      </c>
      <c r="B181" s="175" t="s">
        <v>2361</v>
      </c>
      <c r="C181" s="175" t="s">
        <v>1</v>
      </c>
      <c r="D181" s="176">
        <v>41194</v>
      </c>
      <c r="E181" s="177">
        <v>41194</v>
      </c>
      <c r="F181" s="177">
        <v>42103</v>
      </c>
      <c r="G181" s="177">
        <v>43609</v>
      </c>
      <c r="H181" s="178"/>
      <c r="I181" s="175" t="s">
        <v>58</v>
      </c>
      <c r="J181" s="177">
        <v>51044</v>
      </c>
      <c r="K181" s="179" t="s">
        <v>3</v>
      </c>
      <c r="L181" s="175" t="s">
        <v>739</v>
      </c>
      <c r="M181" s="175" t="s">
        <v>88</v>
      </c>
      <c r="N181" s="175" t="s">
        <v>605</v>
      </c>
      <c r="O181" s="175" t="s">
        <v>248</v>
      </c>
      <c r="P181" s="179" t="s">
        <v>38</v>
      </c>
      <c r="Q181" s="179" t="s">
        <v>109</v>
      </c>
      <c r="R181" s="180"/>
      <c r="S181" s="235">
        <f t="shared" si="73"/>
        <v>1</v>
      </c>
      <c r="T181" s="236" t="str">
        <f t="shared" si="74"/>
        <v/>
      </c>
      <c r="U181" s="237" t="str">
        <f t="shared" si="75"/>
        <v/>
      </c>
      <c r="V181" s="245" t="str">
        <f t="shared" si="76"/>
        <v/>
      </c>
      <c r="W181" s="236" t="str">
        <f t="shared" si="77"/>
        <v/>
      </c>
      <c r="X181" s="237" t="str">
        <f t="shared" si="78"/>
        <v/>
      </c>
      <c r="Y181" s="245" t="str">
        <f t="shared" si="79"/>
        <v/>
      </c>
      <c r="Z181" s="236" t="str">
        <f t="shared" si="80"/>
        <v/>
      </c>
      <c r="AA181" s="248" t="str">
        <f t="shared" si="81"/>
        <v/>
      </c>
      <c r="AB181" s="235" t="str">
        <f t="shared" si="82"/>
        <v/>
      </c>
      <c r="AC181" s="236">
        <f t="shared" si="83"/>
        <v>1</v>
      </c>
      <c r="AD181" s="236" t="str">
        <f t="shared" si="84"/>
        <v/>
      </c>
      <c r="AE181" s="237" t="str">
        <f t="shared" si="85"/>
        <v/>
      </c>
      <c r="AF181" s="245" t="str">
        <f t="shared" si="86"/>
        <v/>
      </c>
      <c r="AG181" s="236" t="str">
        <f t="shared" si="87"/>
        <v/>
      </c>
      <c r="AH181" s="236" t="str">
        <f t="shared" si="88"/>
        <v/>
      </c>
      <c r="AI181" s="237" t="str">
        <f t="shared" si="89"/>
        <v/>
      </c>
      <c r="AJ181" s="245" t="str">
        <f t="shared" si="90"/>
        <v/>
      </c>
      <c r="AK181" s="236" t="str">
        <f t="shared" si="91"/>
        <v/>
      </c>
      <c r="AL181" s="236" t="str">
        <f t="shared" si="92"/>
        <v/>
      </c>
      <c r="AM181" s="248" t="str">
        <f t="shared" si="93"/>
        <v/>
      </c>
      <c r="AN181" s="250"/>
      <c r="AO181" s="251"/>
      <c r="AP181" s="251"/>
      <c r="AQ181" s="251"/>
      <c r="AR181" s="251"/>
      <c r="AS181" s="251"/>
      <c r="AT181">
        <f t="shared" si="94"/>
        <v>10</v>
      </c>
      <c r="AU181">
        <f t="shared" si="95"/>
        <v>7</v>
      </c>
      <c r="AV181">
        <f t="shared" si="96"/>
        <v>20</v>
      </c>
    </row>
    <row r="182" spans="1:48" ht="21.75">
      <c r="A182" s="174">
        <v>3</v>
      </c>
      <c r="B182" s="175" t="s">
        <v>2114</v>
      </c>
      <c r="C182" s="175" t="s">
        <v>1</v>
      </c>
      <c r="D182" s="176">
        <v>39762</v>
      </c>
      <c r="E182" s="177">
        <v>39762</v>
      </c>
      <c r="F182" s="177">
        <v>41435</v>
      </c>
      <c r="G182" s="177">
        <v>43027</v>
      </c>
      <c r="H182" s="178"/>
      <c r="I182" s="175" t="s">
        <v>58</v>
      </c>
      <c r="J182" s="177">
        <v>51044</v>
      </c>
      <c r="K182" s="179" t="s">
        <v>3</v>
      </c>
      <c r="L182" s="175" t="s">
        <v>4</v>
      </c>
      <c r="M182" s="175" t="s">
        <v>5</v>
      </c>
      <c r="N182" s="175" t="s">
        <v>6</v>
      </c>
      <c r="O182" s="175" t="s">
        <v>53</v>
      </c>
      <c r="P182" s="179" t="s">
        <v>9</v>
      </c>
      <c r="Q182" s="179" t="s">
        <v>72</v>
      </c>
      <c r="R182" s="180"/>
      <c r="S182" s="235">
        <f t="shared" si="73"/>
        <v>1</v>
      </c>
      <c r="T182" s="236" t="str">
        <f t="shared" si="74"/>
        <v/>
      </c>
      <c r="U182" s="237" t="str">
        <f t="shared" si="75"/>
        <v/>
      </c>
      <c r="V182" s="245" t="str">
        <f t="shared" si="76"/>
        <v/>
      </c>
      <c r="W182" s="236" t="str">
        <f t="shared" si="77"/>
        <v/>
      </c>
      <c r="X182" s="237" t="str">
        <f t="shared" si="78"/>
        <v/>
      </c>
      <c r="Y182" s="245" t="str">
        <f t="shared" si="79"/>
        <v/>
      </c>
      <c r="Z182" s="236" t="str">
        <f t="shared" si="80"/>
        <v/>
      </c>
      <c r="AA182" s="248" t="str">
        <f t="shared" si="81"/>
        <v/>
      </c>
      <c r="AB182" s="235" t="str">
        <f t="shared" si="82"/>
        <v/>
      </c>
      <c r="AC182" s="236">
        <f t="shared" si="83"/>
        <v>1</v>
      </c>
      <c r="AD182" s="236" t="str">
        <f t="shared" si="84"/>
        <v/>
      </c>
      <c r="AE182" s="237" t="str">
        <f t="shared" si="85"/>
        <v/>
      </c>
      <c r="AF182" s="245" t="str">
        <f t="shared" si="86"/>
        <v/>
      </c>
      <c r="AG182" s="236" t="str">
        <f t="shared" si="87"/>
        <v/>
      </c>
      <c r="AH182" s="236" t="str">
        <f t="shared" si="88"/>
        <v/>
      </c>
      <c r="AI182" s="237" t="str">
        <f t="shared" si="89"/>
        <v/>
      </c>
      <c r="AJ182" s="245" t="str">
        <f t="shared" si="90"/>
        <v/>
      </c>
      <c r="AK182" s="236" t="str">
        <f t="shared" si="91"/>
        <v/>
      </c>
      <c r="AL182" s="236" t="str">
        <f t="shared" si="92"/>
        <v/>
      </c>
      <c r="AM182" s="248" t="str">
        <f t="shared" si="93"/>
        <v/>
      </c>
      <c r="AN182" s="250"/>
      <c r="AO182" s="251"/>
      <c r="AP182" s="251"/>
      <c r="AQ182" s="251"/>
      <c r="AR182" s="251"/>
      <c r="AS182" s="251"/>
      <c r="AT182">
        <f t="shared" si="94"/>
        <v>14</v>
      </c>
      <c r="AU182">
        <f t="shared" si="95"/>
        <v>6</v>
      </c>
      <c r="AV182">
        <f t="shared" si="96"/>
        <v>22</v>
      </c>
    </row>
    <row r="183" spans="1:48" ht="21.75">
      <c r="A183" s="174">
        <v>4</v>
      </c>
      <c r="B183" s="175" t="s">
        <v>2227</v>
      </c>
      <c r="C183" s="175" t="s">
        <v>1</v>
      </c>
      <c r="D183" s="176">
        <v>36585</v>
      </c>
      <c r="E183" s="177">
        <v>36585</v>
      </c>
      <c r="F183" s="177">
        <v>39059</v>
      </c>
      <c r="G183" s="177">
        <v>43362</v>
      </c>
      <c r="H183" s="178"/>
      <c r="I183" s="175" t="s">
        <v>58</v>
      </c>
      <c r="J183" s="177">
        <v>48488</v>
      </c>
      <c r="K183" s="179" t="s">
        <v>3</v>
      </c>
      <c r="L183" s="175" t="s">
        <v>1927</v>
      </c>
      <c r="M183" s="175" t="s">
        <v>599</v>
      </c>
      <c r="N183" s="175" t="s">
        <v>637</v>
      </c>
      <c r="O183" s="175" t="s">
        <v>638</v>
      </c>
      <c r="P183" s="179" t="s">
        <v>121</v>
      </c>
      <c r="Q183" s="179" t="s">
        <v>167</v>
      </c>
      <c r="R183" s="180"/>
      <c r="S183" s="235">
        <f t="shared" si="73"/>
        <v>1</v>
      </c>
      <c r="T183" s="236" t="str">
        <f t="shared" si="74"/>
        <v/>
      </c>
      <c r="U183" s="237" t="str">
        <f t="shared" si="75"/>
        <v/>
      </c>
      <c r="V183" s="245" t="str">
        <f t="shared" si="76"/>
        <v/>
      </c>
      <c r="W183" s="236" t="str">
        <f t="shared" si="77"/>
        <v/>
      </c>
      <c r="X183" s="237" t="str">
        <f t="shared" si="78"/>
        <v/>
      </c>
      <c r="Y183" s="245" t="str">
        <f t="shared" si="79"/>
        <v/>
      </c>
      <c r="Z183" s="236" t="str">
        <f t="shared" si="80"/>
        <v/>
      </c>
      <c r="AA183" s="248" t="str">
        <f t="shared" si="81"/>
        <v/>
      </c>
      <c r="AB183" s="235" t="str">
        <f t="shared" si="82"/>
        <v/>
      </c>
      <c r="AC183" s="236">
        <f t="shared" si="83"/>
        <v>1</v>
      </c>
      <c r="AD183" s="236" t="str">
        <f t="shared" si="84"/>
        <v/>
      </c>
      <c r="AE183" s="237" t="str">
        <f t="shared" si="85"/>
        <v/>
      </c>
      <c r="AF183" s="245" t="str">
        <f t="shared" si="86"/>
        <v/>
      </c>
      <c r="AG183" s="236" t="str">
        <f t="shared" si="87"/>
        <v/>
      </c>
      <c r="AH183" s="236" t="str">
        <f t="shared" si="88"/>
        <v/>
      </c>
      <c r="AI183" s="237" t="str">
        <f t="shared" si="89"/>
        <v/>
      </c>
      <c r="AJ183" s="245" t="str">
        <f t="shared" si="90"/>
        <v/>
      </c>
      <c r="AK183" s="236" t="str">
        <f t="shared" si="91"/>
        <v/>
      </c>
      <c r="AL183" s="236" t="str">
        <f t="shared" si="92"/>
        <v/>
      </c>
      <c r="AM183" s="248" t="str">
        <f t="shared" si="93"/>
        <v/>
      </c>
      <c r="AN183" s="250"/>
      <c r="AO183" s="251"/>
      <c r="AP183" s="251"/>
      <c r="AQ183" s="251"/>
      <c r="AR183" s="251"/>
      <c r="AS183" s="251"/>
      <c r="AT183">
        <f t="shared" si="94"/>
        <v>23</v>
      </c>
      <c r="AU183">
        <f t="shared" si="95"/>
        <v>3</v>
      </c>
      <c r="AV183">
        <f t="shared" si="96"/>
        <v>3</v>
      </c>
    </row>
    <row r="184" spans="1:48" ht="21.75">
      <c r="A184" s="174">
        <v>5</v>
      </c>
      <c r="B184" s="175" t="s">
        <v>1737</v>
      </c>
      <c r="C184" s="175" t="s">
        <v>1</v>
      </c>
      <c r="D184" s="176">
        <v>33624</v>
      </c>
      <c r="E184" s="177">
        <v>33624</v>
      </c>
      <c r="F184" s="177">
        <v>35486</v>
      </c>
      <c r="G184" s="177">
        <v>42614</v>
      </c>
      <c r="H184" s="178"/>
      <c r="I184" s="175" t="s">
        <v>2</v>
      </c>
      <c r="J184" s="177">
        <v>45931</v>
      </c>
      <c r="K184" s="179" t="s">
        <v>3</v>
      </c>
      <c r="L184" s="175" t="s">
        <v>642</v>
      </c>
      <c r="M184" s="175" t="s">
        <v>1884</v>
      </c>
      <c r="N184" s="175" t="s">
        <v>643</v>
      </c>
      <c r="O184" s="175" t="s">
        <v>376</v>
      </c>
      <c r="P184" s="179" t="s">
        <v>8</v>
      </c>
      <c r="Q184" s="179" t="s">
        <v>59</v>
      </c>
      <c r="R184" s="180"/>
      <c r="S184" s="235">
        <f t="shared" si="73"/>
        <v>1</v>
      </c>
      <c r="T184" s="236" t="str">
        <f t="shared" si="74"/>
        <v/>
      </c>
      <c r="U184" s="237" t="str">
        <f t="shared" si="75"/>
        <v/>
      </c>
      <c r="V184" s="245" t="str">
        <f t="shared" si="76"/>
        <v/>
      </c>
      <c r="W184" s="236" t="str">
        <f t="shared" si="77"/>
        <v/>
      </c>
      <c r="X184" s="237" t="str">
        <f t="shared" si="78"/>
        <v/>
      </c>
      <c r="Y184" s="245" t="str">
        <f t="shared" si="79"/>
        <v/>
      </c>
      <c r="Z184" s="236" t="str">
        <f t="shared" si="80"/>
        <v/>
      </c>
      <c r="AA184" s="248" t="str">
        <f t="shared" si="81"/>
        <v/>
      </c>
      <c r="AB184" s="235" t="str">
        <f t="shared" si="82"/>
        <v/>
      </c>
      <c r="AC184" s="236">
        <f t="shared" si="83"/>
        <v>1</v>
      </c>
      <c r="AD184" s="236" t="str">
        <f t="shared" si="84"/>
        <v/>
      </c>
      <c r="AE184" s="237" t="str">
        <f t="shared" si="85"/>
        <v/>
      </c>
      <c r="AF184" s="245" t="str">
        <f t="shared" si="86"/>
        <v/>
      </c>
      <c r="AG184" s="236" t="str">
        <f t="shared" si="87"/>
        <v/>
      </c>
      <c r="AH184" s="236" t="str">
        <f t="shared" si="88"/>
        <v/>
      </c>
      <c r="AI184" s="237" t="str">
        <f t="shared" si="89"/>
        <v/>
      </c>
      <c r="AJ184" s="245" t="str">
        <f t="shared" si="90"/>
        <v/>
      </c>
      <c r="AK184" s="236" t="str">
        <f t="shared" si="91"/>
        <v/>
      </c>
      <c r="AL184" s="236" t="str">
        <f t="shared" si="92"/>
        <v/>
      </c>
      <c r="AM184" s="248" t="str">
        <f t="shared" si="93"/>
        <v/>
      </c>
      <c r="AN184" s="250"/>
      <c r="AO184" s="251"/>
      <c r="AP184" s="251"/>
      <c r="AQ184" s="251"/>
      <c r="AR184" s="251"/>
      <c r="AS184" s="251"/>
      <c r="AT184">
        <f t="shared" si="94"/>
        <v>31</v>
      </c>
      <c r="AU184">
        <f t="shared" si="95"/>
        <v>4</v>
      </c>
      <c r="AV184">
        <f t="shared" si="96"/>
        <v>11</v>
      </c>
    </row>
    <row r="185" spans="1:48" ht="21.75">
      <c r="A185" s="174">
        <v>6</v>
      </c>
      <c r="B185" s="175" t="s">
        <v>2228</v>
      </c>
      <c r="C185" s="175" t="s">
        <v>1</v>
      </c>
      <c r="D185" s="176">
        <v>41556</v>
      </c>
      <c r="E185" s="177">
        <v>41556</v>
      </c>
      <c r="F185" s="177">
        <v>42804</v>
      </c>
      <c r="G185" s="177">
        <v>43847</v>
      </c>
      <c r="H185" s="178"/>
      <c r="I185" s="175" t="s">
        <v>58</v>
      </c>
      <c r="J185" s="177">
        <v>53236</v>
      </c>
      <c r="K185" s="179" t="s">
        <v>3</v>
      </c>
      <c r="L185" s="175" t="s">
        <v>755</v>
      </c>
      <c r="M185" s="175" t="s">
        <v>1928</v>
      </c>
      <c r="N185" s="175" t="s">
        <v>756</v>
      </c>
      <c r="O185" s="175" t="s">
        <v>757</v>
      </c>
      <c r="P185" s="179" t="s">
        <v>72</v>
      </c>
      <c r="Q185" s="179" t="s">
        <v>167</v>
      </c>
      <c r="R185" s="180"/>
      <c r="S185" s="235">
        <f t="shared" si="73"/>
        <v>1</v>
      </c>
      <c r="T185" s="236" t="str">
        <f t="shared" si="74"/>
        <v/>
      </c>
      <c r="U185" s="237" t="str">
        <f t="shared" si="75"/>
        <v/>
      </c>
      <c r="V185" s="245" t="str">
        <f t="shared" si="76"/>
        <v/>
      </c>
      <c r="W185" s="236" t="str">
        <f t="shared" si="77"/>
        <v/>
      </c>
      <c r="X185" s="237" t="str">
        <f t="shared" si="78"/>
        <v/>
      </c>
      <c r="Y185" s="245" t="str">
        <f t="shared" si="79"/>
        <v/>
      </c>
      <c r="Z185" s="236" t="str">
        <f t="shared" si="80"/>
        <v/>
      </c>
      <c r="AA185" s="248" t="str">
        <f t="shared" si="81"/>
        <v/>
      </c>
      <c r="AB185" s="235" t="str">
        <f t="shared" si="82"/>
        <v/>
      </c>
      <c r="AC185" s="236">
        <f t="shared" si="83"/>
        <v>1</v>
      </c>
      <c r="AD185" s="236" t="str">
        <f t="shared" si="84"/>
        <v/>
      </c>
      <c r="AE185" s="237" t="str">
        <f t="shared" si="85"/>
        <v/>
      </c>
      <c r="AF185" s="245" t="str">
        <f t="shared" si="86"/>
        <v/>
      </c>
      <c r="AG185" s="236" t="str">
        <f t="shared" si="87"/>
        <v/>
      </c>
      <c r="AH185" s="236" t="str">
        <f t="shared" si="88"/>
        <v/>
      </c>
      <c r="AI185" s="237" t="str">
        <f t="shared" si="89"/>
        <v/>
      </c>
      <c r="AJ185" s="245" t="str">
        <f t="shared" si="90"/>
        <v/>
      </c>
      <c r="AK185" s="236" t="str">
        <f t="shared" si="91"/>
        <v/>
      </c>
      <c r="AL185" s="236" t="str">
        <f t="shared" si="92"/>
        <v/>
      </c>
      <c r="AM185" s="248" t="str">
        <f t="shared" si="93"/>
        <v/>
      </c>
      <c r="AN185" s="250"/>
      <c r="AO185" s="251"/>
      <c r="AP185" s="251"/>
      <c r="AQ185" s="251"/>
      <c r="AR185" s="251"/>
      <c r="AS185" s="251"/>
      <c r="AT185">
        <f t="shared" si="94"/>
        <v>9</v>
      </c>
      <c r="AU185">
        <f t="shared" si="95"/>
        <v>7</v>
      </c>
      <c r="AV185">
        <f t="shared" si="96"/>
        <v>23</v>
      </c>
    </row>
    <row r="186" spans="1:48" ht="21.75">
      <c r="A186" s="174">
        <v>7</v>
      </c>
      <c r="B186" s="175" t="s">
        <v>2565</v>
      </c>
      <c r="C186" s="175" t="s">
        <v>1</v>
      </c>
      <c r="D186" s="176">
        <v>42068</v>
      </c>
      <c r="E186" s="177">
        <v>42068</v>
      </c>
      <c r="F186" s="177">
        <v>42811</v>
      </c>
      <c r="G186" s="181">
        <v>44558</v>
      </c>
      <c r="H186" s="178"/>
      <c r="I186" s="175" t="s">
        <v>58</v>
      </c>
      <c r="J186" s="177">
        <v>53236</v>
      </c>
      <c r="K186" s="179" t="s">
        <v>3</v>
      </c>
      <c r="L186" s="175" t="s">
        <v>777</v>
      </c>
      <c r="M186" s="175" t="s">
        <v>1884</v>
      </c>
      <c r="N186" s="175" t="s">
        <v>778</v>
      </c>
      <c r="O186" s="175" t="s">
        <v>53</v>
      </c>
      <c r="P186" s="179" t="s">
        <v>72</v>
      </c>
      <c r="Q186" s="179" t="s">
        <v>73</v>
      </c>
      <c r="R186" s="180"/>
      <c r="S186" s="235">
        <f>IF($B186&lt;&gt;"",IF(AND($K186="เอก",OR($AT186&gt;0,AND($AT186=0,$AU186&gt;=9))),1,""),"")</f>
        <v>1</v>
      </c>
      <c r="T186" s="236" t="str">
        <f>IF($B186&lt;&gt;"",IF(AND($K186="โท",OR($AT186&gt;0,AND($AT186=0,$AU186&gt;=9))),1,""),"")</f>
        <v/>
      </c>
      <c r="U186" s="237" t="str">
        <f>IF($B186&lt;&gt;"",IF(AND($K186="ตรี",OR($AT186&gt;0,AND($AT186=0,$AU186&gt;=9))),1,""),"")</f>
        <v/>
      </c>
      <c r="V186" s="245" t="str">
        <f>IF($B186&lt;&gt;"",IF(AND($K186="เอก",AND($AT186=0,AND($AU186&gt;=6,$AU186&lt;=8))),1,""),"")</f>
        <v/>
      </c>
      <c r="W186" s="236" t="str">
        <f>IF($B186&lt;&gt;"",IF(AND($K186="โท",AND($AT186=0,AND($AU186&gt;=6,$AU186&lt;=8))),1,""),"")</f>
        <v/>
      </c>
      <c r="X186" s="237" t="str">
        <f>IF($B186&lt;&gt;"",IF(AND($K186="ตรี",AND($AT186=0,AND($AU186&gt;=6,$AU186&lt;=8))),1,""),"")</f>
        <v/>
      </c>
      <c r="Y186" s="245" t="str">
        <f>IF($B186&lt;&gt;"",IF(AND($K186="เอก",AND($AT186=0,AND($AU186&gt;=0,$AU186&lt;=5))),1,""),"")</f>
        <v/>
      </c>
      <c r="Z186" s="236" t="str">
        <f>IF($B186&lt;&gt;"",IF(AND($K186="โท",AND($AT186=0,AND($AU186&gt;=0,$AU186&lt;=5))),1,""),"")</f>
        <v/>
      </c>
      <c r="AA186" s="248" t="str">
        <f>IF($B186&lt;&gt;"",IF(AND($K186="ตรี",AND($AT186=0,AND($AU186&gt;=0,$AU186&lt;=5))),1,""),"")</f>
        <v/>
      </c>
      <c r="AB186" s="235" t="str">
        <f>IF($B186&lt;&gt;"",IF(AND($C186="ศาสตราจารย์",OR($AT186&gt;0,AND($AT186=0,$AU186&gt;=9))),1,""),"")</f>
        <v/>
      </c>
      <c r="AC186" s="236">
        <f>IF($B186&lt;&gt;"",IF(AND($C186="รองศาสตราจารย์",OR($AT186&gt;0,AND($AT186=0,$AU186&gt;=9))),1,""),"")</f>
        <v>1</v>
      </c>
      <c r="AD186" s="236" t="str">
        <f>IF($B186&lt;&gt;"",IF(AND($C186="ผู้ช่วยศาสตราจารย์",OR($AT186&gt;0,AND($AT186=0,$AU186&gt;=9))),1,""),"")</f>
        <v/>
      </c>
      <c r="AE186" s="237" t="str">
        <f>IF($B186&lt;&gt;"",IF(AND($C186="อาจารย์",OR($AT186&gt;0,AND($AT186=0,$AU186&gt;=9))),1,""),"")</f>
        <v/>
      </c>
      <c r="AF186" s="245" t="str">
        <f>IF($B186&lt;&gt;"",IF(AND($C186="ศาสตราจารย์",AND($AT186=0,AND($AU186&gt;=6,$AU186&lt;=8))),1,""),"")</f>
        <v/>
      </c>
      <c r="AG186" s="236" t="str">
        <f>IF($B186&lt;&gt;"",IF(AND($C186="รองศาสตราจารย์",AND($AT186=0,AND($AU186&gt;=6,$AU186&lt;=8))),1,""),"")</f>
        <v/>
      </c>
      <c r="AH186" s="236" t="str">
        <f>IF($B186&lt;&gt;"",IF(AND($C186="ผู้ช่วยศาสตราจารย์",AND($AT186=0,AND($AU186&gt;=6,$AU186&lt;=8))),1,""),"")</f>
        <v/>
      </c>
      <c r="AI186" s="237" t="str">
        <f>IF($B186&lt;&gt;"",IF(AND($C186="อาจารย์",AND($AT186=0,AND($AU186&gt;=6,$AU186&lt;=8))),1,""),"")</f>
        <v/>
      </c>
      <c r="AJ186" s="245" t="str">
        <f>IF($B186&lt;&gt;"",IF(AND($C186="ศาสตราจารย์",AND($AT186=0,AND($AU186&gt;=0,$AU186&lt;=5))),1,""),"")</f>
        <v/>
      </c>
      <c r="AK186" s="236" t="str">
        <f>IF($B186&lt;&gt;"",IF(AND($C186="รองศาสตราจารย์",AND($AT186=0,AND($AU186&gt;=0,$AU186&lt;=5))),1,""),"")</f>
        <v/>
      </c>
      <c r="AL186" s="236" t="str">
        <f>IF($B186&lt;&gt;"",IF(AND($C186="ผู้ช่วยศาสตราจารย์",AND($AT186=0,AND($AU186&gt;=0,$AU186&lt;=5))),1,""),"")</f>
        <v/>
      </c>
      <c r="AM186" s="248" t="str">
        <f>IF($B186&lt;&gt;"",IF(AND($C186="อาจารย์",AND($AT186=0,AND($AU186&gt;=0,$AU186&lt;=5))),1,""),"")</f>
        <v/>
      </c>
      <c r="AN186" s="250"/>
      <c r="AO186" s="251"/>
      <c r="AP186" s="251"/>
      <c r="AQ186" s="251"/>
      <c r="AR186" s="251"/>
      <c r="AS186" s="251"/>
      <c r="AT186">
        <f>IF(B186&lt;&gt;"",DATEDIF(E186,$AT$9,"Y"),"")</f>
        <v>8</v>
      </c>
      <c r="AU186">
        <f>IF(B186&lt;&gt;"",DATEDIF(E186,$AT$9,"YM"),"")</f>
        <v>2</v>
      </c>
      <c r="AV186">
        <f>IF(B186&lt;&gt;"",DATEDIF(E186,$AT$9,"MD"),"")</f>
        <v>27</v>
      </c>
    </row>
    <row r="187" spans="1:48" ht="21.75">
      <c r="A187" s="174">
        <v>8</v>
      </c>
      <c r="B187" s="175" t="s">
        <v>594</v>
      </c>
      <c r="C187" s="175" t="s">
        <v>1</v>
      </c>
      <c r="D187" s="176">
        <v>35405</v>
      </c>
      <c r="E187" s="177">
        <v>35405</v>
      </c>
      <c r="F187" s="177">
        <v>40660</v>
      </c>
      <c r="G187" s="177">
        <v>41830</v>
      </c>
      <c r="H187" s="178"/>
      <c r="I187" s="175" t="s">
        <v>2</v>
      </c>
      <c r="J187" s="177">
        <v>48122</v>
      </c>
      <c r="K187" s="179" t="s">
        <v>3</v>
      </c>
      <c r="L187" s="175" t="s">
        <v>595</v>
      </c>
      <c r="M187" s="175" t="s">
        <v>1884</v>
      </c>
      <c r="N187" s="175" t="s">
        <v>82</v>
      </c>
      <c r="O187" s="175" t="s">
        <v>358</v>
      </c>
      <c r="P187" s="179" t="s">
        <v>8</v>
      </c>
      <c r="Q187" s="179" t="s">
        <v>27</v>
      </c>
      <c r="R187" s="180"/>
      <c r="S187" s="235">
        <f t="shared" si="73"/>
        <v>1</v>
      </c>
      <c r="T187" s="236" t="str">
        <f t="shared" si="74"/>
        <v/>
      </c>
      <c r="U187" s="237" t="str">
        <f t="shared" si="75"/>
        <v/>
      </c>
      <c r="V187" s="245" t="str">
        <f t="shared" si="76"/>
        <v/>
      </c>
      <c r="W187" s="236" t="str">
        <f t="shared" si="77"/>
        <v/>
      </c>
      <c r="X187" s="237" t="str">
        <f t="shared" si="78"/>
        <v/>
      </c>
      <c r="Y187" s="245" t="str">
        <f t="shared" si="79"/>
        <v/>
      </c>
      <c r="Z187" s="236" t="str">
        <f t="shared" si="80"/>
        <v/>
      </c>
      <c r="AA187" s="248" t="str">
        <f t="shared" si="81"/>
        <v/>
      </c>
      <c r="AB187" s="235" t="str">
        <f t="shared" si="82"/>
        <v/>
      </c>
      <c r="AC187" s="236">
        <f t="shared" si="83"/>
        <v>1</v>
      </c>
      <c r="AD187" s="236" t="str">
        <f t="shared" si="84"/>
        <v/>
      </c>
      <c r="AE187" s="237" t="str">
        <f t="shared" si="85"/>
        <v/>
      </c>
      <c r="AF187" s="245" t="str">
        <f t="shared" si="86"/>
        <v/>
      </c>
      <c r="AG187" s="236" t="str">
        <f t="shared" si="87"/>
        <v/>
      </c>
      <c r="AH187" s="236" t="str">
        <f t="shared" si="88"/>
        <v/>
      </c>
      <c r="AI187" s="237" t="str">
        <f t="shared" si="89"/>
        <v/>
      </c>
      <c r="AJ187" s="245" t="str">
        <f t="shared" si="90"/>
        <v/>
      </c>
      <c r="AK187" s="236" t="str">
        <f t="shared" si="91"/>
        <v/>
      </c>
      <c r="AL187" s="236" t="str">
        <f t="shared" si="92"/>
        <v/>
      </c>
      <c r="AM187" s="248" t="str">
        <f t="shared" si="93"/>
        <v/>
      </c>
      <c r="AN187" s="250"/>
      <c r="AO187" s="251"/>
      <c r="AP187" s="251"/>
      <c r="AQ187" s="251"/>
      <c r="AR187" s="251"/>
      <c r="AS187" s="251"/>
      <c r="AT187">
        <f t="shared" si="94"/>
        <v>26</v>
      </c>
      <c r="AU187">
        <f t="shared" si="95"/>
        <v>5</v>
      </c>
      <c r="AV187">
        <f t="shared" si="96"/>
        <v>26</v>
      </c>
    </row>
    <row r="188" spans="1:48" ht="21.75">
      <c r="A188" s="174">
        <v>9</v>
      </c>
      <c r="B188" s="175" t="s">
        <v>1864</v>
      </c>
      <c r="C188" s="175" t="s">
        <v>1</v>
      </c>
      <c r="D188" s="176">
        <v>34792</v>
      </c>
      <c r="E188" s="177">
        <v>34792</v>
      </c>
      <c r="F188" s="177">
        <v>41066</v>
      </c>
      <c r="G188" s="177">
        <v>43069</v>
      </c>
      <c r="H188" s="178"/>
      <c r="I188" s="175" t="s">
        <v>2</v>
      </c>
      <c r="J188" s="177">
        <v>47757</v>
      </c>
      <c r="K188" s="179" t="s">
        <v>3</v>
      </c>
      <c r="L188" s="175" t="s">
        <v>664</v>
      </c>
      <c r="M188" s="175" t="s">
        <v>88</v>
      </c>
      <c r="N188" s="175" t="s">
        <v>136</v>
      </c>
      <c r="O188" s="175" t="s">
        <v>311</v>
      </c>
      <c r="P188" s="179" t="s">
        <v>41</v>
      </c>
      <c r="Q188" s="179" t="s">
        <v>121</v>
      </c>
      <c r="R188" s="180"/>
      <c r="S188" s="235">
        <f t="shared" si="73"/>
        <v>1</v>
      </c>
      <c r="T188" s="236" t="str">
        <f t="shared" si="74"/>
        <v/>
      </c>
      <c r="U188" s="237" t="str">
        <f t="shared" si="75"/>
        <v/>
      </c>
      <c r="V188" s="245" t="str">
        <f t="shared" si="76"/>
        <v/>
      </c>
      <c r="W188" s="236" t="str">
        <f t="shared" si="77"/>
        <v/>
      </c>
      <c r="X188" s="237" t="str">
        <f t="shared" si="78"/>
        <v/>
      </c>
      <c r="Y188" s="245" t="str">
        <f t="shared" si="79"/>
        <v/>
      </c>
      <c r="Z188" s="236" t="str">
        <f t="shared" si="80"/>
        <v/>
      </c>
      <c r="AA188" s="248" t="str">
        <f t="shared" si="81"/>
        <v/>
      </c>
      <c r="AB188" s="235" t="str">
        <f t="shared" si="82"/>
        <v/>
      </c>
      <c r="AC188" s="236">
        <f t="shared" si="83"/>
        <v>1</v>
      </c>
      <c r="AD188" s="236" t="str">
        <f t="shared" si="84"/>
        <v/>
      </c>
      <c r="AE188" s="237" t="str">
        <f t="shared" si="85"/>
        <v/>
      </c>
      <c r="AF188" s="245" t="str">
        <f t="shared" si="86"/>
        <v/>
      </c>
      <c r="AG188" s="236" t="str">
        <f t="shared" si="87"/>
        <v/>
      </c>
      <c r="AH188" s="236" t="str">
        <f t="shared" si="88"/>
        <v/>
      </c>
      <c r="AI188" s="237" t="str">
        <f t="shared" si="89"/>
        <v/>
      </c>
      <c r="AJ188" s="245" t="str">
        <f t="shared" si="90"/>
        <v/>
      </c>
      <c r="AK188" s="236" t="str">
        <f t="shared" si="91"/>
        <v/>
      </c>
      <c r="AL188" s="236" t="str">
        <f t="shared" si="92"/>
        <v/>
      </c>
      <c r="AM188" s="248" t="str">
        <f t="shared" si="93"/>
        <v/>
      </c>
      <c r="AN188" s="250"/>
      <c r="AO188" s="251"/>
      <c r="AP188" s="251"/>
      <c r="AQ188" s="251"/>
      <c r="AR188" s="251"/>
      <c r="AS188" s="251"/>
      <c r="AT188">
        <f t="shared" si="94"/>
        <v>28</v>
      </c>
      <c r="AU188">
        <f t="shared" si="95"/>
        <v>1</v>
      </c>
      <c r="AV188">
        <f t="shared" si="96"/>
        <v>29</v>
      </c>
    </row>
    <row r="189" spans="1:48" ht="21.75">
      <c r="A189" s="174">
        <v>10</v>
      </c>
      <c r="B189" s="175" t="s">
        <v>1828</v>
      </c>
      <c r="C189" s="175" t="s">
        <v>1</v>
      </c>
      <c r="D189" s="176">
        <v>38950</v>
      </c>
      <c r="E189" s="177">
        <v>38950</v>
      </c>
      <c r="F189" s="177">
        <v>40114</v>
      </c>
      <c r="G189" s="177">
        <v>42811</v>
      </c>
      <c r="H189" s="178"/>
      <c r="I189" s="175" t="s">
        <v>58</v>
      </c>
      <c r="J189" s="177">
        <v>49583</v>
      </c>
      <c r="K189" s="179" t="s">
        <v>3</v>
      </c>
      <c r="L189" s="175" t="s">
        <v>672</v>
      </c>
      <c r="M189" s="175" t="s">
        <v>1884</v>
      </c>
      <c r="N189" s="175" t="s">
        <v>673</v>
      </c>
      <c r="O189" s="175" t="s">
        <v>667</v>
      </c>
      <c r="P189" s="179" t="s">
        <v>64</v>
      </c>
      <c r="Q189" s="179" t="s">
        <v>59</v>
      </c>
      <c r="R189" s="180"/>
      <c r="S189" s="235">
        <f t="shared" si="73"/>
        <v>1</v>
      </c>
      <c r="T189" s="236" t="str">
        <f t="shared" si="74"/>
        <v/>
      </c>
      <c r="U189" s="237" t="str">
        <f t="shared" si="75"/>
        <v/>
      </c>
      <c r="V189" s="245" t="str">
        <f t="shared" si="76"/>
        <v/>
      </c>
      <c r="W189" s="236" t="str">
        <f t="shared" si="77"/>
        <v/>
      </c>
      <c r="X189" s="237" t="str">
        <f t="shared" si="78"/>
        <v/>
      </c>
      <c r="Y189" s="245" t="str">
        <f t="shared" si="79"/>
        <v/>
      </c>
      <c r="Z189" s="236" t="str">
        <f t="shared" si="80"/>
        <v/>
      </c>
      <c r="AA189" s="248" t="str">
        <f t="shared" si="81"/>
        <v/>
      </c>
      <c r="AB189" s="235" t="str">
        <f t="shared" si="82"/>
        <v/>
      </c>
      <c r="AC189" s="236">
        <f t="shared" si="83"/>
        <v>1</v>
      </c>
      <c r="AD189" s="236" t="str">
        <f t="shared" si="84"/>
        <v/>
      </c>
      <c r="AE189" s="237" t="str">
        <f t="shared" si="85"/>
        <v/>
      </c>
      <c r="AF189" s="245" t="str">
        <f t="shared" si="86"/>
        <v/>
      </c>
      <c r="AG189" s="236" t="str">
        <f t="shared" si="87"/>
        <v/>
      </c>
      <c r="AH189" s="236" t="str">
        <f t="shared" si="88"/>
        <v/>
      </c>
      <c r="AI189" s="237" t="str">
        <f t="shared" si="89"/>
        <v/>
      </c>
      <c r="AJ189" s="245" t="str">
        <f t="shared" si="90"/>
        <v/>
      </c>
      <c r="AK189" s="236" t="str">
        <f t="shared" si="91"/>
        <v/>
      </c>
      <c r="AL189" s="236" t="str">
        <f t="shared" si="92"/>
        <v/>
      </c>
      <c r="AM189" s="248" t="str">
        <f t="shared" si="93"/>
        <v/>
      </c>
      <c r="AN189" s="250"/>
      <c r="AO189" s="251"/>
      <c r="AP189" s="251"/>
      <c r="AQ189" s="251"/>
      <c r="AR189" s="251"/>
      <c r="AS189" s="251"/>
      <c r="AT189">
        <f t="shared" si="94"/>
        <v>16</v>
      </c>
      <c r="AU189">
        <f t="shared" si="95"/>
        <v>9</v>
      </c>
      <c r="AV189">
        <f t="shared" si="96"/>
        <v>11</v>
      </c>
    </row>
    <row r="190" spans="1:48" ht="21.75">
      <c r="A190" s="174">
        <v>11</v>
      </c>
      <c r="B190" s="175" t="s">
        <v>1925</v>
      </c>
      <c r="C190" s="175" t="s">
        <v>1</v>
      </c>
      <c r="D190" s="176">
        <v>40287</v>
      </c>
      <c r="E190" s="177">
        <v>40287</v>
      </c>
      <c r="F190" s="177">
        <v>41269</v>
      </c>
      <c r="G190" s="177">
        <v>42788</v>
      </c>
      <c r="H190" s="178"/>
      <c r="I190" s="175" t="s">
        <v>58</v>
      </c>
      <c r="J190" s="177">
        <v>47027</v>
      </c>
      <c r="K190" s="179" t="s">
        <v>3</v>
      </c>
      <c r="L190" s="175" t="s">
        <v>678</v>
      </c>
      <c r="M190" s="175" t="s">
        <v>5</v>
      </c>
      <c r="N190" s="175" t="s">
        <v>616</v>
      </c>
      <c r="O190" s="175" t="s">
        <v>7</v>
      </c>
      <c r="P190" s="179" t="s">
        <v>59</v>
      </c>
      <c r="Q190" s="179" t="s">
        <v>72</v>
      </c>
      <c r="R190" s="180"/>
      <c r="S190" s="235">
        <f t="shared" si="73"/>
        <v>1</v>
      </c>
      <c r="T190" s="236" t="str">
        <f t="shared" si="74"/>
        <v/>
      </c>
      <c r="U190" s="237" t="str">
        <f t="shared" si="75"/>
        <v/>
      </c>
      <c r="V190" s="245" t="str">
        <f t="shared" si="76"/>
        <v/>
      </c>
      <c r="W190" s="236" t="str">
        <f t="shared" si="77"/>
        <v/>
      </c>
      <c r="X190" s="237" t="str">
        <f t="shared" si="78"/>
        <v/>
      </c>
      <c r="Y190" s="245" t="str">
        <f t="shared" si="79"/>
        <v/>
      </c>
      <c r="Z190" s="236" t="str">
        <f t="shared" si="80"/>
        <v/>
      </c>
      <c r="AA190" s="248" t="str">
        <f t="shared" si="81"/>
        <v/>
      </c>
      <c r="AB190" s="235" t="str">
        <f t="shared" si="82"/>
        <v/>
      </c>
      <c r="AC190" s="236">
        <f t="shared" si="83"/>
        <v>1</v>
      </c>
      <c r="AD190" s="236" t="str">
        <f t="shared" si="84"/>
        <v/>
      </c>
      <c r="AE190" s="237" t="str">
        <f t="shared" si="85"/>
        <v/>
      </c>
      <c r="AF190" s="245" t="str">
        <f t="shared" si="86"/>
        <v/>
      </c>
      <c r="AG190" s="236" t="str">
        <f t="shared" si="87"/>
        <v/>
      </c>
      <c r="AH190" s="236" t="str">
        <f t="shared" si="88"/>
        <v/>
      </c>
      <c r="AI190" s="237" t="str">
        <f t="shared" si="89"/>
        <v/>
      </c>
      <c r="AJ190" s="245" t="str">
        <f t="shared" si="90"/>
        <v/>
      </c>
      <c r="AK190" s="236" t="str">
        <f t="shared" si="91"/>
        <v/>
      </c>
      <c r="AL190" s="236" t="str">
        <f t="shared" si="92"/>
        <v/>
      </c>
      <c r="AM190" s="248" t="str">
        <f t="shared" si="93"/>
        <v/>
      </c>
      <c r="AN190" s="250"/>
      <c r="AO190" s="251"/>
      <c r="AP190" s="251"/>
      <c r="AQ190" s="251"/>
      <c r="AR190" s="251"/>
      <c r="AS190" s="251"/>
      <c r="AT190">
        <f t="shared" si="94"/>
        <v>13</v>
      </c>
      <c r="AU190">
        <f t="shared" si="95"/>
        <v>1</v>
      </c>
      <c r="AV190">
        <f t="shared" si="96"/>
        <v>13</v>
      </c>
    </row>
    <row r="191" spans="1:48" ht="21.75">
      <c r="A191" s="174">
        <v>12</v>
      </c>
      <c r="B191" s="175" t="s">
        <v>1865</v>
      </c>
      <c r="C191" s="175" t="s">
        <v>1</v>
      </c>
      <c r="D191" s="176">
        <v>35940</v>
      </c>
      <c r="E191" s="177">
        <v>35940</v>
      </c>
      <c r="F191" s="177">
        <v>39779</v>
      </c>
      <c r="G191" s="177">
        <v>42828</v>
      </c>
      <c r="H191" s="178"/>
      <c r="I191" s="175" t="s">
        <v>2</v>
      </c>
      <c r="J191" s="177">
        <v>48853</v>
      </c>
      <c r="K191" s="179" t="s">
        <v>3</v>
      </c>
      <c r="L191" s="175" t="s">
        <v>4</v>
      </c>
      <c r="M191" s="175" t="s">
        <v>5</v>
      </c>
      <c r="N191" s="175" t="s">
        <v>6</v>
      </c>
      <c r="O191" s="175" t="s">
        <v>7</v>
      </c>
      <c r="P191" s="179" t="s">
        <v>9</v>
      </c>
      <c r="Q191" s="179" t="s">
        <v>59</v>
      </c>
      <c r="R191" s="180"/>
      <c r="S191" s="235">
        <f t="shared" si="73"/>
        <v>1</v>
      </c>
      <c r="T191" s="236" t="str">
        <f t="shared" si="74"/>
        <v/>
      </c>
      <c r="U191" s="237" t="str">
        <f t="shared" si="75"/>
        <v/>
      </c>
      <c r="V191" s="245" t="str">
        <f t="shared" si="76"/>
        <v/>
      </c>
      <c r="W191" s="236" t="str">
        <f t="shared" si="77"/>
        <v/>
      </c>
      <c r="X191" s="237" t="str">
        <f t="shared" si="78"/>
        <v/>
      </c>
      <c r="Y191" s="245" t="str">
        <f t="shared" si="79"/>
        <v/>
      </c>
      <c r="Z191" s="236" t="str">
        <f t="shared" si="80"/>
        <v/>
      </c>
      <c r="AA191" s="248" t="str">
        <f t="shared" si="81"/>
        <v/>
      </c>
      <c r="AB191" s="235" t="str">
        <f t="shared" si="82"/>
        <v/>
      </c>
      <c r="AC191" s="236">
        <f t="shared" si="83"/>
        <v>1</v>
      </c>
      <c r="AD191" s="236" t="str">
        <f t="shared" si="84"/>
        <v/>
      </c>
      <c r="AE191" s="237" t="str">
        <f t="shared" si="85"/>
        <v/>
      </c>
      <c r="AF191" s="245" t="str">
        <f t="shared" si="86"/>
        <v/>
      </c>
      <c r="AG191" s="236" t="str">
        <f t="shared" si="87"/>
        <v/>
      </c>
      <c r="AH191" s="236" t="str">
        <f t="shared" si="88"/>
        <v/>
      </c>
      <c r="AI191" s="237" t="str">
        <f t="shared" si="89"/>
        <v/>
      </c>
      <c r="AJ191" s="245" t="str">
        <f t="shared" si="90"/>
        <v/>
      </c>
      <c r="AK191" s="236" t="str">
        <f t="shared" si="91"/>
        <v/>
      </c>
      <c r="AL191" s="236" t="str">
        <f t="shared" si="92"/>
        <v/>
      </c>
      <c r="AM191" s="248" t="str">
        <f t="shared" si="93"/>
        <v/>
      </c>
      <c r="AN191" s="250"/>
      <c r="AO191" s="251"/>
      <c r="AP191" s="251"/>
      <c r="AQ191" s="251"/>
      <c r="AR191" s="251"/>
      <c r="AS191" s="251"/>
      <c r="AT191">
        <f t="shared" si="94"/>
        <v>25</v>
      </c>
      <c r="AU191">
        <f t="shared" si="95"/>
        <v>0</v>
      </c>
      <c r="AV191">
        <f t="shared" si="96"/>
        <v>7</v>
      </c>
    </row>
    <row r="192" spans="1:48" ht="21.75">
      <c r="A192" s="174">
        <v>13</v>
      </c>
      <c r="B192" s="175" t="s">
        <v>2229</v>
      </c>
      <c r="C192" s="175" t="s">
        <v>1</v>
      </c>
      <c r="D192" s="176">
        <v>38509</v>
      </c>
      <c r="E192" s="177">
        <v>38509</v>
      </c>
      <c r="F192" s="177">
        <v>41845</v>
      </c>
      <c r="G192" s="177">
        <v>43679</v>
      </c>
      <c r="H192" s="178"/>
      <c r="I192" s="175" t="s">
        <v>58</v>
      </c>
      <c r="J192" s="177">
        <v>51410</v>
      </c>
      <c r="K192" s="179" t="s">
        <v>3</v>
      </c>
      <c r="L192" s="175" t="s">
        <v>689</v>
      </c>
      <c r="M192" s="175" t="s">
        <v>1884</v>
      </c>
      <c r="N192" s="175" t="s">
        <v>690</v>
      </c>
      <c r="O192" s="175" t="s">
        <v>7</v>
      </c>
      <c r="P192" s="179" t="s">
        <v>38</v>
      </c>
      <c r="Q192" s="179" t="s">
        <v>60</v>
      </c>
      <c r="R192" s="180"/>
      <c r="S192" s="235">
        <f t="shared" si="73"/>
        <v>1</v>
      </c>
      <c r="T192" s="236" t="str">
        <f t="shared" si="74"/>
        <v/>
      </c>
      <c r="U192" s="237" t="str">
        <f t="shared" si="75"/>
        <v/>
      </c>
      <c r="V192" s="245" t="str">
        <f t="shared" si="76"/>
        <v/>
      </c>
      <c r="W192" s="236" t="str">
        <f t="shared" si="77"/>
        <v/>
      </c>
      <c r="X192" s="237" t="str">
        <f t="shared" si="78"/>
        <v/>
      </c>
      <c r="Y192" s="245" t="str">
        <f t="shared" si="79"/>
        <v/>
      </c>
      <c r="Z192" s="236" t="str">
        <f t="shared" si="80"/>
        <v/>
      </c>
      <c r="AA192" s="248" t="str">
        <f t="shared" si="81"/>
        <v/>
      </c>
      <c r="AB192" s="235" t="str">
        <f t="shared" si="82"/>
        <v/>
      </c>
      <c r="AC192" s="236">
        <f t="shared" si="83"/>
        <v>1</v>
      </c>
      <c r="AD192" s="236" t="str">
        <f t="shared" si="84"/>
        <v/>
      </c>
      <c r="AE192" s="237" t="str">
        <f t="shared" si="85"/>
        <v/>
      </c>
      <c r="AF192" s="245" t="str">
        <f t="shared" si="86"/>
        <v/>
      </c>
      <c r="AG192" s="236" t="str">
        <f t="shared" si="87"/>
        <v/>
      </c>
      <c r="AH192" s="236" t="str">
        <f t="shared" si="88"/>
        <v/>
      </c>
      <c r="AI192" s="237" t="str">
        <f t="shared" si="89"/>
        <v/>
      </c>
      <c r="AJ192" s="245" t="str">
        <f t="shared" si="90"/>
        <v/>
      </c>
      <c r="AK192" s="236" t="str">
        <f t="shared" si="91"/>
        <v/>
      </c>
      <c r="AL192" s="236" t="str">
        <f t="shared" si="92"/>
        <v/>
      </c>
      <c r="AM192" s="248" t="str">
        <f t="shared" si="93"/>
        <v/>
      </c>
      <c r="AN192" s="250"/>
      <c r="AO192" s="251"/>
      <c r="AP192" s="251"/>
      <c r="AQ192" s="251"/>
      <c r="AR192" s="251"/>
      <c r="AS192" s="251"/>
      <c r="AT192">
        <f t="shared" si="94"/>
        <v>17</v>
      </c>
      <c r="AU192">
        <f t="shared" si="95"/>
        <v>11</v>
      </c>
      <c r="AV192">
        <f t="shared" si="96"/>
        <v>26</v>
      </c>
    </row>
    <row r="193" spans="1:53" ht="21.75">
      <c r="A193" s="174">
        <v>14</v>
      </c>
      <c r="B193" s="175" t="s">
        <v>2568</v>
      </c>
      <c r="C193" s="175" t="s">
        <v>1</v>
      </c>
      <c r="D193" s="176">
        <v>35977</v>
      </c>
      <c r="E193" s="177">
        <v>35977</v>
      </c>
      <c r="F193" s="177">
        <v>41273</v>
      </c>
      <c r="G193" s="181">
        <v>44559</v>
      </c>
      <c r="H193" s="178"/>
      <c r="I193" s="175" t="s">
        <v>2</v>
      </c>
      <c r="J193" s="177">
        <v>48853</v>
      </c>
      <c r="K193" s="179" t="s">
        <v>3</v>
      </c>
      <c r="L193" s="175" t="s">
        <v>642</v>
      </c>
      <c r="M193" s="175" t="s">
        <v>1884</v>
      </c>
      <c r="N193" s="175" t="s">
        <v>643</v>
      </c>
      <c r="O193" s="175" t="s">
        <v>691</v>
      </c>
      <c r="P193" s="179" t="s">
        <v>64</v>
      </c>
      <c r="Q193" s="179" t="s">
        <v>78</v>
      </c>
      <c r="R193" s="180"/>
      <c r="S193" s="235">
        <f>IF($B193&lt;&gt;"",IF(AND($K193="เอก",OR($AT193&gt;0,AND($AT193=0,$AU193&gt;=9))),1,""),"")</f>
        <v>1</v>
      </c>
      <c r="T193" s="236" t="str">
        <f>IF($B193&lt;&gt;"",IF(AND($K193="โท",OR($AT193&gt;0,AND($AT193=0,$AU193&gt;=9))),1,""),"")</f>
        <v/>
      </c>
      <c r="U193" s="237" t="str">
        <f>IF($B193&lt;&gt;"",IF(AND($K193="ตรี",OR($AT193&gt;0,AND($AT193=0,$AU193&gt;=9))),1,""),"")</f>
        <v/>
      </c>
      <c r="V193" s="245" t="str">
        <f>IF($B193&lt;&gt;"",IF(AND($K193="เอก",AND($AT193=0,AND($AU193&gt;=6,$AU193&lt;=8))),1,""),"")</f>
        <v/>
      </c>
      <c r="W193" s="236" t="str">
        <f>IF($B193&lt;&gt;"",IF(AND($K193="โท",AND($AT193=0,AND($AU193&gt;=6,$AU193&lt;=8))),1,""),"")</f>
        <v/>
      </c>
      <c r="X193" s="237" t="str">
        <f>IF($B193&lt;&gt;"",IF(AND($K193="ตรี",AND($AT193=0,AND($AU193&gt;=6,$AU193&lt;=8))),1,""),"")</f>
        <v/>
      </c>
      <c r="Y193" s="245" t="str">
        <f>IF($B193&lt;&gt;"",IF(AND($K193="เอก",AND($AT193=0,AND($AU193&gt;=0,$AU193&lt;=5))),1,""),"")</f>
        <v/>
      </c>
      <c r="Z193" s="236" t="str">
        <f>IF($B193&lt;&gt;"",IF(AND($K193="โท",AND($AT193=0,AND($AU193&gt;=0,$AU193&lt;=5))),1,""),"")</f>
        <v/>
      </c>
      <c r="AA193" s="248" t="str">
        <f>IF($B193&lt;&gt;"",IF(AND($K193="ตรี",AND($AT193=0,AND($AU193&gt;=0,$AU193&lt;=5))),1,""),"")</f>
        <v/>
      </c>
      <c r="AB193" s="235" t="str">
        <f>IF($B193&lt;&gt;"",IF(AND($C193="ศาสตราจารย์",OR($AT193&gt;0,AND($AT193=0,$AU193&gt;=9))),1,""),"")</f>
        <v/>
      </c>
      <c r="AC193" s="236">
        <f>IF($B193&lt;&gt;"",IF(AND($C193="รองศาสตราจารย์",OR($AT193&gt;0,AND($AT193=0,$AU193&gt;=9))),1,""),"")</f>
        <v>1</v>
      </c>
      <c r="AD193" s="236" t="str">
        <f>IF($B193&lt;&gt;"",IF(AND($C193="ผู้ช่วยศาสตราจารย์",OR($AT193&gt;0,AND($AT193=0,$AU193&gt;=9))),1,""),"")</f>
        <v/>
      </c>
      <c r="AE193" s="237" t="str">
        <f>IF($B193&lt;&gt;"",IF(AND($C193="อาจารย์",OR($AT193&gt;0,AND($AT193=0,$AU193&gt;=9))),1,""),"")</f>
        <v/>
      </c>
      <c r="AF193" s="245" t="str">
        <f>IF($B193&lt;&gt;"",IF(AND($C193="ศาสตราจารย์",AND($AT193=0,AND($AU193&gt;=6,$AU193&lt;=8))),1,""),"")</f>
        <v/>
      </c>
      <c r="AG193" s="236" t="str">
        <f>IF($B193&lt;&gt;"",IF(AND($C193="รองศาสตราจารย์",AND($AT193=0,AND($AU193&gt;=6,$AU193&lt;=8))),1,""),"")</f>
        <v/>
      </c>
      <c r="AH193" s="236" t="str">
        <f>IF($B193&lt;&gt;"",IF(AND($C193="ผู้ช่วยศาสตราจารย์",AND($AT193=0,AND($AU193&gt;=6,$AU193&lt;=8))),1,""),"")</f>
        <v/>
      </c>
      <c r="AI193" s="237" t="str">
        <f>IF($B193&lt;&gt;"",IF(AND($C193="อาจารย์",AND($AT193=0,AND($AU193&gt;=6,$AU193&lt;=8))),1,""),"")</f>
        <v/>
      </c>
      <c r="AJ193" s="245" t="str">
        <f>IF($B193&lt;&gt;"",IF(AND($C193="ศาสตราจารย์",AND($AT193=0,AND($AU193&gt;=0,$AU193&lt;=5))),1,""),"")</f>
        <v/>
      </c>
      <c r="AK193" s="236" t="str">
        <f>IF($B193&lt;&gt;"",IF(AND($C193="รองศาสตราจารย์",AND($AT193=0,AND($AU193&gt;=0,$AU193&lt;=5))),1,""),"")</f>
        <v/>
      </c>
      <c r="AL193" s="236" t="str">
        <f>IF($B193&lt;&gt;"",IF(AND($C193="ผู้ช่วยศาสตราจารย์",AND($AT193=0,AND($AU193&gt;=0,$AU193&lt;=5))),1,""),"")</f>
        <v/>
      </c>
      <c r="AM193" s="248" t="str">
        <f>IF($B193&lt;&gt;"",IF(AND($C193="อาจารย์",AND($AT193=0,AND($AU193&gt;=0,$AU193&lt;=5))),1,""),"")</f>
        <v/>
      </c>
      <c r="AN193" s="250"/>
      <c r="AO193" s="251"/>
      <c r="AP193" s="251"/>
      <c r="AQ193" s="251"/>
      <c r="AR193" s="251"/>
      <c r="AS193" s="251"/>
      <c r="AT193">
        <f>IF(B193&lt;&gt;"",DATEDIF(E193,$AT$9,"Y"),"")</f>
        <v>24</v>
      </c>
      <c r="AU193">
        <f>IF(B193&lt;&gt;"",DATEDIF(E193,$AT$9,"YM"),"")</f>
        <v>11</v>
      </c>
      <c r="AV193">
        <f>IF(B193&lt;&gt;"",DATEDIF(E193,$AT$9,"MD"),"")</f>
        <v>0</v>
      </c>
    </row>
    <row r="194" spans="1:53" ht="21.75">
      <c r="A194" s="174">
        <v>15</v>
      </c>
      <c r="B194" s="175" t="s">
        <v>2115</v>
      </c>
      <c r="C194" s="175" t="s">
        <v>1</v>
      </c>
      <c r="D194" s="176">
        <v>34842</v>
      </c>
      <c r="E194" s="177">
        <v>34842</v>
      </c>
      <c r="F194" s="177">
        <v>38616</v>
      </c>
      <c r="G194" s="177">
        <v>43300</v>
      </c>
      <c r="H194" s="178"/>
      <c r="I194" s="175" t="s">
        <v>58</v>
      </c>
      <c r="J194" s="177">
        <v>48853</v>
      </c>
      <c r="K194" s="179" t="s">
        <v>3</v>
      </c>
      <c r="L194" s="175" t="s">
        <v>706</v>
      </c>
      <c r="M194" s="175" t="s">
        <v>88</v>
      </c>
      <c r="N194" s="175" t="s">
        <v>707</v>
      </c>
      <c r="O194" s="175" t="s">
        <v>87</v>
      </c>
      <c r="P194" s="179" t="s">
        <v>83</v>
      </c>
      <c r="Q194" s="179" t="s">
        <v>64</v>
      </c>
      <c r="R194" s="180"/>
      <c r="S194" s="235">
        <f t="shared" si="73"/>
        <v>1</v>
      </c>
      <c r="T194" s="236" t="str">
        <f t="shared" si="74"/>
        <v/>
      </c>
      <c r="U194" s="237" t="str">
        <f t="shared" si="75"/>
        <v/>
      </c>
      <c r="V194" s="245" t="str">
        <f t="shared" si="76"/>
        <v/>
      </c>
      <c r="W194" s="236" t="str">
        <f t="shared" si="77"/>
        <v/>
      </c>
      <c r="X194" s="237" t="str">
        <f t="shared" si="78"/>
        <v/>
      </c>
      <c r="Y194" s="245" t="str">
        <f t="shared" si="79"/>
        <v/>
      </c>
      <c r="Z194" s="236" t="str">
        <f t="shared" si="80"/>
        <v/>
      </c>
      <c r="AA194" s="248" t="str">
        <f t="shared" si="81"/>
        <v/>
      </c>
      <c r="AB194" s="235" t="str">
        <f t="shared" si="82"/>
        <v/>
      </c>
      <c r="AC194" s="236">
        <f t="shared" si="83"/>
        <v>1</v>
      </c>
      <c r="AD194" s="236" t="str">
        <f t="shared" si="84"/>
        <v/>
      </c>
      <c r="AE194" s="237" t="str">
        <f t="shared" si="85"/>
        <v/>
      </c>
      <c r="AF194" s="245" t="str">
        <f t="shared" si="86"/>
        <v/>
      </c>
      <c r="AG194" s="236" t="str">
        <f t="shared" si="87"/>
        <v/>
      </c>
      <c r="AH194" s="236" t="str">
        <f t="shared" si="88"/>
        <v/>
      </c>
      <c r="AI194" s="237" t="str">
        <f t="shared" si="89"/>
        <v/>
      </c>
      <c r="AJ194" s="245" t="str">
        <f t="shared" si="90"/>
        <v/>
      </c>
      <c r="AK194" s="236" t="str">
        <f t="shared" si="91"/>
        <v/>
      </c>
      <c r="AL194" s="236" t="str">
        <f t="shared" si="92"/>
        <v/>
      </c>
      <c r="AM194" s="248" t="str">
        <f t="shared" si="93"/>
        <v/>
      </c>
      <c r="AN194" s="250"/>
      <c r="AO194" s="251"/>
      <c r="AP194" s="251"/>
      <c r="AQ194" s="251"/>
      <c r="AR194" s="251"/>
      <c r="AS194" s="251"/>
      <c r="AT194">
        <f t="shared" si="94"/>
        <v>28</v>
      </c>
      <c r="AU194">
        <f t="shared" si="95"/>
        <v>0</v>
      </c>
      <c r="AV194">
        <f t="shared" si="96"/>
        <v>9</v>
      </c>
    </row>
    <row r="195" spans="1:53" ht="21.75">
      <c r="A195" s="174">
        <v>16</v>
      </c>
      <c r="B195" s="175" t="s">
        <v>597</v>
      </c>
      <c r="C195" s="175" t="s">
        <v>1</v>
      </c>
      <c r="D195" s="176">
        <v>34120</v>
      </c>
      <c r="E195" s="177">
        <v>34120</v>
      </c>
      <c r="F195" s="177">
        <v>38924</v>
      </c>
      <c r="G195" s="177">
        <v>41387</v>
      </c>
      <c r="H195" s="178"/>
      <c r="I195" s="175" t="s">
        <v>58</v>
      </c>
      <c r="J195" s="177">
        <v>48488</v>
      </c>
      <c r="K195" s="179" t="s">
        <v>3</v>
      </c>
      <c r="L195" s="175" t="s">
        <v>598</v>
      </c>
      <c r="M195" s="175" t="s">
        <v>599</v>
      </c>
      <c r="N195" s="175" t="s">
        <v>600</v>
      </c>
      <c r="O195" s="175" t="s">
        <v>601</v>
      </c>
      <c r="P195" s="179" t="s">
        <v>64</v>
      </c>
      <c r="Q195" s="179" t="s">
        <v>194</v>
      </c>
      <c r="R195" s="180"/>
      <c r="S195" s="235">
        <f t="shared" si="73"/>
        <v>1</v>
      </c>
      <c r="T195" s="236" t="str">
        <f t="shared" si="74"/>
        <v/>
      </c>
      <c r="U195" s="237" t="str">
        <f t="shared" si="75"/>
        <v/>
      </c>
      <c r="V195" s="245" t="str">
        <f t="shared" si="76"/>
        <v/>
      </c>
      <c r="W195" s="236" t="str">
        <f t="shared" si="77"/>
        <v/>
      </c>
      <c r="X195" s="237" t="str">
        <f t="shared" si="78"/>
        <v/>
      </c>
      <c r="Y195" s="245" t="str">
        <f t="shared" si="79"/>
        <v/>
      </c>
      <c r="Z195" s="236" t="str">
        <f t="shared" si="80"/>
        <v/>
      </c>
      <c r="AA195" s="248" t="str">
        <f t="shared" si="81"/>
        <v/>
      </c>
      <c r="AB195" s="235" t="str">
        <f t="shared" si="82"/>
        <v/>
      </c>
      <c r="AC195" s="236">
        <f t="shared" si="83"/>
        <v>1</v>
      </c>
      <c r="AD195" s="236" t="str">
        <f t="shared" si="84"/>
        <v/>
      </c>
      <c r="AE195" s="237" t="str">
        <f t="shared" si="85"/>
        <v/>
      </c>
      <c r="AF195" s="245" t="str">
        <f t="shared" si="86"/>
        <v/>
      </c>
      <c r="AG195" s="236" t="str">
        <f t="shared" si="87"/>
        <v/>
      </c>
      <c r="AH195" s="236" t="str">
        <f t="shared" si="88"/>
        <v/>
      </c>
      <c r="AI195" s="237" t="str">
        <f t="shared" si="89"/>
        <v/>
      </c>
      <c r="AJ195" s="245" t="str">
        <f t="shared" si="90"/>
        <v/>
      </c>
      <c r="AK195" s="236" t="str">
        <f t="shared" si="91"/>
        <v/>
      </c>
      <c r="AL195" s="236" t="str">
        <f t="shared" si="92"/>
        <v/>
      </c>
      <c r="AM195" s="248" t="str">
        <f t="shared" si="93"/>
        <v/>
      </c>
      <c r="AN195" s="250"/>
      <c r="AO195" s="251"/>
      <c r="AP195" s="251"/>
      <c r="AQ195" s="251"/>
      <c r="AR195" s="251"/>
      <c r="AS195" s="251"/>
      <c r="AT195">
        <f t="shared" si="94"/>
        <v>30</v>
      </c>
      <c r="AU195">
        <f t="shared" si="95"/>
        <v>0</v>
      </c>
      <c r="AV195">
        <f t="shared" si="96"/>
        <v>1</v>
      </c>
    </row>
    <row r="196" spans="1:53" ht="21.75">
      <c r="A196" s="174">
        <v>17</v>
      </c>
      <c r="B196" s="175" t="s">
        <v>1866</v>
      </c>
      <c r="C196" s="175" t="s">
        <v>1</v>
      </c>
      <c r="D196" s="176">
        <v>35521</v>
      </c>
      <c r="E196" s="177">
        <v>35521</v>
      </c>
      <c r="F196" s="177">
        <v>39686</v>
      </c>
      <c r="G196" s="177">
        <v>42895</v>
      </c>
      <c r="H196" s="178"/>
      <c r="I196" s="175" t="s">
        <v>2</v>
      </c>
      <c r="J196" s="177">
        <v>47757</v>
      </c>
      <c r="K196" s="179" t="s">
        <v>10</v>
      </c>
      <c r="L196" s="175" t="s">
        <v>639</v>
      </c>
      <c r="M196" s="175" t="s">
        <v>29</v>
      </c>
      <c r="N196" s="175" t="s">
        <v>616</v>
      </c>
      <c r="O196" s="175" t="s">
        <v>7</v>
      </c>
      <c r="P196" s="179" t="s">
        <v>47</v>
      </c>
      <c r="Q196" s="179" t="s">
        <v>83</v>
      </c>
      <c r="R196" s="180"/>
      <c r="S196" s="235" t="str">
        <f t="shared" si="73"/>
        <v/>
      </c>
      <c r="T196" s="236">
        <f t="shared" si="74"/>
        <v>1</v>
      </c>
      <c r="U196" s="237" t="str">
        <f t="shared" si="75"/>
        <v/>
      </c>
      <c r="V196" s="245" t="str">
        <f t="shared" si="76"/>
        <v/>
      </c>
      <c r="W196" s="236" t="str">
        <f t="shared" si="77"/>
        <v/>
      </c>
      <c r="X196" s="237" t="str">
        <f t="shared" si="78"/>
        <v/>
      </c>
      <c r="Y196" s="245" t="str">
        <f t="shared" si="79"/>
        <v/>
      </c>
      <c r="Z196" s="236" t="str">
        <f t="shared" si="80"/>
        <v/>
      </c>
      <c r="AA196" s="248" t="str">
        <f t="shared" si="81"/>
        <v/>
      </c>
      <c r="AB196" s="235" t="str">
        <f t="shared" si="82"/>
        <v/>
      </c>
      <c r="AC196" s="236">
        <f t="shared" si="83"/>
        <v>1</v>
      </c>
      <c r="AD196" s="236" t="str">
        <f t="shared" si="84"/>
        <v/>
      </c>
      <c r="AE196" s="237" t="str">
        <f t="shared" si="85"/>
        <v/>
      </c>
      <c r="AF196" s="245" t="str">
        <f t="shared" si="86"/>
        <v/>
      </c>
      <c r="AG196" s="236" t="str">
        <f t="shared" si="87"/>
        <v/>
      </c>
      <c r="AH196" s="236" t="str">
        <f t="shared" si="88"/>
        <v/>
      </c>
      <c r="AI196" s="237" t="str">
        <f t="shared" si="89"/>
        <v/>
      </c>
      <c r="AJ196" s="245" t="str">
        <f t="shared" si="90"/>
        <v/>
      </c>
      <c r="AK196" s="236" t="str">
        <f t="shared" si="91"/>
        <v/>
      </c>
      <c r="AL196" s="236" t="str">
        <f t="shared" si="92"/>
        <v/>
      </c>
      <c r="AM196" s="248" t="str">
        <f t="shared" si="93"/>
        <v/>
      </c>
      <c r="AN196" s="250"/>
      <c r="AO196" s="251"/>
      <c r="AP196" s="251"/>
      <c r="AQ196" s="251"/>
      <c r="AR196" s="251"/>
      <c r="AS196" s="251"/>
      <c r="AT196">
        <f t="shared" si="94"/>
        <v>26</v>
      </c>
      <c r="AU196">
        <f t="shared" si="95"/>
        <v>2</v>
      </c>
      <c r="AV196">
        <f t="shared" si="96"/>
        <v>0</v>
      </c>
    </row>
    <row r="197" spans="1:53" ht="21.75">
      <c r="A197" s="174">
        <v>18</v>
      </c>
      <c r="B197" s="175" t="s">
        <v>1926</v>
      </c>
      <c r="C197" s="175" t="s">
        <v>35</v>
      </c>
      <c r="D197" s="176">
        <v>41856</v>
      </c>
      <c r="E197" s="177">
        <v>41856</v>
      </c>
      <c r="F197" s="177">
        <v>43010</v>
      </c>
      <c r="G197" s="181"/>
      <c r="H197" s="178"/>
      <c r="I197" s="175" t="s">
        <v>58</v>
      </c>
      <c r="J197" s="177">
        <v>53966</v>
      </c>
      <c r="K197" s="179" t="s">
        <v>3</v>
      </c>
      <c r="L197" s="175" t="s">
        <v>716</v>
      </c>
      <c r="M197" s="175" t="s">
        <v>88</v>
      </c>
      <c r="N197" s="175" t="s">
        <v>717</v>
      </c>
      <c r="O197" s="175" t="s">
        <v>7</v>
      </c>
      <c r="P197" s="179" t="s">
        <v>72</v>
      </c>
      <c r="Q197" s="179" t="s">
        <v>73</v>
      </c>
      <c r="R197" s="180"/>
      <c r="S197" s="235">
        <f t="shared" si="73"/>
        <v>1</v>
      </c>
      <c r="T197" s="236" t="str">
        <f t="shared" si="74"/>
        <v/>
      </c>
      <c r="U197" s="237" t="str">
        <f t="shared" si="75"/>
        <v/>
      </c>
      <c r="V197" s="245" t="str">
        <f t="shared" si="76"/>
        <v/>
      </c>
      <c r="W197" s="236" t="str">
        <f t="shared" si="77"/>
        <v/>
      </c>
      <c r="X197" s="237" t="str">
        <f t="shared" si="78"/>
        <v/>
      </c>
      <c r="Y197" s="245" t="str">
        <f t="shared" si="79"/>
        <v/>
      </c>
      <c r="Z197" s="236" t="str">
        <f t="shared" si="80"/>
        <v/>
      </c>
      <c r="AA197" s="248" t="str">
        <f t="shared" si="81"/>
        <v/>
      </c>
      <c r="AB197" s="235" t="str">
        <f t="shared" si="82"/>
        <v/>
      </c>
      <c r="AC197" s="236" t="str">
        <f t="shared" si="83"/>
        <v/>
      </c>
      <c r="AD197" s="236">
        <f t="shared" si="84"/>
        <v>1</v>
      </c>
      <c r="AE197" s="237" t="str">
        <f t="shared" si="85"/>
        <v/>
      </c>
      <c r="AF197" s="245" t="str">
        <f t="shared" si="86"/>
        <v/>
      </c>
      <c r="AG197" s="236" t="str">
        <f t="shared" si="87"/>
        <v/>
      </c>
      <c r="AH197" s="236" t="str">
        <f t="shared" si="88"/>
        <v/>
      </c>
      <c r="AI197" s="237" t="str">
        <f t="shared" si="89"/>
        <v/>
      </c>
      <c r="AJ197" s="245" t="str">
        <f t="shared" si="90"/>
        <v/>
      </c>
      <c r="AK197" s="236" t="str">
        <f t="shared" si="91"/>
        <v/>
      </c>
      <c r="AL197" s="236" t="str">
        <f t="shared" si="92"/>
        <v/>
      </c>
      <c r="AM197" s="248" t="str">
        <f t="shared" si="93"/>
        <v/>
      </c>
      <c r="AN197" s="250"/>
      <c r="AO197" s="251"/>
      <c r="AP197" s="251"/>
      <c r="AQ197" s="251"/>
      <c r="AR197" s="251"/>
      <c r="AS197" s="251"/>
      <c r="AT197">
        <f t="shared" si="94"/>
        <v>8</v>
      </c>
      <c r="AU197">
        <f t="shared" si="95"/>
        <v>9</v>
      </c>
      <c r="AV197">
        <f t="shared" si="96"/>
        <v>27</v>
      </c>
    </row>
    <row r="198" spans="1:53" ht="21.75">
      <c r="A198" s="174">
        <v>19</v>
      </c>
      <c r="B198" s="175" t="s">
        <v>1829</v>
      </c>
      <c r="C198" s="175" t="s">
        <v>35</v>
      </c>
      <c r="D198" s="176">
        <v>37046</v>
      </c>
      <c r="E198" s="177">
        <v>37046</v>
      </c>
      <c r="F198" s="177">
        <v>42635</v>
      </c>
      <c r="G198" s="181"/>
      <c r="H198" s="178"/>
      <c r="I198" s="175" t="s">
        <v>58</v>
      </c>
      <c r="J198" s="177">
        <v>49949</v>
      </c>
      <c r="K198" s="179" t="s">
        <v>3</v>
      </c>
      <c r="L198" s="175" t="s">
        <v>719</v>
      </c>
      <c r="M198" s="175" t="s">
        <v>1884</v>
      </c>
      <c r="N198" s="175" t="s">
        <v>720</v>
      </c>
      <c r="O198" s="175" t="s">
        <v>449</v>
      </c>
      <c r="P198" s="179" t="s">
        <v>121</v>
      </c>
      <c r="Q198" s="179" t="s">
        <v>60</v>
      </c>
      <c r="R198" s="180"/>
      <c r="S198" s="235">
        <f t="shared" si="73"/>
        <v>1</v>
      </c>
      <c r="T198" s="236" t="str">
        <f t="shared" si="74"/>
        <v/>
      </c>
      <c r="U198" s="237" t="str">
        <f t="shared" si="75"/>
        <v/>
      </c>
      <c r="V198" s="245" t="str">
        <f t="shared" si="76"/>
        <v/>
      </c>
      <c r="W198" s="236" t="str">
        <f t="shared" si="77"/>
        <v/>
      </c>
      <c r="X198" s="237" t="str">
        <f t="shared" si="78"/>
        <v/>
      </c>
      <c r="Y198" s="245" t="str">
        <f t="shared" si="79"/>
        <v/>
      </c>
      <c r="Z198" s="236" t="str">
        <f t="shared" si="80"/>
        <v/>
      </c>
      <c r="AA198" s="248" t="str">
        <f t="shared" si="81"/>
        <v/>
      </c>
      <c r="AB198" s="235" t="str">
        <f t="shared" si="82"/>
        <v/>
      </c>
      <c r="AC198" s="236" t="str">
        <f t="shared" si="83"/>
        <v/>
      </c>
      <c r="AD198" s="236">
        <f t="shared" si="84"/>
        <v>1</v>
      </c>
      <c r="AE198" s="237" t="str">
        <f t="shared" si="85"/>
        <v/>
      </c>
      <c r="AF198" s="245" t="str">
        <f t="shared" si="86"/>
        <v/>
      </c>
      <c r="AG198" s="236" t="str">
        <f t="shared" si="87"/>
        <v/>
      </c>
      <c r="AH198" s="236" t="str">
        <f t="shared" si="88"/>
        <v/>
      </c>
      <c r="AI198" s="237" t="str">
        <f t="shared" si="89"/>
        <v/>
      </c>
      <c r="AJ198" s="245" t="str">
        <f t="shared" si="90"/>
        <v/>
      </c>
      <c r="AK198" s="236" t="str">
        <f t="shared" si="91"/>
        <v/>
      </c>
      <c r="AL198" s="236" t="str">
        <f t="shared" si="92"/>
        <v/>
      </c>
      <c r="AM198" s="248" t="str">
        <f t="shared" si="93"/>
        <v/>
      </c>
      <c r="AN198" s="250"/>
      <c r="AO198" s="251"/>
      <c r="AP198" s="251"/>
      <c r="AQ198" s="251"/>
      <c r="AR198" s="251"/>
      <c r="AS198" s="251"/>
      <c r="AT198">
        <f t="shared" si="94"/>
        <v>21</v>
      </c>
      <c r="AU198">
        <f t="shared" si="95"/>
        <v>11</v>
      </c>
      <c r="AV198">
        <f t="shared" si="96"/>
        <v>28</v>
      </c>
    </row>
    <row r="199" spans="1:53" ht="21.75">
      <c r="A199" s="174">
        <v>20</v>
      </c>
      <c r="B199" s="175" t="s">
        <v>2490</v>
      </c>
      <c r="C199" s="175" t="s">
        <v>35</v>
      </c>
      <c r="D199" s="176">
        <v>41183</v>
      </c>
      <c r="E199" s="177">
        <v>41183</v>
      </c>
      <c r="F199" s="177">
        <v>42788</v>
      </c>
      <c r="G199" s="181"/>
      <c r="H199" s="178"/>
      <c r="I199" s="175" t="s">
        <v>58</v>
      </c>
      <c r="J199" s="177">
        <v>51775</v>
      </c>
      <c r="K199" s="179" t="s">
        <v>3</v>
      </c>
      <c r="L199" s="175" t="s">
        <v>612</v>
      </c>
      <c r="M199" s="175" t="s">
        <v>88</v>
      </c>
      <c r="N199" s="175" t="s">
        <v>613</v>
      </c>
      <c r="O199" s="175" t="s">
        <v>248</v>
      </c>
      <c r="P199" s="179" t="s">
        <v>38</v>
      </c>
      <c r="Q199" s="179" t="s">
        <v>60</v>
      </c>
      <c r="R199" s="180"/>
      <c r="S199" s="235">
        <f t="shared" si="73"/>
        <v>1</v>
      </c>
      <c r="T199" s="236" t="str">
        <f t="shared" si="74"/>
        <v/>
      </c>
      <c r="U199" s="237" t="str">
        <f t="shared" si="75"/>
        <v/>
      </c>
      <c r="V199" s="245" t="str">
        <f t="shared" si="76"/>
        <v/>
      </c>
      <c r="W199" s="236" t="str">
        <f t="shared" si="77"/>
        <v/>
      </c>
      <c r="X199" s="237" t="str">
        <f t="shared" si="78"/>
        <v/>
      </c>
      <c r="Y199" s="245" t="str">
        <f t="shared" si="79"/>
        <v/>
      </c>
      <c r="Z199" s="236" t="str">
        <f t="shared" si="80"/>
        <v/>
      </c>
      <c r="AA199" s="248" t="str">
        <f t="shared" si="81"/>
        <v/>
      </c>
      <c r="AB199" s="235" t="str">
        <f t="shared" si="82"/>
        <v/>
      </c>
      <c r="AC199" s="236" t="str">
        <f t="shared" si="83"/>
        <v/>
      </c>
      <c r="AD199" s="236">
        <f t="shared" si="84"/>
        <v>1</v>
      </c>
      <c r="AE199" s="237" t="str">
        <f t="shared" si="85"/>
        <v/>
      </c>
      <c r="AF199" s="245" t="str">
        <f t="shared" si="86"/>
        <v/>
      </c>
      <c r="AG199" s="236" t="str">
        <f t="shared" si="87"/>
        <v/>
      </c>
      <c r="AH199" s="236" t="str">
        <f t="shared" si="88"/>
        <v/>
      </c>
      <c r="AI199" s="237" t="str">
        <f t="shared" si="89"/>
        <v/>
      </c>
      <c r="AJ199" s="245" t="str">
        <f t="shared" si="90"/>
        <v/>
      </c>
      <c r="AK199" s="236" t="str">
        <f t="shared" si="91"/>
        <v/>
      </c>
      <c r="AL199" s="236" t="str">
        <f t="shared" si="92"/>
        <v/>
      </c>
      <c r="AM199" s="248" t="str">
        <f t="shared" si="93"/>
        <v/>
      </c>
      <c r="AN199" s="250"/>
      <c r="AO199" s="251"/>
      <c r="AP199" s="251"/>
      <c r="AQ199" s="251"/>
      <c r="AR199" s="251"/>
      <c r="AS199" s="251"/>
      <c r="AT199">
        <f t="shared" si="94"/>
        <v>10</v>
      </c>
      <c r="AU199">
        <f t="shared" si="95"/>
        <v>8</v>
      </c>
      <c r="AV199">
        <f t="shared" si="96"/>
        <v>0</v>
      </c>
    </row>
    <row r="200" spans="1:53" ht="21.75">
      <c r="A200" s="174">
        <v>21</v>
      </c>
      <c r="B200" s="175" t="s">
        <v>2116</v>
      </c>
      <c r="C200" s="175" t="s">
        <v>35</v>
      </c>
      <c r="D200" s="176">
        <v>38180</v>
      </c>
      <c r="E200" s="177">
        <v>38180</v>
      </c>
      <c r="F200" s="177">
        <v>43343</v>
      </c>
      <c r="G200" s="181"/>
      <c r="H200" s="178"/>
      <c r="I200" s="175" t="s">
        <v>58</v>
      </c>
      <c r="J200" s="177">
        <v>49949</v>
      </c>
      <c r="K200" s="179" t="s">
        <v>3</v>
      </c>
      <c r="L200" s="175" t="s">
        <v>678</v>
      </c>
      <c r="M200" s="175" t="s">
        <v>5</v>
      </c>
      <c r="N200" s="175" t="s">
        <v>616</v>
      </c>
      <c r="O200" s="175" t="s">
        <v>7</v>
      </c>
      <c r="P200" s="179" t="s">
        <v>38</v>
      </c>
      <c r="Q200" s="179" t="s">
        <v>117</v>
      </c>
      <c r="R200" s="180"/>
      <c r="S200" s="235">
        <f t="shared" si="73"/>
        <v>1</v>
      </c>
      <c r="T200" s="236" t="str">
        <f t="shared" si="74"/>
        <v/>
      </c>
      <c r="U200" s="237" t="str">
        <f t="shared" si="75"/>
        <v/>
      </c>
      <c r="V200" s="245" t="str">
        <f t="shared" si="76"/>
        <v/>
      </c>
      <c r="W200" s="236" t="str">
        <f t="shared" si="77"/>
        <v/>
      </c>
      <c r="X200" s="237" t="str">
        <f t="shared" si="78"/>
        <v/>
      </c>
      <c r="Y200" s="245" t="str">
        <f t="shared" si="79"/>
        <v/>
      </c>
      <c r="Z200" s="236" t="str">
        <f t="shared" si="80"/>
        <v/>
      </c>
      <c r="AA200" s="248" t="str">
        <f t="shared" si="81"/>
        <v/>
      </c>
      <c r="AB200" s="235" t="str">
        <f t="shared" si="82"/>
        <v/>
      </c>
      <c r="AC200" s="236" t="str">
        <f t="shared" si="83"/>
        <v/>
      </c>
      <c r="AD200" s="236">
        <f t="shared" si="84"/>
        <v>1</v>
      </c>
      <c r="AE200" s="237" t="str">
        <f t="shared" si="85"/>
        <v/>
      </c>
      <c r="AF200" s="245" t="str">
        <f t="shared" si="86"/>
        <v/>
      </c>
      <c r="AG200" s="236" t="str">
        <f t="shared" si="87"/>
        <v/>
      </c>
      <c r="AH200" s="236" t="str">
        <f t="shared" si="88"/>
        <v/>
      </c>
      <c r="AI200" s="237" t="str">
        <f t="shared" si="89"/>
        <v/>
      </c>
      <c r="AJ200" s="245" t="str">
        <f t="shared" si="90"/>
        <v/>
      </c>
      <c r="AK200" s="236" t="str">
        <f t="shared" si="91"/>
        <v/>
      </c>
      <c r="AL200" s="236" t="str">
        <f t="shared" si="92"/>
        <v/>
      </c>
      <c r="AM200" s="248" t="str">
        <f t="shared" si="93"/>
        <v/>
      </c>
      <c r="AN200" s="250"/>
      <c r="AO200" s="251"/>
      <c r="AP200" s="251"/>
      <c r="AQ200" s="251"/>
      <c r="AR200" s="251"/>
      <c r="AS200" s="251"/>
      <c r="AT200">
        <f t="shared" si="94"/>
        <v>18</v>
      </c>
      <c r="AU200">
        <f t="shared" si="95"/>
        <v>10</v>
      </c>
      <c r="AV200">
        <f t="shared" si="96"/>
        <v>20</v>
      </c>
    </row>
    <row r="201" spans="1:53" ht="21.75">
      <c r="A201" s="174">
        <v>22</v>
      </c>
      <c r="B201" s="175" t="s">
        <v>617</v>
      </c>
      <c r="C201" s="175" t="s">
        <v>35</v>
      </c>
      <c r="D201" s="176">
        <v>34409</v>
      </c>
      <c r="E201" s="177">
        <v>34409</v>
      </c>
      <c r="F201" s="177">
        <v>38995</v>
      </c>
      <c r="G201" s="181"/>
      <c r="H201" s="178"/>
      <c r="I201" s="175" t="s">
        <v>58</v>
      </c>
      <c r="J201" s="177">
        <v>48122</v>
      </c>
      <c r="K201" s="179" t="s">
        <v>3</v>
      </c>
      <c r="L201" s="175" t="s">
        <v>618</v>
      </c>
      <c r="M201" s="175" t="s">
        <v>1884</v>
      </c>
      <c r="N201" s="175" t="s">
        <v>619</v>
      </c>
      <c r="O201" s="175" t="s">
        <v>149</v>
      </c>
      <c r="P201" s="179" t="s">
        <v>79</v>
      </c>
      <c r="Q201" s="179" t="s">
        <v>27</v>
      </c>
      <c r="R201" s="180"/>
      <c r="S201" s="235">
        <f t="shared" si="73"/>
        <v>1</v>
      </c>
      <c r="T201" s="236" t="str">
        <f t="shared" si="74"/>
        <v/>
      </c>
      <c r="U201" s="237" t="str">
        <f t="shared" si="75"/>
        <v/>
      </c>
      <c r="V201" s="245" t="str">
        <f t="shared" si="76"/>
        <v/>
      </c>
      <c r="W201" s="236" t="str">
        <f t="shared" si="77"/>
        <v/>
      </c>
      <c r="X201" s="237" t="str">
        <f t="shared" si="78"/>
        <v/>
      </c>
      <c r="Y201" s="245" t="str">
        <f t="shared" si="79"/>
        <v/>
      </c>
      <c r="Z201" s="236" t="str">
        <f t="shared" si="80"/>
        <v/>
      </c>
      <c r="AA201" s="248" t="str">
        <f t="shared" si="81"/>
        <v/>
      </c>
      <c r="AB201" s="235" t="str">
        <f t="shared" si="82"/>
        <v/>
      </c>
      <c r="AC201" s="236" t="str">
        <f t="shared" si="83"/>
        <v/>
      </c>
      <c r="AD201" s="236">
        <f t="shared" si="84"/>
        <v>1</v>
      </c>
      <c r="AE201" s="237" t="str">
        <f t="shared" si="85"/>
        <v/>
      </c>
      <c r="AF201" s="245" t="str">
        <f t="shared" si="86"/>
        <v/>
      </c>
      <c r="AG201" s="236" t="str">
        <f t="shared" si="87"/>
        <v/>
      </c>
      <c r="AH201" s="236" t="str">
        <f t="shared" si="88"/>
        <v/>
      </c>
      <c r="AI201" s="237" t="str">
        <f t="shared" si="89"/>
        <v/>
      </c>
      <c r="AJ201" s="245" t="str">
        <f t="shared" si="90"/>
        <v/>
      </c>
      <c r="AK201" s="236" t="str">
        <f t="shared" si="91"/>
        <v/>
      </c>
      <c r="AL201" s="236" t="str">
        <f t="shared" si="92"/>
        <v/>
      </c>
      <c r="AM201" s="248" t="str">
        <f t="shared" si="93"/>
        <v/>
      </c>
      <c r="AN201" s="250"/>
      <c r="AO201" s="251"/>
      <c r="AP201" s="251"/>
      <c r="AQ201" s="251"/>
      <c r="AR201" s="251"/>
      <c r="AS201" s="251"/>
      <c r="AT201">
        <f t="shared" si="94"/>
        <v>29</v>
      </c>
      <c r="AU201">
        <f t="shared" si="95"/>
        <v>2</v>
      </c>
      <c r="AV201">
        <f t="shared" si="96"/>
        <v>16</v>
      </c>
    </row>
    <row r="202" spans="1:53" ht="21.75">
      <c r="A202" s="174">
        <v>23</v>
      </c>
      <c r="B202" s="175" t="s">
        <v>623</v>
      </c>
      <c r="C202" s="175" t="s">
        <v>35</v>
      </c>
      <c r="D202" s="176">
        <v>34164</v>
      </c>
      <c r="E202" s="177">
        <v>34164</v>
      </c>
      <c r="F202" s="177">
        <v>36144</v>
      </c>
      <c r="G202" s="181"/>
      <c r="H202" s="178"/>
      <c r="I202" s="175" t="s">
        <v>2</v>
      </c>
      <c r="J202" s="177">
        <v>46296</v>
      </c>
      <c r="K202" s="179" t="s">
        <v>3</v>
      </c>
      <c r="L202" s="175" t="s">
        <v>379</v>
      </c>
      <c r="M202" s="175" t="s">
        <v>1884</v>
      </c>
      <c r="N202" s="175" t="s">
        <v>380</v>
      </c>
      <c r="O202" s="175" t="s">
        <v>166</v>
      </c>
      <c r="P202" s="179" t="s">
        <v>27</v>
      </c>
      <c r="Q202" s="179" t="s">
        <v>109</v>
      </c>
      <c r="R202" s="180"/>
      <c r="S202" s="235">
        <f t="shared" si="73"/>
        <v>1</v>
      </c>
      <c r="T202" s="236" t="str">
        <f t="shared" si="74"/>
        <v/>
      </c>
      <c r="U202" s="237" t="str">
        <f t="shared" si="75"/>
        <v/>
      </c>
      <c r="V202" s="245" t="str">
        <f t="shared" si="76"/>
        <v/>
      </c>
      <c r="W202" s="236" t="str">
        <f t="shared" si="77"/>
        <v/>
      </c>
      <c r="X202" s="237" t="str">
        <f t="shared" si="78"/>
        <v/>
      </c>
      <c r="Y202" s="245" t="str">
        <f t="shared" si="79"/>
        <v/>
      </c>
      <c r="Z202" s="236" t="str">
        <f t="shared" si="80"/>
        <v/>
      </c>
      <c r="AA202" s="248" t="str">
        <f t="shared" si="81"/>
        <v/>
      </c>
      <c r="AB202" s="235" t="str">
        <f t="shared" si="82"/>
        <v/>
      </c>
      <c r="AC202" s="236" t="str">
        <f t="shared" si="83"/>
        <v/>
      </c>
      <c r="AD202" s="236">
        <f t="shared" si="84"/>
        <v>1</v>
      </c>
      <c r="AE202" s="237" t="str">
        <f t="shared" si="85"/>
        <v/>
      </c>
      <c r="AF202" s="245" t="str">
        <f t="shared" si="86"/>
        <v/>
      </c>
      <c r="AG202" s="236" t="str">
        <f t="shared" si="87"/>
        <v/>
      </c>
      <c r="AH202" s="236" t="str">
        <f t="shared" si="88"/>
        <v/>
      </c>
      <c r="AI202" s="237" t="str">
        <f t="shared" si="89"/>
        <v/>
      </c>
      <c r="AJ202" s="245" t="str">
        <f t="shared" si="90"/>
        <v/>
      </c>
      <c r="AK202" s="236" t="str">
        <f t="shared" si="91"/>
        <v/>
      </c>
      <c r="AL202" s="236" t="str">
        <f t="shared" si="92"/>
        <v/>
      </c>
      <c r="AM202" s="248" t="str">
        <f t="shared" si="93"/>
        <v/>
      </c>
      <c r="AN202" s="250"/>
      <c r="AO202" s="251"/>
      <c r="AP202" s="251"/>
      <c r="AQ202" s="251"/>
      <c r="AR202" s="251"/>
      <c r="AS202" s="251"/>
      <c r="AT202">
        <f t="shared" si="94"/>
        <v>29</v>
      </c>
      <c r="AU202">
        <f t="shared" si="95"/>
        <v>10</v>
      </c>
      <c r="AV202">
        <f t="shared" si="96"/>
        <v>18</v>
      </c>
    </row>
    <row r="203" spans="1:53" ht="21.75">
      <c r="A203" s="174">
        <v>24</v>
      </c>
      <c r="B203" s="175" t="s">
        <v>2534</v>
      </c>
      <c r="C203" s="175" t="s">
        <v>35</v>
      </c>
      <c r="D203" s="176">
        <v>42249</v>
      </c>
      <c r="E203" s="177">
        <v>42249</v>
      </c>
      <c r="F203" s="181">
        <v>44400</v>
      </c>
      <c r="G203" s="181"/>
      <c r="H203" s="178"/>
      <c r="I203" s="175" t="s">
        <v>58</v>
      </c>
      <c r="J203" s="177">
        <v>50679</v>
      </c>
      <c r="K203" s="179" t="s">
        <v>3</v>
      </c>
      <c r="L203" s="175" t="s">
        <v>741</v>
      </c>
      <c r="M203" s="175" t="s">
        <v>1884</v>
      </c>
      <c r="N203" s="175" t="s">
        <v>742</v>
      </c>
      <c r="O203" s="175" t="s">
        <v>743</v>
      </c>
      <c r="P203" s="179" t="s">
        <v>60</v>
      </c>
      <c r="Q203" s="179" t="s">
        <v>117</v>
      </c>
      <c r="R203" s="180"/>
      <c r="S203" s="235">
        <f>IF($B203&lt;&gt;"",IF(AND($K203="เอก",OR($AT203&gt;0,AND($AT203=0,$AU203&gt;=9))),1,""),"")</f>
        <v>1</v>
      </c>
      <c r="T203" s="236" t="str">
        <f>IF($B203&lt;&gt;"",IF(AND($K203="โท",OR($AT203&gt;0,AND($AT203=0,$AU203&gt;=9))),1,""),"")</f>
        <v/>
      </c>
      <c r="U203" s="237" t="str">
        <f>IF($B203&lt;&gt;"",IF(AND($K203="ตรี",OR($AT203&gt;0,AND($AT203=0,$AU203&gt;=9))),1,""),"")</f>
        <v/>
      </c>
      <c r="V203" s="245" t="str">
        <f>IF($B203&lt;&gt;"",IF(AND($K203="เอก",AND($AT203=0,AND($AU203&gt;=6,$AU203&lt;=8))),1,""),"")</f>
        <v/>
      </c>
      <c r="W203" s="236" t="str">
        <f>IF($B203&lt;&gt;"",IF(AND($K203="โท",AND($AT203=0,AND($AU203&gt;=6,$AU203&lt;=8))),1,""),"")</f>
        <v/>
      </c>
      <c r="X203" s="237" t="str">
        <f>IF($B203&lt;&gt;"",IF(AND($K203="ตรี",AND($AT203=0,AND($AU203&gt;=6,$AU203&lt;=8))),1,""),"")</f>
        <v/>
      </c>
      <c r="Y203" s="245" t="str">
        <f>IF($B203&lt;&gt;"",IF(AND($K203="เอก",AND($AT203=0,AND($AU203&gt;=0,$AU203&lt;=5))),1,""),"")</f>
        <v/>
      </c>
      <c r="Z203" s="236" t="str">
        <f>IF($B203&lt;&gt;"",IF(AND($K203="โท",AND($AT203=0,AND($AU203&gt;=0,$AU203&lt;=5))),1,""),"")</f>
        <v/>
      </c>
      <c r="AA203" s="248" t="str">
        <f>IF($B203&lt;&gt;"",IF(AND($K203="ตรี",AND($AT203=0,AND($AU203&gt;=0,$AU203&lt;=5))),1,""),"")</f>
        <v/>
      </c>
      <c r="AB203" s="235" t="str">
        <f>IF($B203&lt;&gt;"",IF(AND($C203="ศาสตราจารย์",OR($AT203&gt;0,AND($AT203=0,$AU203&gt;=9))),1,""),"")</f>
        <v/>
      </c>
      <c r="AC203" s="236" t="str">
        <f>IF($B203&lt;&gt;"",IF(AND($C203="รองศาสตราจารย์",OR($AT203&gt;0,AND($AT203=0,$AU203&gt;=9))),1,""),"")</f>
        <v/>
      </c>
      <c r="AD203" s="236">
        <f>IF($B203&lt;&gt;"",IF(AND($C203="ผู้ช่วยศาสตราจารย์",OR($AT203&gt;0,AND($AT203=0,$AU203&gt;=9))),1,""),"")</f>
        <v>1</v>
      </c>
      <c r="AE203" s="237" t="str">
        <f>IF($B203&lt;&gt;"",IF(AND($C203="อาจารย์",OR($AT203&gt;0,AND($AT203=0,$AU203&gt;=9))),1,""),"")</f>
        <v/>
      </c>
      <c r="AF203" s="245" t="str">
        <f>IF($B203&lt;&gt;"",IF(AND($C203="ศาสตราจารย์",AND($AT203=0,AND($AU203&gt;=6,$AU203&lt;=8))),1,""),"")</f>
        <v/>
      </c>
      <c r="AG203" s="236" t="str">
        <f>IF($B203&lt;&gt;"",IF(AND($C203="รองศาสตราจารย์",AND($AT203=0,AND($AU203&gt;=6,$AU203&lt;=8))),1,""),"")</f>
        <v/>
      </c>
      <c r="AH203" s="236" t="str">
        <f>IF($B203&lt;&gt;"",IF(AND($C203="ผู้ช่วยศาสตราจารย์",AND($AT203=0,AND($AU203&gt;=6,$AU203&lt;=8))),1,""),"")</f>
        <v/>
      </c>
      <c r="AI203" s="237" t="str">
        <f>IF($B203&lt;&gt;"",IF(AND($C203="อาจารย์",AND($AT203=0,AND($AU203&gt;=6,$AU203&lt;=8))),1,""),"")</f>
        <v/>
      </c>
      <c r="AJ203" s="245" t="str">
        <f>IF($B203&lt;&gt;"",IF(AND($C203="ศาสตราจารย์",AND($AT203=0,AND($AU203&gt;=0,$AU203&lt;=5))),1,""),"")</f>
        <v/>
      </c>
      <c r="AK203" s="236" t="str">
        <f>IF($B203&lt;&gt;"",IF(AND($C203="รองศาสตราจารย์",AND($AT203=0,AND($AU203&gt;=0,$AU203&lt;=5))),1,""),"")</f>
        <v/>
      </c>
      <c r="AL203" s="236" t="str">
        <f>IF($B203&lt;&gt;"",IF(AND($C203="ผู้ช่วยศาสตราจารย์",AND($AT203=0,AND($AU203&gt;=0,$AU203&lt;=5))),1,""),"")</f>
        <v/>
      </c>
      <c r="AM203" s="248" t="str">
        <f>IF($B203&lt;&gt;"",IF(AND($C203="อาจารย์",AND($AT203=0,AND($AU203&gt;=0,$AU203&lt;=5))),1,""),"")</f>
        <v/>
      </c>
      <c r="AN203" s="250"/>
      <c r="AO203" s="251"/>
      <c r="AP203" s="251"/>
      <c r="AQ203" s="251"/>
      <c r="AR203" s="251"/>
      <c r="AS203" s="251"/>
      <c r="AT203">
        <f>IF(B203&lt;&gt;"",DATEDIF(E203,$AT$9,"Y"),"")</f>
        <v>7</v>
      </c>
      <c r="AU203">
        <f>IF(B203&lt;&gt;"",DATEDIF(E203,$AT$9,"YM"),"")</f>
        <v>8</v>
      </c>
      <c r="AV203">
        <f>IF(B203&lt;&gt;"",DATEDIF(E203,$AT$9,"MD"),"")</f>
        <v>30</v>
      </c>
    </row>
    <row r="204" spans="1:53" ht="21.75">
      <c r="A204" s="174">
        <v>25</v>
      </c>
      <c r="B204" s="175" t="s">
        <v>630</v>
      </c>
      <c r="C204" s="175" t="s">
        <v>35</v>
      </c>
      <c r="D204" s="176">
        <v>34016</v>
      </c>
      <c r="E204" s="177">
        <v>34016</v>
      </c>
      <c r="F204" s="177">
        <v>37909</v>
      </c>
      <c r="G204" s="181"/>
      <c r="H204" s="178"/>
      <c r="I204" s="175" t="s">
        <v>58</v>
      </c>
      <c r="J204" s="177">
        <v>47392</v>
      </c>
      <c r="K204" s="179" t="s">
        <v>3</v>
      </c>
      <c r="L204" s="175" t="s">
        <v>631</v>
      </c>
      <c r="M204" s="175" t="s">
        <v>1884</v>
      </c>
      <c r="N204" s="175" t="s">
        <v>632</v>
      </c>
      <c r="O204" s="175" t="s">
        <v>633</v>
      </c>
      <c r="P204" s="179" t="s">
        <v>54</v>
      </c>
      <c r="Q204" s="179" t="s">
        <v>26</v>
      </c>
      <c r="R204" s="180"/>
      <c r="S204" s="235">
        <f t="shared" si="73"/>
        <v>1</v>
      </c>
      <c r="T204" s="236" t="str">
        <f t="shared" si="74"/>
        <v/>
      </c>
      <c r="U204" s="237" t="str">
        <f t="shared" si="75"/>
        <v/>
      </c>
      <c r="V204" s="245" t="str">
        <f t="shared" si="76"/>
        <v/>
      </c>
      <c r="W204" s="236" t="str">
        <f t="shared" si="77"/>
        <v/>
      </c>
      <c r="X204" s="237" t="str">
        <f t="shared" si="78"/>
        <v/>
      </c>
      <c r="Y204" s="245" t="str">
        <f t="shared" si="79"/>
        <v/>
      </c>
      <c r="Z204" s="236" t="str">
        <f t="shared" si="80"/>
        <v/>
      </c>
      <c r="AA204" s="248" t="str">
        <f t="shared" si="81"/>
        <v/>
      </c>
      <c r="AB204" s="235" t="str">
        <f t="shared" si="82"/>
        <v/>
      </c>
      <c r="AC204" s="236" t="str">
        <f t="shared" si="83"/>
        <v/>
      </c>
      <c r="AD204" s="236">
        <f t="shared" si="84"/>
        <v>1</v>
      </c>
      <c r="AE204" s="237" t="str">
        <f t="shared" si="85"/>
        <v/>
      </c>
      <c r="AF204" s="245" t="str">
        <f t="shared" si="86"/>
        <v/>
      </c>
      <c r="AG204" s="236" t="str">
        <f t="shared" si="87"/>
        <v/>
      </c>
      <c r="AH204" s="236" t="str">
        <f t="shared" si="88"/>
        <v/>
      </c>
      <c r="AI204" s="237" t="str">
        <f t="shared" si="89"/>
        <v/>
      </c>
      <c r="AJ204" s="245" t="str">
        <f t="shared" si="90"/>
        <v/>
      </c>
      <c r="AK204" s="236" t="str">
        <f t="shared" si="91"/>
        <v/>
      </c>
      <c r="AL204" s="236" t="str">
        <f t="shared" si="92"/>
        <v/>
      </c>
      <c r="AM204" s="248" t="str">
        <f t="shared" si="93"/>
        <v/>
      </c>
      <c r="AN204" s="250"/>
      <c r="AO204" s="251"/>
      <c r="AP204" s="251"/>
      <c r="AQ204" s="251"/>
      <c r="AR204" s="251"/>
      <c r="AS204" s="251"/>
      <c r="AT204">
        <f t="shared" si="94"/>
        <v>30</v>
      </c>
      <c r="AU204">
        <f t="shared" si="95"/>
        <v>3</v>
      </c>
      <c r="AV204">
        <f t="shared" si="96"/>
        <v>16</v>
      </c>
    </row>
    <row r="205" spans="1:53" ht="21.75">
      <c r="A205" s="174">
        <v>26</v>
      </c>
      <c r="B205" s="175" t="s">
        <v>1871</v>
      </c>
      <c r="C205" s="175" t="s">
        <v>35</v>
      </c>
      <c r="D205" s="176">
        <v>41374</v>
      </c>
      <c r="E205" s="177">
        <v>41374</v>
      </c>
      <c r="F205" s="177">
        <v>42804</v>
      </c>
      <c r="G205" s="181"/>
      <c r="H205" s="178"/>
      <c r="I205" s="175" t="s">
        <v>58</v>
      </c>
      <c r="J205" s="177">
        <v>52505</v>
      </c>
      <c r="K205" s="179" t="s">
        <v>3</v>
      </c>
      <c r="L205" s="175" t="s">
        <v>747</v>
      </c>
      <c r="M205" s="175" t="s">
        <v>1884</v>
      </c>
      <c r="N205" s="175" t="s">
        <v>748</v>
      </c>
      <c r="O205" s="175" t="s">
        <v>447</v>
      </c>
      <c r="P205" s="179" t="s">
        <v>38</v>
      </c>
      <c r="Q205" s="179" t="s">
        <v>167</v>
      </c>
      <c r="R205" s="180"/>
      <c r="S205" s="235">
        <f t="shared" si="73"/>
        <v>1</v>
      </c>
      <c r="T205" s="236" t="str">
        <f t="shared" si="74"/>
        <v/>
      </c>
      <c r="U205" s="237" t="str">
        <f t="shared" si="75"/>
        <v/>
      </c>
      <c r="V205" s="245" t="str">
        <f t="shared" si="76"/>
        <v/>
      </c>
      <c r="W205" s="236" t="str">
        <f t="shared" si="77"/>
        <v/>
      </c>
      <c r="X205" s="237" t="str">
        <f t="shared" si="78"/>
        <v/>
      </c>
      <c r="Y205" s="245" t="str">
        <f t="shared" si="79"/>
        <v/>
      </c>
      <c r="Z205" s="236" t="str">
        <f t="shared" si="80"/>
        <v/>
      </c>
      <c r="AA205" s="248" t="str">
        <f t="shared" si="81"/>
        <v/>
      </c>
      <c r="AB205" s="235" t="str">
        <f t="shared" si="82"/>
        <v/>
      </c>
      <c r="AC205" s="236" t="str">
        <f t="shared" si="83"/>
        <v/>
      </c>
      <c r="AD205" s="236">
        <f t="shared" si="84"/>
        <v>1</v>
      </c>
      <c r="AE205" s="237" t="str">
        <f t="shared" si="85"/>
        <v/>
      </c>
      <c r="AF205" s="245" t="str">
        <f t="shared" si="86"/>
        <v/>
      </c>
      <c r="AG205" s="236" t="str">
        <f t="shared" si="87"/>
        <v/>
      </c>
      <c r="AH205" s="236" t="str">
        <f t="shared" si="88"/>
        <v/>
      </c>
      <c r="AI205" s="237" t="str">
        <f t="shared" si="89"/>
        <v/>
      </c>
      <c r="AJ205" s="245" t="str">
        <f t="shared" si="90"/>
        <v/>
      </c>
      <c r="AK205" s="236" t="str">
        <f t="shared" si="91"/>
        <v/>
      </c>
      <c r="AL205" s="236" t="str">
        <f t="shared" si="92"/>
        <v/>
      </c>
      <c r="AM205" s="248" t="str">
        <f t="shared" si="93"/>
        <v/>
      </c>
      <c r="AN205" s="250"/>
      <c r="AO205" s="251"/>
      <c r="AP205" s="251"/>
      <c r="AQ205" s="251"/>
      <c r="AR205" s="251"/>
      <c r="AS205" s="251"/>
      <c r="AT205">
        <f t="shared" si="94"/>
        <v>10</v>
      </c>
      <c r="AU205">
        <f t="shared" si="95"/>
        <v>1</v>
      </c>
      <c r="AV205">
        <f t="shared" si="96"/>
        <v>22</v>
      </c>
    </row>
    <row r="206" spans="1:53" s="116" customFormat="1" ht="21.75">
      <c r="A206" s="174">
        <v>27</v>
      </c>
      <c r="B206" s="175" t="s">
        <v>2535</v>
      </c>
      <c r="C206" s="175" t="s">
        <v>35</v>
      </c>
      <c r="D206" s="176">
        <v>40462</v>
      </c>
      <c r="E206" s="177">
        <v>40462</v>
      </c>
      <c r="F206" s="181">
        <v>44519</v>
      </c>
      <c r="G206" s="181"/>
      <c r="H206" s="178"/>
      <c r="I206" s="175" t="s">
        <v>58</v>
      </c>
      <c r="J206" s="177">
        <v>51044</v>
      </c>
      <c r="K206" s="179" t="s">
        <v>3</v>
      </c>
      <c r="L206" s="175" t="s">
        <v>659</v>
      </c>
      <c r="M206" s="175" t="s">
        <v>5</v>
      </c>
      <c r="N206" s="175" t="s">
        <v>660</v>
      </c>
      <c r="O206" s="175" t="s">
        <v>7</v>
      </c>
      <c r="P206" s="179" t="s">
        <v>78</v>
      </c>
      <c r="Q206" s="179" t="s">
        <v>72</v>
      </c>
      <c r="R206" s="180"/>
      <c r="S206" s="235">
        <f>IF($B206&lt;&gt;"",IF(AND($K206="เอก",OR($AT206&gt;0,AND($AT206=0,$AU206&gt;=9))),1,""),"")</f>
        <v>1</v>
      </c>
      <c r="T206" s="236" t="str">
        <f>IF($B206&lt;&gt;"",IF(AND($K206="โท",OR($AT206&gt;0,AND($AT206=0,$AU206&gt;=9))),1,""),"")</f>
        <v/>
      </c>
      <c r="U206" s="237" t="str">
        <f>IF($B206&lt;&gt;"",IF(AND($K206="ตรี",OR($AT206&gt;0,AND($AT206=0,$AU206&gt;=9))),1,""),"")</f>
        <v/>
      </c>
      <c r="V206" s="245" t="str">
        <f>IF($B206&lt;&gt;"",IF(AND($K206="เอก",AND($AT206=0,AND($AU206&gt;=6,$AU206&lt;=8))),1,""),"")</f>
        <v/>
      </c>
      <c r="W206" s="236" t="str">
        <f>IF($B206&lt;&gt;"",IF(AND($K206="โท",AND($AT206=0,AND($AU206&gt;=6,$AU206&lt;=8))),1,""),"")</f>
        <v/>
      </c>
      <c r="X206" s="237" t="str">
        <f>IF($B206&lt;&gt;"",IF(AND($K206="ตรี",AND($AT206=0,AND($AU206&gt;=6,$AU206&lt;=8))),1,""),"")</f>
        <v/>
      </c>
      <c r="Y206" s="245" t="str">
        <f>IF($B206&lt;&gt;"",IF(AND($K206="เอก",AND($AT206=0,AND($AU206&gt;=0,$AU206&lt;=5))),1,""),"")</f>
        <v/>
      </c>
      <c r="Z206" s="236" t="str">
        <f>IF($B206&lt;&gt;"",IF(AND($K206="โท",AND($AT206=0,AND($AU206&gt;=0,$AU206&lt;=5))),1,""),"")</f>
        <v/>
      </c>
      <c r="AA206" s="248" t="str">
        <f>IF($B206&lt;&gt;"",IF(AND($K206="ตรี",AND($AT206=0,AND($AU206&gt;=0,$AU206&lt;=5))),1,""),"")</f>
        <v/>
      </c>
      <c r="AB206" s="235" t="str">
        <f>IF($B206&lt;&gt;"",IF(AND($C206="ศาสตราจารย์",OR($AT206&gt;0,AND($AT206=0,$AU206&gt;=9))),1,""),"")</f>
        <v/>
      </c>
      <c r="AC206" s="236" t="str">
        <f>IF($B206&lt;&gt;"",IF(AND($C206="รองศาสตราจารย์",OR($AT206&gt;0,AND($AT206=0,$AU206&gt;=9))),1,""),"")</f>
        <v/>
      </c>
      <c r="AD206" s="236">
        <f>IF($B206&lt;&gt;"",IF(AND($C206="ผู้ช่วยศาสตราจารย์",OR($AT206&gt;0,AND($AT206=0,$AU206&gt;=9))),1,""),"")</f>
        <v>1</v>
      </c>
      <c r="AE206" s="237" t="str">
        <f>IF($B206&lt;&gt;"",IF(AND($C206="อาจารย์",OR($AT206&gt;0,AND($AT206=0,$AU206&gt;=9))),1,""),"")</f>
        <v/>
      </c>
      <c r="AF206" s="245" t="str">
        <f>IF($B206&lt;&gt;"",IF(AND($C206="ศาสตราจารย์",AND($AT206=0,AND($AU206&gt;=6,$AU206&lt;=8))),1,""),"")</f>
        <v/>
      </c>
      <c r="AG206" s="236" t="str">
        <f>IF($B206&lt;&gt;"",IF(AND($C206="รองศาสตราจารย์",AND($AT206=0,AND($AU206&gt;=6,$AU206&lt;=8))),1,""),"")</f>
        <v/>
      </c>
      <c r="AH206" s="236" t="str">
        <f>IF($B206&lt;&gt;"",IF(AND($C206="ผู้ช่วยศาสตราจารย์",AND($AT206=0,AND($AU206&gt;=6,$AU206&lt;=8))),1,""),"")</f>
        <v/>
      </c>
      <c r="AI206" s="237" t="str">
        <f>IF($B206&lt;&gt;"",IF(AND($C206="อาจารย์",AND($AT206=0,AND($AU206&gt;=6,$AU206&lt;=8))),1,""),"")</f>
        <v/>
      </c>
      <c r="AJ206" s="245" t="str">
        <f>IF($B206&lt;&gt;"",IF(AND($C206="ศาสตราจารย์",AND($AT206=0,AND($AU206&gt;=0,$AU206&lt;=5))),1,""),"")</f>
        <v/>
      </c>
      <c r="AK206" s="236" t="str">
        <f>IF($B206&lt;&gt;"",IF(AND($C206="รองศาสตราจารย์",AND($AT206=0,AND($AU206&gt;=0,$AU206&lt;=5))),1,""),"")</f>
        <v/>
      </c>
      <c r="AL206" s="236" t="str">
        <f>IF($B206&lt;&gt;"",IF(AND($C206="ผู้ช่วยศาสตราจารย์",AND($AT206=0,AND($AU206&gt;=0,$AU206&lt;=5))),1,""),"")</f>
        <v/>
      </c>
      <c r="AM206" s="248" t="str">
        <f>IF($B206&lt;&gt;"",IF(AND($C206="อาจารย์",AND($AT206=0,AND($AU206&gt;=0,$AU206&lt;=5))),1,""),"")</f>
        <v/>
      </c>
      <c r="AN206" s="252"/>
      <c r="AO206" s="253"/>
      <c r="AP206" s="253"/>
      <c r="AQ206" s="253"/>
      <c r="AR206" s="253"/>
      <c r="AS206" s="253"/>
      <c r="AT206">
        <f>IF(B206&lt;&gt;"",DATEDIF(E206,$AT$9,"Y"),"")</f>
        <v>12</v>
      </c>
      <c r="AU206">
        <f>IF(B206&lt;&gt;"",DATEDIF(E206,$AT$9,"YM"),"")</f>
        <v>7</v>
      </c>
      <c r="AV206">
        <f>IF(B206&lt;&gt;"",DATEDIF(E206,$AT$9,"MD"),"")</f>
        <v>21</v>
      </c>
      <c r="BA206"/>
    </row>
    <row r="207" spans="1:53" ht="21.75">
      <c r="A207" s="174">
        <v>28</v>
      </c>
      <c r="B207" s="175" t="s">
        <v>1870</v>
      </c>
      <c r="C207" s="175" t="s">
        <v>35</v>
      </c>
      <c r="D207" s="176">
        <v>39479</v>
      </c>
      <c r="E207" s="177">
        <v>39479</v>
      </c>
      <c r="F207" s="177">
        <v>42688</v>
      </c>
      <c r="G207" s="181"/>
      <c r="H207" s="178"/>
      <c r="I207" s="175" t="s">
        <v>58</v>
      </c>
      <c r="J207" s="177">
        <v>49949</v>
      </c>
      <c r="K207" s="179" t="s">
        <v>3</v>
      </c>
      <c r="L207" s="175" t="s">
        <v>754</v>
      </c>
      <c r="M207" s="175" t="s">
        <v>88</v>
      </c>
      <c r="N207" s="175" t="s">
        <v>699</v>
      </c>
      <c r="O207" s="175" t="s">
        <v>87</v>
      </c>
      <c r="P207" s="179" t="s">
        <v>9</v>
      </c>
      <c r="Q207" s="179" t="s">
        <v>121</v>
      </c>
      <c r="R207" s="180"/>
      <c r="S207" s="235">
        <f t="shared" si="73"/>
        <v>1</v>
      </c>
      <c r="T207" s="236" t="str">
        <f t="shared" si="74"/>
        <v/>
      </c>
      <c r="U207" s="237" t="str">
        <f t="shared" si="75"/>
        <v/>
      </c>
      <c r="V207" s="245" t="str">
        <f t="shared" si="76"/>
        <v/>
      </c>
      <c r="W207" s="236" t="str">
        <f t="shared" si="77"/>
        <v/>
      </c>
      <c r="X207" s="237" t="str">
        <f t="shared" si="78"/>
        <v/>
      </c>
      <c r="Y207" s="245" t="str">
        <f t="shared" si="79"/>
        <v/>
      </c>
      <c r="Z207" s="236" t="str">
        <f t="shared" si="80"/>
        <v/>
      </c>
      <c r="AA207" s="248" t="str">
        <f t="shared" si="81"/>
        <v/>
      </c>
      <c r="AB207" s="235" t="str">
        <f t="shared" si="82"/>
        <v/>
      </c>
      <c r="AC207" s="236" t="str">
        <f t="shared" si="83"/>
        <v/>
      </c>
      <c r="AD207" s="236">
        <f t="shared" si="84"/>
        <v>1</v>
      </c>
      <c r="AE207" s="237" t="str">
        <f t="shared" si="85"/>
        <v/>
      </c>
      <c r="AF207" s="245" t="str">
        <f t="shared" si="86"/>
        <v/>
      </c>
      <c r="AG207" s="236" t="str">
        <f t="shared" si="87"/>
        <v/>
      </c>
      <c r="AH207" s="236" t="str">
        <f t="shared" si="88"/>
        <v/>
      </c>
      <c r="AI207" s="237" t="str">
        <f t="shared" si="89"/>
        <v/>
      </c>
      <c r="AJ207" s="245" t="str">
        <f t="shared" si="90"/>
        <v/>
      </c>
      <c r="AK207" s="236" t="str">
        <f t="shared" si="91"/>
        <v/>
      </c>
      <c r="AL207" s="236" t="str">
        <f t="shared" si="92"/>
        <v/>
      </c>
      <c r="AM207" s="248" t="str">
        <f t="shared" si="93"/>
        <v/>
      </c>
      <c r="AN207" s="250"/>
      <c r="AO207" s="251"/>
      <c r="AP207" s="251"/>
      <c r="AQ207" s="251"/>
      <c r="AR207" s="251"/>
      <c r="AS207" s="251"/>
      <c r="AT207">
        <f t="shared" si="94"/>
        <v>15</v>
      </c>
      <c r="AU207">
        <f t="shared" si="95"/>
        <v>4</v>
      </c>
      <c r="AV207">
        <f t="shared" si="96"/>
        <v>0</v>
      </c>
    </row>
    <row r="208" spans="1:53" ht="21.75">
      <c r="A208" s="174">
        <v>29</v>
      </c>
      <c r="B208" s="175" t="s">
        <v>2230</v>
      </c>
      <c r="C208" s="175" t="s">
        <v>35</v>
      </c>
      <c r="D208" s="176">
        <v>36612</v>
      </c>
      <c r="E208" s="177">
        <v>36612</v>
      </c>
      <c r="F208" s="177">
        <v>43318</v>
      </c>
      <c r="G208" s="181"/>
      <c r="H208" s="178"/>
      <c r="I208" s="175" t="s">
        <v>58</v>
      </c>
      <c r="J208" s="177">
        <v>48488</v>
      </c>
      <c r="K208" s="179" t="s">
        <v>3</v>
      </c>
      <c r="L208" s="175" t="s">
        <v>759</v>
      </c>
      <c r="M208" s="175" t="s">
        <v>1928</v>
      </c>
      <c r="N208" s="175" t="s">
        <v>760</v>
      </c>
      <c r="O208" s="175" t="s">
        <v>761</v>
      </c>
      <c r="P208" s="179" t="s">
        <v>194</v>
      </c>
      <c r="Q208" s="179" t="s">
        <v>38</v>
      </c>
      <c r="R208" s="180"/>
      <c r="S208" s="235">
        <f t="shared" si="73"/>
        <v>1</v>
      </c>
      <c r="T208" s="236" t="str">
        <f t="shared" si="74"/>
        <v/>
      </c>
      <c r="U208" s="237" t="str">
        <f t="shared" si="75"/>
        <v/>
      </c>
      <c r="V208" s="245" t="str">
        <f t="shared" si="76"/>
        <v/>
      </c>
      <c r="W208" s="236" t="str">
        <f t="shared" si="77"/>
        <v/>
      </c>
      <c r="X208" s="237" t="str">
        <f t="shared" si="78"/>
        <v/>
      </c>
      <c r="Y208" s="245" t="str">
        <f t="shared" si="79"/>
        <v/>
      </c>
      <c r="Z208" s="236" t="str">
        <f t="shared" si="80"/>
        <v/>
      </c>
      <c r="AA208" s="248" t="str">
        <f t="shared" si="81"/>
        <v/>
      </c>
      <c r="AB208" s="235" t="str">
        <f t="shared" si="82"/>
        <v/>
      </c>
      <c r="AC208" s="236" t="str">
        <f t="shared" si="83"/>
        <v/>
      </c>
      <c r="AD208" s="236">
        <f t="shared" si="84"/>
        <v>1</v>
      </c>
      <c r="AE208" s="237" t="str">
        <f t="shared" si="85"/>
        <v/>
      </c>
      <c r="AF208" s="245" t="str">
        <f t="shared" si="86"/>
        <v/>
      </c>
      <c r="AG208" s="236" t="str">
        <f t="shared" si="87"/>
        <v/>
      </c>
      <c r="AH208" s="236" t="str">
        <f t="shared" si="88"/>
        <v/>
      </c>
      <c r="AI208" s="237" t="str">
        <f t="shared" si="89"/>
        <v/>
      </c>
      <c r="AJ208" s="245" t="str">
        <f t="shared" si="90"/>
        <v/>
      </c>
      <c r="AK208" s="236" t="str">
        <f t="shared" si="91"/>
        <v/>
      </c>
      <c r="AL208" s="236" t="str">
        <f t="shared" si="92"/>
        <v/>
      </c>
      <c r="AM208" s="248" t="str">
        <f t="shared" si="93"/>
        <v/>
      </c>
      <c r="AN208" s="250"/>
      <c r="AO208" s="251"/>
      <c r="AP208" s="251"/>
      <c r="AQ208" s="251"/>
      <c r="AR208" s="251"/>
      <c r="AS208" s="251"/>
      <c r="AT208">
        <f t="shared" si="94"/>
        <v>23</v>
      </c>
      <c r="AU208">
        <f t="shared" si="95"/>
        <v>2</v>
      </c>
      <c r="AV208">
        <f t="shared" si="96"/>
        <v>5</v>
      </c>
    </row>
    <row r="209" spans="1:48" ht="21.75">
      <c r="A209" s="174">
        <v>30</v>
      </c>
      <c r="B209" s="175" t="s">
        <v>1930</v>
      </c>
      <c r="C209" s="175" t="s">
        <v>35</v>
      </c>
      <c r="D209" s="176">
        <v>36312</v>
      </c>
      <c r="E209" s="177">
        <v>36312</v>
      </c>
      <c r="F209" s="177">
        <v>42943</v>
      </c>
      <c r="G209" s="181"/>
      <c r="H209" s="178"/>
      <c r="I209" s="175" t="s">
        <v>58</v>
      </c>
      <c r="J209" s="177">
        <v>48122</v>
      </c>
      <c r="K209" s="179" t="s">
        <v>3</v>
      </c>
      <c r="L209" s="175" t="s">
        <v>768</v>
      </c>
      <c r="M209" s="175" t="s">
        <v>1884</v>
      </c>
      <c r="N209" s="175" t="s">
        <v>769</v>
      </c>
      <c r="O209" s="175" t="s">
        <v>770</v>
      </c>
      <c r="P209" s="179" t="s">
        <v>194</v>
      </c>
      <c r="Q209" s="179" t="s">
        <v>38</v>
      </c>
      <c r="R209" s="180"/>
      <c r="S209" s="235">
        <f t="shared" si="73"/>
        <v>1</v>
      </c>
      <c r="T209" s="236" t="str">
        <f t="shared" si="74"/>
        <v/>
      </c>
      <c r="U209" s="237" t="str">
        <f t="shared" si="75"/>
        <v/>
      </c>
      <c r="V209" s="245" t="str">
        <f t="shared" si="76"/>
        <v/>
      </c>
      <c r="W209" s="236" t="str">
        <f t="shared" si="77"/>
        <v/>
      </c>
      <c r="X209" s="237" t="str">
        <f t="shared" si="78"/>
        <v/>
      </c>
      <c r="Y209" s="245" t="str">
        <f t="shared" si="79"/>
        <v/>
      </c>
      <c r="Z209" s="236" t="str">
        <f t="shared" si="80"/>
        <v/>
      </c>
      <c r="AA209" s="248" t="str">
        <f t="shared" si="81"/>
        <v/>
      </c>
      <c r="AB209" s="235" t="str">
        <f t="shared" si="82"/>
        <v/>
      </c>
      <c r="AC209" s="236" t="str">
        <f t="shared" si="83"/>
        <v/>
      </c>
      <c r="AD209" s="236">
        <f t="shared" si="84"/>
        <v>1</v>
      </c>
      <c r="AE209" s="237" t="str">
        <f t="shared" si="85"/>
        <v/>
      </c>
      <c r="AF209" s="245" t="str">
        <f t="shared" si="86"/>
        <v/>
      </c>
      <c r="AG209" s="236" t="str">
        <f t="shared" si="87"/>
        <v/>
      </c>
      <c r="AH209" s="236" t="str">
        <f t="shared" si="88"/>
        <v/>
      </c>
      <c r="AI209" s="237" t="str">
        <f t="shared" si="89"/>
        <v/>
      </c>
      <c r="AJ209" s="245" t="str">
        <f t="shared" si="90"/>
        <v/>
      </c>
      <c r="AK209" s="236" t="str">
        <f t="shared" si="91"/>
        <v/>
      </c>
      <c r="AL209" s="236" t="str">
        <f t="shared" si="92"/>
        <v/>
      </c>
      <c r="AM209" s="248" t="str">
        <f t="shared" si="93"/>
        <v/>
      </c>
      <c r="AN209" s="250"/>
      <c r="AO209" s="251"/>
      <c r="AP209" s="251"/>
      <c r="AQ209" s="251"/>
      <c r="AR209" s="251"/>
      <c r="AS209" s="251"/>
      <c r="AT209">
        <f t="shared" si="94"/>
        <v>24</v>
      </c>
      <c r="AU209">
        <f t="shared" si="95"/>
        <v>0</v>
      </c>
      <c r="AV209">
        <f t="shared" si="96"/>
        <v>0</v>
      </c>
    </row>
    <row r="210" spans="1:48" ht="21.75">
      <c r="A210" s="174">
        <v>31</v>
      </c>
      <c r="B210" s="175" t="s">
        <v>2362</v>
      </c>
      <c r="C210" s="175" t="s">
        <v>35</v>
      </c>
      <c r="D210" s="176">
        <v>40686</v>
      </c>
      <c r="E210" s="177">
        <v>40686</v>
      </c>
      <c r="F210" s="177">
        <v>44067</v>
      </c>
      <c r="G210" s="181"/>
      <c r="H210" s="178"/>
      <c r="I210" s="175" t="s">
        <v>58</v>
      </c>
      <c r="J210" s="177">
        <v>52505</v>
      </c>
      <c r="K210" s="179" t="s">
        <v>3</v>
      </c>
      <c r="L210" s="175" t="s">
        <v>659</v>
      </c>
      <c r="M210" s="175" t="s">
        <v>5</v>
      </c>
      <c r="N210" s="175" t="s">
        <v>660</v>
      </c>
      <c r="O210" s="175" t="s">
        <v>7</v>
      </c>
      <c r="P210" s="179" t="s">
        <v>121</v>
      </c>
      <c r="Q210" s="179" t="s">
        <v>60</v>
      </c>
      <c r="R210" s="180"/>
      <c r="S210" s="235">
        <f t="shared" si="73"/>
        <v>1</v>
      </c>
      <c r="T210" s="236" t="str">
        <f t="shared" si="74"/>
        <v/>
      </c>
      <c r="U210" s="237" t="str">
        <f t="shared" si="75"/>
        <v/>
      </c>
      <c r="V210" s="245" t="str">
        <f t="shared" si="76"/>
        <v/>
      </c>
      <c r="W210" s="236" t="str">
        <f t="shared" si="77"/>
        <v/>
      </c>
      <c r="X210" s="237" t="str">
        <f t="shared" si="78"/>
        <v/>
      </c>
      <c r="Y210" s="245" t="str">
        <f t="shared" si="79"/>
        <v/>
      </c>
      <c r="Z210" s="236" t="str">
        <f t="shared" si="80"/>
        <v/>
      </c>
      <c r="AA210" s="248" t="str">
        <f t="shared" si="81"/>
        <v/>
      </c>
      <c r="AB210" s="235" t="str">
        <f t="shared" si="82"/>
        <v/>
      </c>
      <c r="AC210" s="236" t="str">
        <f t="shared" si="83"/>
        <v/>
      </c>
      <c r="AD210" s="236">
        <f t="shared" si="84"/>
        <v>1</v>
      </c>
      <c r="AE210" s="237" t="str">
        <f t="shared" si="85"/>
        <v/>
      </c>
      <c r="AF210" s="245" t="str">
        <f t="shared" si="86"/>
        <v/>
      </c>
      <c r="AG210" s="236" t="str">
        <f t="shared" si="87"/>
        <v/>
      </c>
      <c r="AH210" s="236" t="str">
        <f t="shared" si="88"/>
        <v/>
      </c>
      <c r="AI210" s="237" t="str">
        <f t="shared" si="89"/>
        <v/>
      </c>
      <c r="AJ210" s="245" t="str">
        <f t="shared" si="90"/>
        <v/>
      </c>
      <c r="AK210" s="236" t="str">
        <f t="shared" si="91"/>
        <v/>
      </c>
      <c r="AL210" s="236" t="str">
        <f t="shared" si="92"/>
        <v/>
      </c>
      <c r="AM210" s="248" t="str">
        <f t="shared" si="93"/>
        <v/>
      </c>
      <c r="AN210" s="250"/>
      <c r="AO210" s="251"/>
      <c r="AP210" s="251"/>
      <c r="AQ210" s="251"/>
      <c r="AR210" s="251"/>
      <c r="AS210" s="251"/>
      <c r="AT210">
        <f t="shared" si="94"/>
        <v>12</v>
      </c>
      <c r="AU210">
        <f t="shared" si="95"/>
        <v>0</v>
      </c>
      <c r="AV210">
        <f t="shared" si="96"/>
        <v>9</v>
      </c>
    </row>
    <row r="211" spans="1:48" ht="21.75">
      <c r="A211" s="174">
        <v>32</v>
      </c>
      <c r="B211" s="175" t="s">
        <v>2581</v>
      </c>
      <c r="C211" s="175" t="s">
        <v>35</v>
      </c>
      <c r="D211" s="176">
        <v>41463</v>
      </c>
      <c r="E211" s="177">
        <v>41463</v>
      </c>
      <c r="F211" s="181">
        <v>44638</v>
      </c>
      <c r="G211" s="181"/>
      <c r="H211" s="178"/>
      <c r="I211" s="175" t="s">
        <v>58</v>
      </c>
      <c r="J211" s="177">
        <v>51410</v>
      </c>
      <c r="K211" s="179" t="s">
        <v>3</v>
      </c>
      <c r="L211" s="175" t="s">
        <v>772</v>
      </c>
      <c r="M211" s="175" t="s">
        <v>88</v>
      </c>
      <c r="N211" s="175" t="s">
        <v>616</v>
      </c>
      <c r="O211" s="175" t="s">
        <v>87</v>
      </c>
      <c r="P211" s="179" t="s">
        <v>38</v>
      </c>
      <c r="Q211" s="179" t="s">
        <v>109</v>
      </c>
      <c r="R211" s="180"/>
      <c r="S211" s="235">
        <f>IF($B211&lt;&gt;"",IF(AND($K211="เอก",OR($AT211&gt;0,AND($AT211=0,$AU211&gt;=9))),1,""),"")</f>
        <v>1</v>
      </c>
      <c r="T211" s="236" t="str">
        <f>IF($B211&lt;&gt;"",IF(AND($K211="โท",OR($AT211&gt;0,AND($AT211=0,$AU211&gt;=9))),1,""),"")</f>
        <v/>
      </c>
      <c r="U211" s="237" t="str">
        <f>IF($B211&lt;&gt;"",IF(AND($K211="ตรี",OR($AT211&gt;0,AND($AT211=0,$AU211&gt;=9))),1,""),"")</f>
        <v/>
      </c>
      <c r="V211" s="245" t="str">
        <f>IF($B211&lt;&gt;"",IF(AND($K211="เอก",AND($AT211=0,AND($AU211&gt;=6,$AU211&lt;=8))),1,""),"")</f>
        <v/>
      </c>
      <c r="W211" s="236" t="str">
        <f>IF($B211&lt;&gt;"",IF(AND($K211="โท",AND($AT211=0,AND($AU211&gt;=6,$AU211&lt;=8))),1,""),"")</f>
        <v/>
      </c>
      <c r="X211" s="237" t="str">
        <f>IF($B211&lt;&gt;"",IF(AND($K211="ตรี",AND($AT211=0,AND($AU211&gt;=6,$AU211&lt;=8))),1,""),"")</f>
        <v/>
      </c>
      <c r="Y211" s="245" t="str">
        <f>IF($B211&lt;&gt;"",IF(AND($K211="เอก",AND($AT211=0,AND($AU211&gt;=0,$AU211&lt;=5))),1,""),"")</f>
        <v/>
      </c>
      <c r="Z211" s="236" t="str">
        <f>IF($B211&lt;&gt;"",IF(AND($K211="โท",AND($AT211=0,AND($AU211&gt;=0,$AU211&lt;=5))),1,""),"")</f>
        <v/>
      </c>
      <c r="AA211" s="248" t="str">
        <f>IF($B211&lt;&gt;"",IF(AND($K211="ตรี",AND($AT211=0,AND($AU211&gt;=0,$AU211&lt;=5))),1,""),"")</f>
        <v/>
      </c>
      <c r="AB211" s="235" t="str">
        <f>IF($B211&lt;&gt;"",IF(AND($C211="ศาสตราจารย์",OR($AT211&gt;0,AND($AT211=0,$AU211&gt;=9))),1,""),"")</f>
        <v/>
      </c>
      <c r="AC211" s="236" t="str">
        <f>IF($B211&lt;&gt;"",IF(AND($C211="รองศาสตราจารย์",OR($AT211&gt;0,AND($AT211=0,$AU211&gt;=9))),1,""),"")</f>
        <v/>
      </c>
      <c r="AD211" s="236">
        <f>IF($B211&lt;&gt;"",IF(AND($C211="ผู้ช่วยศาสตราจารย์",OR($AT211&gt;0,AND($AT211=0,$AU211&gt;=9))),1,""),"")</f>
        <v>1</v>
      </c>
      <c r="AE211" s="237" t="str">
        <f>IF($B211&lt;&gt;"",IF(AND($C211="อาจารย์",OR($AT211&gt;0,AND($AT211=0,$AU211&gt;=9))),1,""),"")</f>
        <v/>
      </c>
      <c r="AF211" s="245" t="str">
        <f>IF($B211&lt;&gt;"",IF(AND($C211="ศาสตราจารย์",AND($AT211=0,AND($AU211&gt;=6,$AU211&lt;=8))),1,""),"")</f>
        <v/>
      </c>
      <c r="AG211" s="236" t="str">
        <f>IF($B211&lt;&gt;"",IF(AND($C211="รองศาสตราจารย์",AND($AT211=0,AND($AU211&gt;=6,$AU211&lt;=8))),1,""),"")</f>
        <v/>
      </c>
      <c r="AH211" s="236" t="str">
        <f>IF($B211&lt;&gt;"",IF(AND($C211="ผู้ช่วยศาสตราจารย์",AND($AT211=0,AND($AU211&gt;=6,$AU211&lt;=8))),1,""),"")</f>
        <v/>
      </c>
      <c r="AI211" s="237" t="str">
        <f>IF($B211&lt;&gt;"",IF(AND($C211="อาจารย์",AND($AT211=0,AND($AU211&gt;=6,$AU211&lt;=8))),1,""),"")</f>
        <v/>
      </c>
      <c r="AJ211" s="245" t="str">
        <f>IF($B211&lt;&gt;"",IF(AND($C211="ศาสตราจารย์",AND($AT211=0,AND($AU211&gt;=0,$AU211&lt;=5))),1,""),"")</f>
        <v/>
      </c>
      <c r="AK211" s="236" t="str">
        <f>IF($B211&lt;&gt;"",IF(AND($C211="รองศาสตราจารย์",AND($AT211=0,AND($AU211&gt;=0,$AU211&lt;=5))),1,""),"")</f>
        <v/>
      </c>
      <c r="AL211" s="236" t="str">
        <f>IF($B211&lt;&gt;"",IF(AND($C211="ผู้ช่วยศาสตราจารย์",AND($AT211=0,AND($AU211&gt;=0,$AU211&lt;=5))),1,""),"")</f>
        <v/>
      </c>
      <c r="AM211" s="248" t="str">
        <f>IF($B211&lt;&gt;"",IF(AND($C211="อาจารย์",AND($AT211=0,AND($AU211&gt;=0,$AU211&lt;=5))),1,""),"")</f>
        <v/>
      </c>
      <c r="AN211" s="250"/>
      <c r="AO211" s="251"/>
      <c r="AP211" s="251"/>
      <c r="AQ211" s="251"/>
      <c r="AR211" s="251"/>
      <c r="AS211" s="251"/>
      <c r="AT211">
        <f>IF(B211&lt;&gt;"",DATEDIF(E211,$AT$9,"Y"),"")</f>
        <v>9</v>
      </c>
      <c r="AU211">
        <f>IF(B211&lt;&gt;"",DATEDIF(E211,$AT$9,"YM"),"")</f>
        <v>10</v>
      </c>
      <c r="AV211">
        <f>IF(B211&lt;&gt;"",DATEDIF(E211,$AT$9,"MD"),"")</f>
        <v>24</v>
      </c>
    </row>
    <row r="212" spans="1:48" ht="21.75">
      <c r="A212" s="174">
        <v>33</v>
      </c>
      <c r="B212" s="175" t="s">
        <v>2231</v>
      </c>
      <c r="C212" s="175" t="s">
        <v>35</v>
      </c>
      <c r="D212" s="176">
        <v>40848</v>
      </c>
      <c r="E212" s="177">
        <v>40848</v>
      </c>
      <c r="F212" s="177">
        <v>42503</v>
      </c>
      <c r="G212" s="181"/>
      <c r="H212" s="178"/>
      <c r="I212" s="175" t="s">
        <v>58</v>
      </c>
      <c r="J212" s="177">
        <v>52871</v>
      </c>
      <c r="K212" s="179" t="s">
        <v>3</v>
      </c>
      <c r="L212" s="175" t="s">
        <v>655</v>
      </c>
      <c r="M212" s="175" t="s">
        <v>5</v>
      </c>
      <c r="N212" s="175" t="s">
        <v>290</v>
      </c>
      <c r="O212" s="175" t="s">
        <v>7</v>
      </c>
      <c r="P212" s="179" t="s">
        <v>121</v>
      </c>
      <c r="Q212" s="179" t="s">
        <v>60</v>
      </c>
      <c r="R212" s="180"/>
      <c r="S212" s="235">
        <f t="shared" si="73"/>
        <v>1</v>
      </c>
      <c r="T212" s="236" t="str">
        <f t="shared" si="74"/>
        <v/>
      </c>
      <c r="U212" s="237" t="str">
        <f t="shared" si="75"/>
        <v/>
      </c>
      <c r="V212" s="245" t="str">
        <f t="shared" si="76"/>
        <v/>
      </c>
      <c r="W212" s="236" t="str">
        <f t="shared" si="77"/>
        <v/>
      </c>
      <c r="X212" s="237" t="str">
        <f t="shared" si="78"/>
        <v/>
      </c>
      <c r="Y212" s="245" t="str">
        <f t="shared" si="79"/>
        <v/>
      </c>
      <c r="Z212" s="236" t="str">
        <f t="shared" si="80"/>
        <v/>
      </c>
      <c r="AA212" s="248" t="str">
        <f t="shared" si="81"/>
        <v/>
      </c>
      <c r="AB212" s="235" t="str">
        <f t="shared" si="82"/>
        <v/>
      </c>
      <c r="AC212" s="236" t="str">
        <f t="shared" si="83"/>
        <v/>
      </c>
      <c r="AD212" s="236">
        <f t="shared" si="84"/>
        <v>1</v>
      </c>
      <c r="AE212" s="237" t="str">
        <f t="shared" si="85"/>
        <v/>
      </c>
      <c r="AF212" s="245" t="str">
        <f t="shared" si="86"/>
        <v/>
      </c>
      <c r="AG212" s="236" t="str">
        <f t="shared" si="87"/>
        <v/>
      </c>
      <c r="AH212" s="236" t="str">
        <f t="shared" si="88"/>
        <v/>
      </c>
      <c r="AI212" s="237" t="str">
        <f t="shared" si="89"/>
        <v/>
      </c>
      <c r="AJ212" s="245" t="str">
        <f t="shared" si="90"/>
        <v/>
      </c>
      <c r="AK212" s="236" t="str">
        <f t="shared" si="91"/>
        <v/>
      </c>
      <c r="AL212" s="236" t="str">
        <f t="shared" si="92"/>
        <v/>
      </c>
      <c r="AM212" s="248" t="str">
        <f t="shared" si="93"/>
        <v/>
      </c>
      <c r="AN212" s="250"/>
      <c r="AO212" s="251"/>
      <c r="AP212" s="251"/>
      <c r="AQ212" s="251"/>
      <c r="AR212" s="251"/>
      <c r="AS212" s="251"/>
      <c r="AT212">
        <f t="shared" si="94"/>
        <v>11</v>
      </c>
      <c r="AU212">
        <f t="shared" si="95"/>
        <v>7</v>
      </c>
      <c r="AV212">
        <f t="shared" si="96"/>
        <v>0</v>
      </c>
    </row>
    <row r="213" spans="1:48" ht="21.75">
      <c r="A213" s="174">
        <v>34</v>
      </c>
      <c r="B213" s="175" t="s">
        <v>2232</v>
      </c>
      <c r="C213" s="175" t="s">
        <v>35</v>
      </c>
      <c r="D213" s="176">
        <v>42023</v>
      </c>
      <c r="E213" s="177">
        <v>42023</v>
      </c>
      <c r="F213" s="177">
        <v>43091</v>
      </c>
      <c r="G213" s="181"/>
      <c r="H213" s="178"/>
      <c r="I213" s="175" t="s">
        <v>58</v>
      </c>
      <c r="J213" s="177">
        <v>51044</v>
      </c>
      <c r="K213" s="179" t="s">
        <v>3</v>
      </c>
      <c r="L213" s="175" t="s">
        <v>773</v>
      </c>
      <c r="M213" s="175" t="s">
        <v>270</v>
      </c>
      <c r="N213" s="175" t="s">
        <v>276</v>
      </c>
      <c r="O213" s="175" t="s">
        <v>31</v>
      </c>
      <c r="P213" s="179" t="s">
        <v>78</v>
      </c>
      <c r="Q213" s="179" t="s">
        <v>73</v>
      </c>
      <c r="R213" s="180"/>
      <c r="S213" s="235">
        <f t="shared" si="73"/>
        <v>1</v>
      </c>
      <c r="T213" s="236" t="str">
        <f t="shared" si="74"/>
        <v/>
      </c>
      <c r="U213" s="237" t="str">
        <f t="shared" si="75"/>
        <v/>
      </c>
      <c r="V213" s="245" t="str">
        <f t="shared" si="76"/>
        <v/>
      </c>
      <c r="W213" s="236" t="str">
        <f t="shared" si="77"/>
        <v/>
      </c>
      <c r="X213" s="237" t="str">
        <f t="shared" si="78"/>
        <v/>
      </c>
      <c r="Y213" s="245" t="str">
        <f t="shared" si="79"/>
        <v/>
      </c>
      <c r="Z213" s="236" t="str">
        <f t="shared" si="80"/>
        <v/>
      </c>
      <c r="AA213" s="248" t="str">
        <f t="shared" si="81"/>
        <v/>
      </c>
      <c r="AB213" s="235" t="str">
        <f t="shared" si="82"/>
        <v/>
      </c>
      <c r="AC213" s="236" t="str">
        <f t="shared" si="83"/>
        <v/>
      </c>
      <c r="AD213" s="236">
        <f t="shared" si="84"/>
        <v>1</v>
      </c>
      <c r="AE213" s="237" t="str">
        <f t="shared" si="85"/>
        <v/>
      </c>
      <c r="AF213" s="245" t="str">
        <f t="shared" si="86"/>
        <v/>
      </c>
      <c r="AG213" s="236" t="str">
        <f t="shared" si="87"/>
        <v/>
      </c>
      <c r="AH213" s="236" t="str">
        <f t="shared" si="88"/>
        <v/>
      </c>
      <c r="AI213" s="237" t="str">
        <f t="shared" si="89"/>
        <v/>
      </c>
      <c r="AJ213" s="245" t="str">
        <f t="shared" si="90"/>
        <v/>
      </c>
      <c r="AK213" s="236" t="str">
        <f t="shared" si="91"/>
        <v/>
      </c>
      <c r="AL213" s="236" t="str">
        <f t="shared" si="92"/>
        <v/>
      </c>
      <c r="AM213" s="248" t="str">
        <f t="shared" si="93"/>
        <v/>
      </c>
      <c r="AN213" s="250"/>
      <c r="AO213" s="251"/>
      <c r="AP213" s="251"/>
      <c r="AQ213" s="251"/>
      <c r="AR213" s="251"/>
      <c r="AS213" s="251"/>
      <c r="AT213">
        <f t="shared" si="94"/>
        <v>8</v>
      </c>
      <c r="AU213">
        <f t="shared" si="95"/>
        <v>4</v>
      </c>
      <c r="AV213">
        <f t="shared" si="96"/>
        <v>13</v>
      </c>
    </row>
    <row r="214" spans="1:48" ht="21.75">
      <c r="A214" s="174">
        <v>35</v>
      </c>
      <c r="B214" s="175" t="s">
        <v>646</v>
      </c>
      <c r="C214" s="175" t="s">
        <v>35</v>
      </c>
      <c r="D214" s="176">
        <v>36339</v>
      </c>
      <c r="E214" s="177">
        <v>36339</v>
      </c>
      <c r="F214" s="177">
        <v>38995</v>
      </c>
      <c r="G214" s="181"/>
      <c r="H214" s="178"/>
      <c r="I214" s="175" t="s">
        <v>58</v>
      </c>
      <c r="J214" s="177">
        <v>49218</v>
      </c>
      <c r="K214" s="179" t="s">
        <v>3</v>
      </c>
      <c r="L214" s="175" t="s">
        <v>647</v>
      </c>
      <c r="M214" s="175" t="s">
        <v>1884</v>
      </c>
      <c r="N214" s="175" t="s">
        <v>648</v>
      </c>
      <c r="O214" s="175" t="s">
        <v>649</v>
      </c>
      <c r="P214" s="179" t="s">
        <v>121</v>
      </c>
      <c r="Q214" s="179" t="s">
        <v>109</v>
      </c>
      <c r="R214" s="180"/>
      <c r="S214" s="235">
        <f t="shared" ref="S214:S274" si="143">IF($B214&lt;&gt;"",IF(AND($K214="เอก",OR($AT214&gt;0,AND($AT214=0,$AU214&gt;=9))),1,""),"")</f>
        <v>1</v>
      </c>
      <c r="T214" s="236" t="str">
        <f t="shared" ref="T214:T274" si="144">IF($B214&lt;&gt;"",IF(AND($K214="โท",OR($AT214&gt;0,AND($AT214=0,$AU214&gt;=9))),1,""),"")</f>
        <v/>
      </c>
      <c r="U214" s="237" t="str">
        <f t="shared" ref="U214:U274" si="145">IF($B214&lt;&gt;"",IF(AND($K214="ตรี",OR($AT214&gt;0,AND($AT214=0,$AU214&gt;=9))),1,""),"")</f>
        <v/>
      </c>
      <c r="V214" s="245" t="str">
        <f t="shared" ref="V214:V274" si="146">IF($B214&lt;&gt;"",IF(AND($K214="เอก",AND($AT214=0,AND($AU214&gt;=6,$AU214&lt;=8))),1,""),"")</f>
        <v/>
      </c>
      <c r="W214" s="236" t="str">
        <f t="shared" ref="W214:W274" si="147">IF($B214&lt;&gt;"",IF(AND($K214="โท",AND($AT214=0,AND($AU214&gt;=6,$AU214&lt;=8))),1,""),"")</f>
        <v/>
      </c>
      <c r="X214" s="237" t="str">
        <f t="shared" ref="X214:X274" si="148">IF($B214&lt;&gt;"",IF(AND($K214="ตรี",AND($AT214=0,AND($AU214&gt;=6,$AU214&lt;=8))),1,""),"")</f>
        <v/>
      </c>
      <c r="Y214" s="245" t="str">
        <f t="shared" ref="Y214:Y274" si="149">IF($B214&lt;&gt;"",IF(AND($K214="เอก",AND($AT214=0,AND($AU214&gt;=0,$AU214&lt;=5))),1,""),"")</f>
        <v/>
      </c>
      <c r="Z214" s="236" t="str">
        <f t="shared" ref="Z214:Z274" si="150">IF($B214&lt;&gt;"",IF(AND($K214="โท",AND($AT214=0,AND($AU214&gt;=0,$AU214&lt;=5))),1,""),"")</f>
        <v/>
      </c>
      <c r="AA214" s="248" t="str">
        <f t="shared" ref="AA214:AA274" si="151">IF($B214&lt;&gt;"",IF(AND($K214="ตรี",AND($AT214=0,AND($AU214&gt;=0,$AU214&lt;=5))),1,""),"")</f>
        <v/>
      </c>
      <c r="AB214" s="235" t="str">
        <f t="shared" ref="AB214:AB274" si="152">IF($B214&lt;&gt;"",IF(AND($C214="ศาสตราจารย์",OR($AT214&gt;0,AND($AT214=0,$AU214&gt;=9))),1,""),"")</f>
        <v/>
      </c>
      <c r="AC214" s="236" t="str">
        <f t="shared" ref="AC214:AC274" si="153">IF($B214&lt;&gt;"",IF(AND($C214="รองศาสตราจารย์",OR($AT214&gt;0,AND($AT214=0,$AU214&gt;=9))),1,""),"")</f>
        <v/>
      </c>
      <c r="AD214" s="236">
        <f t="shared" ref="AD214:AD274" si="154">IF($B214&lt;&gt;"",IF(AND($C214="ผู้ช่วยศาสตราจารย์",OR($AT214&gt;0,AND($AT214=0,$AU214&gt;=9))),1,""),"")</f>
        <v>1</v>
      </c>
      <c r="AE214" s="237" t="str">
        <f t="shared" ref="AE214:AE274" si="155">IF($B214&lt;&gt;"",IF(AND($C214="อาจารย์",OR($AT214&gt;0,AND($AT214=0,$AU214&gt;=9))),1,""),"")</f>
        <v/>
      </c>
      <c r="AF214" s="245" t="str">
        <f t="shared" ref="AF214:AF274" si="156">IF($B214&lt;&gt;"",IF(AND($C214="ศาสตราจารย์",AND($AT214=0,AND($AU214&gt;=6,$AU214&lt;=8))),1,""),"")</f>
        <v/>
      </c>
      <c r="AG214" s="236" t="str">
        <f t="shared" ref="AG214:AG274" si="157">IF($B214&lt;&gt;"",IF(AND($C214="รองศาสตราจารย์",AND($AT214=0,AND($AU214&gt;=6,$AU214&lt;=8))),1,""),"")</f>
        <v/>
      </c>
      <c r="AH214" s="236" t="str">
        <f t="shared" ref="AH214:AH274" si="158">IF($B214&lt;&gt;"",IF(AND($C214="ผู้ช่วยศาสตราจารย์",AND($AT214=0,AND($AU214&gt;=6,$AU214&lt;=8))),1,""),"")</f>
        <v/>
      </c>
      <c r="AI214" s="237" t="str">
        <f t="shared" ref="AI214:AI274" si="159">IF($B214&lt;&gt;"",IF(AND($C214="อาจารย์",AND($AT214=0,AND($AU214&gt;=6,$AU214&lt;=8))),1,""),"")</f>
        <v/>
      </c>
      <c r="AJ214" s="245" t="str">
        <f t="shared" ref="AJ214:AJ274" si="160">IF($B214&lt;&gt;"",IF(AND($C214="ศาสตราจารย์",AND($AT214=0,AND($AU214&gt;=0,$AU214&lt;=5))),1,""),"")</f>
        <v/>
      </c>
      <c r="AK214" s="236" t="str">
        <f t="shared" ref="AK214:AK274" si="161">IF($B214&lt;&gt;"",IF(AND($C214="รองศาสตราจารย์",AND($AT214=0,AND($AU214&gt;=0,$AU214&lt;=5))),1,""),"")</f>
        <v/>
      </c>
      <c r="AL214" s="236" t="str">
        <f t="shared" ref="AL214:AL274" si="162">IF($B214&lt;&gt;"",IF(AND($C214="ผู้ช่วยศาสตราจารย์",AND($AT214=0,AND($AU214&gt;=0,$AU214&lt;=5))),1,""),"")</f>
        <v/>
      </c>
      <c r="AM214" s="248" t="str">
        <f t="shared" ref="AM214:AM274" si="163">IF($B214&lt;&gt;"",IF(AND($C214="อาจารย์",AND($AT214=0,AND($AU214&gt;=0,$AU214&lt;=5))),1,""),"")</f>
        <v/>
      </c>
      <c r="AN214" s="250"/>
      <c r="AO214" s="251"/>
      <c r="AP214" s="251"/>
      <c r="AQ214" s="251"/>
      <c r="AR214" s="251"/>
      <c r="AS214" s="251"/>
      <c r="AT214">
        <f t="shared" ref="AT214:AT274" si="164">IF(B214&lt;&gt;"",DATEDIF(E214,$AT$9,"Y"),"")</f>
        <v>23</v>
      </c>
      <c r="AU214">
        <f t="shared" ref="AU214:AU274" si="165">IF(B214&lt;&gt;"",DATEDIF(E214,$AT$9,"YM"),"")</f>
        <v>11</v>
      </c>
      <c r="AV214">
        <f t="shared" ref="AV214:AV274" si="166">IF(B214&lt;&gt;"",DATEDIF(E214,$AT$9,"MD"),"")</f>
        <v>4</v>
      </c>
    </row>
    <row r="215" spans="1:48" ht="21.75">
      <c r="A215" s="174">
        <v>36</v>
      </c>
      <c r="B215" s="175" t="s">
        <v>2536</v>
      </c>
      <c r="C215" s="175" t="s">
        <v>35</v>
      </c>
      <c r="D215" s="176">
        <v>42964</v>
      </c>
      <c r="E215" s="177">
        <v>42964</v>
      </c>
      <c r="F215" s="181">
        <v>44613</v>
      </c>
      <c r="G215" s="181"/>
      <c r="H215" s="178"/>
      <c r="I215" s="175" t="s">
        <v>58</v>
      </c>
      <c r="J215" s="177">
        <v>52140</v>
      </c>
      <c r="K215" s="179" t="s">
        <v>3</v>
      </c>
      <c r="L215" s="175" t="s">
        <v>2371</v>
      </c>
      <c r="M215" s="175" t="s">
        <v>599</v>
      </c>
      <c r="N215" s="175" t="s">
        <v>2372</v>
      </c>
      <c r="O215" s="175" t="s">
        <v>1833</v>
      </c>
      <c r="P215" s="179" t="s">
        <v>60</v>
      </c>
      <c r="Q215" s="179" t="s">
        <v>1768</v>
      </c>
      <c r="R215" s="180"/>
      <c r="S215" s="235">
        <f>IF($B215&lt;&gt;"",IF(AND($K215="เอก",OR($AT215&gt;0,AND($AT215=0,$AU215&gt;=9))),1,""),"")</f>
        <v>1</v>
      </c>
      <c r="T215" s="236" t="str">
        <f>IF($B215&lt;&gt;"",IF(AND($K215="โท",OR($AT215&gt;0,AND($AT215=0,$AU215&gt;=9))),1,""),"")</f>
        <v/>
      </c>
      <c r="U215" s="237" t="str">
        <f>IF($B215&lt;&gt;"",IF(AND($K215="ตรี",OR($AT215&gt;0,AND($AT215=0,$AU215&gt;=9))),1,""),"")</f>
        <v/>
      </c>
      <c r="V215" s="245" t="str">
        <f>IF($B215&lt;&gt;"",IF(AND($K215="เอก",AND($AT215=0,AND($AU215&gt;=6,$AU215&lt;=8))),1,""),"")</f>
        <v/>
      </c>
      <c r="W215" s="236" t="str">
        <f>IF($B215&lt;&gt;"",IF(AND($K215="โท",AND($AT215=0,AND($AU215&gt;=6,$AU215&lt;=8))),1,""),"")</f>
        <v/>
      </c>
      <c r="X215" s="237" t="str">
        <f>IF($B215&lt;&gt;"",IF(AND($K215="ตรี",AND($AT215=0,AND($AU215&gt;=6,$AU215&lt;=8))),1,""),"")</f>
        <v/>
      </c>
      <c r="Y215" s="245" t="str">
        <f>IF($B215&lt;&gt;"",IF(AND($K215="เอก",AND($AT215=0,AND($AU215&gt;=0,$AU215&lt;=5))),1,""),"")</f>
        <v/>
      </c>
      <c r="Z215" s="236" t="str">
        <f>IF($B215&lt;&gt;"",IF(AND($K215="โท",AND($AT215=0,AND($AU215&gt;=0,$AU215&lt;=5))),1,""),"")</f>
        <v/>
      </c>
      <c r="AA215" s="248" t="str">
        <f>IF($B215&lt;&gt;"",IF(AND($K215="ตรี",AND($AT215=0,AND($AU215&gt;=0,$AU215&lt;=5))),1,""),"")</f>
        <v/>
      </c>
      <c r="AB215" s="235" t="str">
        <f>IF($B215&lt;&gt;"",IF(AND($C215="ศาสตราจารย์",OR($AT215&gt;0,AND($AT215=0,$AU215&gt;=9))),1,""),"")</f>
        <v/>
      </c>
      <c r="AC215" s="236" t="str">
        <f>IF($B215&lt;&gt;"",IF(AND($C215="รองศาสตราจารย์",OR($AT215&gt;0,AND($AT215=0,$AU215&gt;=9))),1,""),"")</f>
        <v/>
      </c>
      <c r="AD215" s="236">
        <f>IF($B215&lt;&gt;"",IF(AND($C215="ผู้ช่วยศาสตราจารย์",OR($AT215&gt;0,AND($AT215=0,$AU215&gt;=9))),1,""),"")</f>
        <v>1</v>
      </c>
      <c r="AE215" s="237" t="str">
        <f>IF($B215&lt;&gt;"",IF(AND($C215="อาจารย์",OR($AT215&gt;0,AND($AT215=0,$AU215&gt;=9))),1,""),"")</f>
        <v/>
      </c>
      <c r="AF215" s="245" t="str">
        <f>IF($B215&lt;&gt;"",IF(AND($C215="ศาสตราจารย์",AND($AT215=0,AND($AU215&gt;=6,$AU215&lt;=8))),1,""),"")</f>
        <v/>
      </c>
      <c r="AG215" s="236" t="str">
        <f>IF($B215&lt;&gt;"",IF(AND($C215="รองศาสตราจารย์",AND($AT215=0,AND($AU215&gt;=6,$AU215&lt;=8))),1,""),"")</f>
        <v/>
      </c>
      <c r="AH215" s="236" t="str">
        <f>IF($B215&lt;&gt;"",IF(AND($C215="ผู้ช่วยศาสตราจารย์",AND($AT215=0,AND($AU215&gt;=6,$AU215&lt;=8))),1,""),"")</f>
        <v/>
      </c>
      <c r="AI215" s="237" t="str">
        <f>IF($B215&lt;&gt;"",IF(AND($C215="อาจารย์",AND($AT215=0,AND($AU215&gt;=6,$AU215&lt;=8))),1,""),"")</f>
        <v/>
      </c>
      <c r="AJ215" s="245" t="str">
        <f>IF($B215&lt;&gt;"",IF(AND($C215="ศาสตราจารย์",AND($AT215=0,AND($AU215&gt;=0,$AU215&lt;=5))),1,""),"")</f>
        <v/>
      </c>
      <c r="AK215" s="236" t="str">
        <f>IF($B215&lt;&gt;"",IF(AND($C215="รองศาสตราจารย์",AND($AT215=0,AND($AU215&gt;=0,$AU215&lt;=5))),1,""),"")</f>
        <v/>
      </c>
      <c r="AL215" s="236" t="str">
        <f>IF($B215&lt;&gt;"",IF(AND($C215="ผู้ช่วยศาสตราจารย์",AND($AT215=0,AND($AU215&gt;=0,$AU215&lt;=5))),1,""),"")</f>
        <v/>
      </c>
      <c r="AM215" s="248" t="str">
        <f>IF($B215&lt;&gt;"",IF(AND($C215="อาจารย์",AND($AT215=0,AND($AU215&gt;=0,$AU215&lt;=5))),1,""),"")</f>
        <v/>
      </c>
      <c r="AN215" s="250"/>
      <c r="AO215" s="251"/>
      <c r="AP215" s="251"/>
      <c r="AQ215" s="251"/>
      <c r="AR215" s="251"/>
      <c r="AS215" s="251"/>
      <c r="AT215">
        <f>IF(B215&lt;&gt;"",DATEDIF(E215,$AT$9,"Y"),"")</f>
        <v>5</v>
      </c>
      <c r="AU215">
        <f>IF(B215&lt;&gt;"",DATEDIF(E215,$AT$9,"YM"),"")</f>
        <v>9</v>
      </c>
      <c r="AV215">
        <f>IF(B215&lt;&gt;"",DATEDIF(E215,$AT$9,"MD"),"")</f>
        <v>15</v>
      </c>
    </row>
    <row r="216" spans="1:48" ht="21.75">
      <c r="A216" s="174">
        <v>37</v>
      </c>
      <c r="B216" s="175" t="s">
        <v>2363</v>
      </c>
      <c r="C216" s="175" t="s">
        <v>35</v>
      </c>
      <c r="D216" s="176">
        <v>37928</v>
      </c>
      <c r="E216" s="177">
        <v>37928</v>
      </c>
      <c r="F216" s="177">
        <v>44029</v>
      </c>
      <c r="G216" s="181"/>
      <c r="H216" s="178"/>
      <c r="I216" s="175" t="s">
        <v>58</v>
      </c>
      <c r="J216" s="177">
        <v>50679</v>
      </c>
      <c r="K216" s="179" t="s">
        <v>3</v>
      </c>
      <c r="L216" s="175" t="s">
        <v>379</v>
      </c>
      <c r="M216" s="175" t="s">
        <v>1884</v>
      </c>
      <c r="N216" s="175" t="s">
        <v>380</v>
      </c>
      <c r="O216" s="175" t="s">
        <v>414</v>
      </c>
      <c r="P216" s="179" t="s">
        <v>78</v>
      </c>
      <c r="Q216" s="179" t="s">
        <v>109</v>
      </c>
      <c r="R216" s="180"/>
      <c r="S216" s="235">
        <f t="shared" si="143"/>
        <v>1</v>
      </c>
      <c r="T216" s="236" t="str">
        <f t="shared" si="144"/>
        <v/>
      </c>
      <c r="U216" s="237" t="str">
        <f t="shared" si="145"/>
        <v/>
      </c>
      <c r="V216" s="245" t="str">
        <f t="shared" si="146"/>
        <v/>
      </c>
      <c r="W216" s="236" t="str">
        <f t="shared" si="147"/>
        <v/>
      </c>
      <c r="X216" s="237" t="str">
        <f t="shared" si="148"/>
        <v/>
      </c>
      <c r="Y216" s="245" t="str">
        <f t="shared" si="149"/>
        <v/>
      </c>
      <c r="Z216" s="236" t="str">
        <f t="shared" si="150"/>
        <v/>
      </c>
      <c r="AA216" s="248" t="str">
        <f t="shared" si="151"/>
        <v/>
      </c>
      <c r="AB216" s="235" t="str">
        <f t="shared" si="152"/>
        <v/>
      </c>
      <c r="AC216" s="236" t="str">
        <f t="shared" si="153"/>
        <v/>
      </c>
      <c r="AD216" s="236">
        <f t="shared" si="154"/>
        <v>1</v>
      </c>
      <c r="AE216" s="237" t="str">
        <f t="shared" si="155"/>
        <v/>
      </c>
      <c r="AF216" s="245" t="str">
        <f t="shared" si="156"/>
        <v/>
      </c>
      <c r="AG216" s="236" t="str">
        <f t="shared" si="157"/>
        <v/>
      </c>
      <c r="AH216" s="236" t="str">
        <f t="shared" si="158"/>
        <v/>
      </c>
      <c r="AI216" s="237" t="str">
        <f t="shared" si="159"/>
        <v/>
      </c>
      <c r="AJ216" s="245" t="str">
        <f t="shared" si="160"/>
        <v/>
      </c>
      <c r="AK216" s="236" t="str">
        <f t="shared" si="161"/>
        <v/>
      </c>
      <c r="AL216" s="236" t="str">
        <f t="shared" si="162"/>
        <v/>
      </c>
      <c r="AM216" s="248" t="str">
        <f t="shared" si="163"/>
        <v/>
      </c>
      <c r="AN216" s="250"/>
      <c r="AO216" s="251"/>
      <c r="AP216" s="251"/>
      <c r="AQ216" s="251"/>
      <c r="AR216" s="251"/>
      <c r="AS216" s="251"/>
      <c r="AT216">
        <f t="shared" si="164"/>
        <v>19</v>
      </c>
      <c r="AU216">
        <f t="shared" si="165"/>
        <v>6</v>
      </c>
      <c r="AV216">
        <f t="shared" si="166"/>
        <v>29</v>
      </c>
    </row>
    <row r="217" spans="1:48" ht="21.75">
      <c r="A217" s="174">
        <v>38</v>
      </c>
      <c r="B217" s="175" t="s">
        <v>650</v>
      </c>
      <c r="C217" s="175" t="s">
        <v>35</v>
      </c>
      <c r="D217" s="176">
        <v>35739</v>
      </c>
      <c r="E217" s="177">
        <v>35739</v>
      </c>
      <c r="F217" s="177">
        <v>38957</v>
      </c>
      <c r="G217" s="181"/>
      <c r="H217" s="178"/>
      <c r="I217" s="175" t="s">
        <v>58</v>
      </c>
      <c r="J217" s="177">
        <v>47757</v>
      </c>
      <c r="K217" s="179" t="s">
        <v>3</v>
      </c>
      <c r="L217" s="175" t="s">
        <v>651</v>
      </c>
      <c r="M217" s="175" t="s">
        <v>1884</v>
      </c>
      <c r="N217" s="175" t="s">
        <v>652</v>
      </c>
      <c r="O217" s="175" t="s">
        <v>653</v>
      </c>
      <c r="P217" s="179" t="s">
        <v>41</v>
      </c>
      <c r="Q217" s="179" t="s">
        <v>9</v>
      </c>
      <c r="R217" s="180"/>
      <c r="S217" s="235">
        <f t="shared" si="143"/>
        <v>1</v>
      </c>
      <c r="T217" s="236" t="str">
        <f t="shared" si="144"/>
        <v/>
      </c>
      <c r="U217" s="237" t="str">
        <f t="shared" si="145"/>
        <v/>
      </c>
      <c r="V217" s="245" t="str">
        <f t="shared" si="146"/>
        <v/>
      </c>
      <c r="W217" s="236" t="str">
        <f t="shared" si="147"/>
        <v/>
      </c>
      <c r="X217" s="237" t="str">
        <f t="shared" si="148"/>
        <v/>
      </c>
      <c r="Y217" s="245" t="str">
        <f t="shared" si="149"/>
        <v/>
      </c>
      <c r="Z217" s="236" t="str">
        <f t="shared" si="150"/>
        <v/>
      </c>
      <c r="AA217" s="248" t="str">
        <f t="shared" si="151"/>
        <v/>
      </c>
      <c r="AB217" s="235" t="str">
        <f t="shared" si="152"/>
        <v/>
      </c>
      <c r="AC217" s="236" t="str">
        <f t="shared" si="153"/>
        <v/>
      </c>
      <c r="AD217" s="236">
        <f t="shared" si="154"/>
        <v>1</v>
      </c>
      <c r="AE217" s="237" t="str">
        <f t="shared" si="155"/>
        <v/>
      </c>
      <c r="AF217" s="245" t="str">
        <f t="shared" si="156"/>
        <v/>
      </c>
      <c r="AG217" s="236" t="str">
        <f t="shared" si="157"/>
        <v/>
      </c>
      <c r="AH217" s="236" t="str">
        <f t="shared" si="158"/>
        <v/>
      </c>
      <c r="AI217" s="237" t="str">
        <f t="shared" si="159"/>
        <v/>
      </c>
      <c r="AJ217" s="245" t="str">
        <f t="shared" si="160"/>
        <v/>
      </c>
      <c r="AK217" s="236" t="str">
        <f t="shared" si="161"/>
        <v/>
      </c>
      <c r="AL217" s="236" t="str">
        <f t="shared" si="162"/>
        <v/>
      </c>
      <c r="AM217" s="248" t="str">
        <f t="shared" si="163"/>
        <v/>
      </c>
      <c r="AN217" s="250"/>
      <c r="AO217" s="251"/>
      <c r="AP217" s="251"/>
      <c r="AQ217" s="251"/>
      <c r="AR217" s="251"/>
      <c r="AS217" s="251"/>
      <c r="AT217">
        <f t="shared" si="164"/>
        <v>25</v>
      </c>
      <c r="AU217">
        <f t="shared" si="165"/>
        <v>6</v>
      </c>
      <c r="AV217">
        <f t="shared" si="166"/>
        <v>27</v>
      </c>
    </row>
    <row r="218" spans="1:48" ht="21.75">
      <c r="A218" s="174">
        <v>39</v>
      </c>
      <c r="B218" s="175" t="s">
        <v>2117</v>
      </c>
      <c r="C218" s="175" t="s">
        <v>35</v>
      </c>
      <c r="D218" s="176">
        <v>41953</v>
      </c>
      <c r="E218" s="177">
        <v>41953</v>
      </c>
      <c r="F218" s="177">
        <v>43122</v>
      </c>
      <c r="G218" s="181"/>
      <c r="H218" s="178"/>
      <c r="I218" s="175" t="s">
        <v>58</v>
      </c>
      <c r="J218" s="177">
        <v>51044</v>
      </c>
      <c r="K218" s="179" t="s">
        <v>3</v>
      </c>
      <c r="L218" s="175" t="s">
        <v>773</v>
      </c>
      <c r="M218" s="175" t="s">
        <v>270</v>
      </c>
      <c r="N218" s="175" t="s">
        <v>276</v>
      </c>
      <c r="O218" s="175" t="s">
        <v>31</v>
      </c>
      <c r="P218" s="179" t="s">
        <v>194</v>
      </c>
      <c r="Q218" s="179" t="s">
        <v>73</v>
      </c>
      <c r="R218" s="180"/>
      <c r="S218" s="235">
        <f t="shared" si="143"/>
        <v>1</v>
      </c>
      <c r="T218" s="236" t="str">
        <f t="shared" si="144"/>
        <v/>
      </c>
      <c r="U218" s="237" t="str">
        <f t="shared" si="145"/>
        <v/>
      </c>
      <c r="V218" s="245" t="str">
        <f t="shared" si="146"/>
        <v/>
      </c>
      <c r="W218" s="236" t="str">
        <f t="shared" si="147"/>
        <v/>
      </c>
      <c r="X218" s="237" t="str">
        <f t="shared" si="148"/>
        <v/>
      </c>
      <c r="Y218" s="245" t="str">
        <f t="shared" si="149"/>
        <v/>
      </c>
      <c r="Z218" s="236" t="str">
        <f t="shared" si="150"/>
        <v/>
      </c>
      <c r="AA218" s="248" t="str">
        <f t="shared" si="151"/>
        <v/>
      </c>
      <c r="AB218" s="235" t="str">
        <f t="shared" si="152"/>
        <v/>
      </c>
      <c r="AC218" s="236" t="str">
        <f t="shared" si="153"/>
        <v/>
      </c>
      <c r="AD218" s="236">
        <f t="shared" si="154"/>
        <v>1</v>
      </c>
      <c r="AE218" s="237" t="str">
        <f t="shared" si="155"/>
        <v/>
      </c>
      <c r="AF218" s="245" t="str">
        <f t="shared" si="156"/>
        <v/>
      </c>
      <c r="AG218" s="236" t="str">
        <f t="shared" si="157"/>
        <v/>
      </c>
      <c r="AH218" s="236" t="str">
        <f t="shared" si="158"/>
        <v/>
      </c>
      <c r="AI218" s="237" t="str">
        <f t="shared" si="159"/>
        <v/>
      </c>
      <c r="AJ218" s="245" t="str">
        <f t="shared" si="160"/>
        <v/>
      </c>
      <c r="AK218" s="236" t="str">
        <f t="shared" si="161"/>
        <v/>
      </c>
      <c r="AL218" s="236" t="str">
        <f t="shared" si="162"/>
        <v/>
      </c>
      <c r="AM218" s="248" t="str">
        <f t="shared" si="163"/>
        <v/>
      </c>
      <c r="AN218" s="250"/>
      <c r="AO218" s="251"/>
      <c r="AP218" s="251"/>
      <c r="AQ218" s="251"/>
      <c r="AR218" s="251"/>
      <c r="AS218" s="251"/>
      <c r="AT218">
        <f t="shared" si="164"/>
        <v>8</v>
      </c>
      <c r="AU218">
        <f t="shared" si="165"/>
        <v>6</v>
      </c>
      <c r="AV218">
        <f t="shared" si="166"/>
        <v>22</v>
      </c>
    </row>
    <row r="219" spans="1:48" ht="21.75">
      <c r="A219" s="174">
        <v>40</v>
      </c>
      <c r="B219" s="175" t="s">
        <v>2233</v>
      </c>
      <c r="C219" s="175" t="s">
        <v>35</v>
      </c>
      <c r="D219" s="176">
        <v>37340</v>
      </c>
      <c r="E219" s="177">
        <v>37340</v>
      </c>
      <c r="F219" s="177">
        <v>43395</v>
      </c>
      <c r="G219" s="181"/>
      <c r="H219" s="178"/>
      <c r="I219" s="175" t="s">
        <v>58</v>
      </c>
      <c r="J219" s="177">
        <v>50314</v>
      </c>
      <c r="K219" s="179" t="s">
        <v>3</v>
      </c>
      <c r="L219" s="175" t="s">
        <v>655</v>
      </c>
      <c r="M219" s="175" t="s">
        <v>5</v>
      </c>
      <c r="N219" s="175" t="s">
        <v>290</v>
      </c>
      <c r="O219" s="175" t="s">
        <v>53</v>
      </c>
      <c r="P219" s="179" t="s">
        <v>38</v>
      </c>
      <c r="Q219" s="179" t="s">
        <v>167</v>
      </c>
      <c r="R219" s="180"/>
      <c r="S219" s="235">
        <f t="shared" si="143"/>
        <v>1</v>
      </c>
      <c r="T219" s="236" t="str">
        <f t="shared" si="144"/>
        <v/>
      </c>
      <c r="U219" s="237" t="str">
        <f t="shared" si="145"/>
        <v/>
      </c>
      <c r="V219" s="245" t="str">
        <f t="shared" si="146"/>
        <v/>
      </c>
      <c r="W219" s="236" t="str">
        <f t="shared" si="147"/>
        <v/>
      </c>
      <c r="X219" s="237" t="str">
        <f t="shared" si="148"/>
        <v/>
      </c>
      <c r="Y219" s="245" t="str">
        <f t="shared" si="149"/>
        <v/>
      </c>
      <c r="Z219" s="236" t="str">
        <f t="shared" si="150"/>
        <v/>
      </c>
      <c r="AA219" s="248" t="str">
        <f t="shared" si="151"/>
        <v/>
      </c>
      <c r="AB219" s="235" t="str">
        <f t="shared" si="152"/>
        <v/>
      </c>
      <c r="AC219" s="236" t="str">
        <f t="shared" si="153"/>
        <v/>
      </c>
      <c r="AD219" s="236">
        <f t="shared" si="154"/>
        <v>1</v>
      </c>
      <c r="AE219" s="237" t="str">
        <f t="shared" si="155"/>
        <v/>
      </c>
      <c r="AF219" s="245" t="str">
        <f t="shared" si="156"/>
        <v/>
      </c>
      <c r="AG219" s="236" t="str">
        <f t="shared" si="157"/>
        <v/>
      </c>
      <c r="AH219" s="236" t="str">
        <f t="shared" si="158"/>
        <v/>
      </c>
      <c r="AI219" s="237" t="str">
        <f t="shared" si="159"/>
        <v/>
      </c>
      <c r="AJ219" s="245" t="str">
        <f t="shared" si="160"/>
        <v/>
      </c>
      <c r="AK219" s="236" t="str">
        <f t="shared" si="161"/>
        <v/>
      </c>
      <c r="AL219" s="236" t="str">
        <f t="shared" si="162"/>
        <v/>
      </c>
      <c r="AM219" s="248" t="str">
        <f t="shared" si="163"/>
        <v/>
      </c>
      <c r="AN219" s="250"/>
      <c r="AO219" s="251"/>
      <c r="AP219" s="251"/>
      <c r="AQ219" s="251"/>
      <c r="AR219" s="251"/>
      <c r="AS219" s="251"/>
      <c r="AT219">
        <f t="shared" si="164"/>
        <v>21</v>
      </c>
      <c r="AU219">
        <f t="shared" si="165"/>
        <v>2</v>
      </c>
      <c r="AV219">
        <f t="shared" si="166"/>
        <v>7</v>
      </c>
    </row>
    <row r="220" spans="1:48" ht="21.75">
      <c r="A220" s="174">
        <v>41</v>
      </c>
      <c r="B220" s="175" t="s">
        <v>1867</v>
      </c>
      <c r="C220" s="175" t="s">
        <v>35</v>
      </c>
      <c r="D220" s="176">
        <v>39615</v>
      </c>
      <c r="E220" s="177">
        <v>39615</v>
      </c>
      <c r="F220" s="177">
        <v>42788</v>
      </c>
      <c r="G220" s="181"/>
      <c r="H220" s="178"/>
      <c r="I220" s="175" t="s">
        <v>58</v>
      </c>
      <c r="J220" s="177">
        <v>51044</v>
      </c>
      <c r="K220" s="179" t="s">
        <v>3</v>
      </c>
      <c r="L220" s="175" t="s">
        <v>4</v>
      </c>
      <c r="M220" s="175" t="s">
        <v>5</v>
      </c>
      <c r="N220" s="175" t="s">
        <v>6</v>
      </c>
      <c r="O220" s="175" t="s">
        <v>7</v>
      </c>
      <c r="P220" s="179" t="s">
        <v>9</v>
      </c>
      <c r="Q220" s="179" t="s">
        <v>38</v>
      </c>
      <c r="R220" s="180"/>
      <c r="S220" s="235">
        <f t="shared" si="143"/>
        <v>1</v>
      </c>
      <c r="T220" s="236" t="str">
        <f t="shared" si="144"/>
        <v/>
      </c>
      <c r="U220" s="237" t="str">
        <f t="shared" si="145"/>
        <v/>
      </c>
      <c r="V220" s="245" t="str">
        <f t="shared" si="146"/>
        <v/>
      </c>
      <c r="W220" s="236" t="str">
        <f t="shared" si="147"/>
        <v/>
      </c>
      <c r="X220" s="237" t="str">
        <f t="shared" si="148"/>
        <v/>
      </c>
      <c r="Y220" s="245" t="str">
        <f t="shared" si="149"/>
        <v/>
      </c>
      <c r="Z220" s="236" t="str">
        <f t="shared" si="150"/>
        <v/>
      </c>
      <c r="AA220" s="248" t="str">
        <f t="shared" si="151"/>
        <v/>
      </c>
      <c r="AB220" s="235" t="str">
        <f t="shared" si="152"/>
        <v/>
      </c>
      <c r="AC220" s="236" t="str">
        <f t="shared" si="153"/>
        <v/>
      </c>
      <c r="AD220" s="236">
        <f t="shared" si="154"/>
        <v>1</v>
      </c>
      <c r="AE220" s="237" t="str">
        <f t="shared" si="155"/>
        <v/>
      </c>
      <c r="AF220" s="245" t="str">
        <f t="shared" si="156"/>
        <v/>
      </c>
      <c r="AG220" s="236" t="str">
        <f t="shared" si="157"/>
        <v/>
      </c>
      <c r="AH220" s="236" t="str">
        <f t="shared" si="158"/>
        <v/>
      </c>
      <c r="AI220" s="237" t="str">
        <f t="shared" si="159"/>
        <v/>
      </c>
      <c r="AJ220" s="245" t="str">
        <f t="shared" si="160"/>
        <v/>
      </c>
      <c r="AK220" s="236" t="str">
        <f t="shared" si="161"/>
        <v/>
      </c>
      <c r="AL220" s="236" t="str">
        <f t="shared" si="162"/>
        <v/>
      </c>
      <c r="AM220" s="248" t="str">
        <f t="shared" si="163"/>
        <v/>
      </c>
      <c r="AN220" s="250"/>
      <c r="AO220" s="251"/>
      <c r="AP220" s="251"/>
      <c r="AQ220" s="251"/>
      <c r="AR220" s="251"/>
      <c r="AS220" s="251"/>
      <c r="AT220">
        <f t="shared" si="164"/>
        <v>14</v>
      </c>
      <c r="AU220">
        <f t="shared" si="165"/>
        <v>11</v>
      </c>
      <c r="AV220">
        <f t="shared" si="166"/>
        <v>16</v>
      </c>
    </row>
    <row r="221" spans="1:48" ht="21.75">
      <c r="A221" s="174">
        <v>42</v>
      </c>
      <c r="B221" s="175" t="s">
        <v>654</v>
      </c>
      <c r="C221" s="175" t="s">
        <v>35</v>
      </c>
      <c r="D221" s="176">
        <v>36623</v>
      </c>
      <c r="E221" s="177">
        <v>36623</v>
      </c>
      <c r="F221" s="177">
        <v>41445</v>
      </c>
      <c r="G221" s="181"/>
      <c r="H221" s="178"/>
      <c r="I221" s="175" t="s">
        <v>58</v>
      </c>
      <c r="J221" s="177">
        <v>47757</v>
      </c>
      <c r="K221" s="179" t="s">
        <v>3</v>
      </c>
      <c r="L221" s="175" t="s">
        <v>655</v>
      </c>
      <c r="M221" s="175" t="s">
        <v>5</v>
      </c>
      <c r="N221" s="175" t="s">
        <v>290</v>
      </c>
      <c r="O221" s="175" t="s">
        <v>7</v>
      </c>
      <c r="P221" s="179" t="s">
        <v>41</v>
      </c>
      <c r="Q221" s="179" t="s">
        <v>194</v>
      </c>
      <c r="R221" s="180"/>
      <c r="S221" s="235">
        <f t="shared" si="143"/>
        <v>1</v>
      </c>
      <c r="T221" s="236" t="str">
        <f t="shared" si="144"/>
        <v/>
      </c>
      <c r="U221" s="237" t="str">
        <f t="shared" si="145"/>
        <v/>
      </c>
      <c r="V221" s="245" t="str">
        <f t="shared" si="146"/>
        <v/>
      </c>
      <c r="W221" s="236" t="str">
        <f t="shared" si="147"/>
        <v/>
      </c>
      <c r="X221" s="237" t="str">
        <f t="shared" si="148"/>
        <v/>
      </c>
      <c r="Y221" s="245" t="str">
        <f t="shared" si="149"/>
        <v/>
      </c>
      <c r="Z221" s="236" t="str">
        <f t="shared" si="150"/>
        <v/>
      </c>
      <c r="AA221" s="248" t="str">
        <f t="shared" si="151"/>
        <v/>
      </c>
      <c r="AB221" s="235" t="str">
        <f t="shared" si="152"/>
        <v/>
      </c>
      <c r="AC221" s="236" t="str">
        <f t="shared" si="153"/>
        <v/>
      </c>
      <c r="AD221" s="236">
        <f t="shared" si="154"/>
        <v>1</v>
      </c>
      <c r="AE221" s="237" t="str">
        <f t="shared" si="155"/>
        <v/>
      </c>
      <c r="AF221" s="245" t="str">
        <f t="shared" si="156"/>
        <v/>
      </c>
      <c r="AG221" s="236" t="str">
        <f t="shared" si="157"/>
        <v/>
      </c>
      <c r="AH221" s="236" t="str">
        <f t="shared" si="158"/>
        <v/>
      </c>
      <c r="AI221" s="237" t="str">
        <f t="shared" si="159"/>
        <v/>
      </c>
      <c r="AJ221" s="245" t="str">
        <f t="shared" si="160"/>
        <v/>
      </c>
      <c r="AK221" s="236" t="str">
        <f t="shared" si="161"/>
        <v/>
      </c>
      <c r="AL221" s="236" t="str">
        <f t="shared" si="162"/>
        <v/>
      </c>
      <c r="AM221" s="248" t="str">
        <f t="shared" si="163"/>
        <v/>
      </c>
      <c r="AN221" s="250"/>
      <c r="AO221" s="251"/>
      <c r="AP221" s="251"/>
      <c r="AQ221" s="251"/>
      <c r="AR221" s="251"/>
      <c r="AS221" s="251"/>
      <c r="AT221">
        <f t="shared" si="164"/>
        <v>23</v>
      </c>
      <c r="AU221">
        <f t="shared" si="165"/>
        <v>1</v>
      </c>
      <c r="AV221">
        <f t="shared" si="166"/>
        <v>25</v>
      </c>
    </row>
    <row r="222" spans="1:48" ht="21.75">
      <c r="A222" s="174">
        <v>43</v>
      </c>
      <c r="B222" s="175" t="s">
        <v>2364</v>
      </c>
      <c r="C222" s="175" t="s">
        <v>35</v>
      </c>
      <c r="D222" s="176">
        <v>37419</v>
      </c>
      <c r="E222" s="177">
        <v>37419</v>
      </c>
      <c r="F222" s="177">
        <v>43754</v>
      </c>
      <c r="G222" s="181"/>
      <c r="H222" s="178"/>
      <c r="I222" s="175" t="s">
        <v>58</v>
      </c>
      <c r="J222" s="177">
        <v>50679</v>
      </c>
      <c r="K222" s="179" t="s">
        <v>3</v>
      </c>
      <c r="L222" s="175" t="s">
        <v>4</v>
      </c>
      <c r="M222" s="175" t="s">
        <v>5</v>
      </c>
      <c r="N222" s="175" t="s">
        <v>6</v>
      </c>
      <c r="O222" s="175" t="s">
        <v>7</v>
      </c>
      <c r="P222" s="179" t="s">
        <v>59</v>
      </c>
      <c r="Q222" s="179" t="s">
        <v>72</v>
      </c>
      <c r="R222" s="180"/>
      <c r="S222" s="235">
        <f t="shared" si="143"/>
        <v>1</v>
      </c>
      <c r="T222" s="236" t="str">
        <f t="shared" si="144"/>
        <v/>
      </c>
      <c r="U222" s="237" t="str">
        <f t="shared" si="145"/>
        <v/>
      </c>
      <c r="V222" s="245" t="str">
        <f t="shared" si="146"/>
        <v/>
      </c>
      <c r="W222" s="236" t="str">
        <f t="shared" si="147"/>
        <v/>
      </c>
      <c r="X222" s="237" t="str">
        <f t="shared" si="148"/>
        <v/>
      </c>
      <c r="Y222" s="245" t="str">
        <f t="shared" si="149"/>
        <v/>
      </c>
      <c r="Z222" s="236" t="str">
        <f t="shared" si="150"/>
        <v/>
      </c>
      <c r="AA222" s="248" t="str">
        <f t="shared" si="151"/>
        <v/>
      </c>
      <c r="AB222" s="235" t="str">
        <f t="shared" si="152"/>
        <v/>
      </c>
      <c r="AC222" s="236" t="str">
        <f t="shared" si="153"/>
        <v/>
      </c>
      <c r="AD222" s="236">
        <f t="shared" si="154"/>
        <v>1</v>
      </c>
      <c r="AE222" s="237" t="str">
        <f t="shared" si="155"/>
        <v/>
      </c>
      <c r="AF222" s="245" t="str">
        <f t="shared" si="156"/>
        <v/>
      </c>
      <c r="AG222" s="236" t="str">
        <f t="shared" si="157"/>
        <v/>
      </c>
      <c r="AH222" s="236" t="str">
        <f t="shared" si="158"/>
        <v/>
      </c>
      <c r="AI222" s="237" t="str">
        <f t="shared" si="159"/>
        <v/>
      </c>
      <c r="AJ222" s="245" t="str">
        <f t="shared" si="160"/>
        <v/>
      </c>
      <c r="AK222" s="236" t="str">
        <f t="shared" si="161"/>
        <v/>
      </c>
      <c r="AL222" s="236" t="str">
        <f t="shared" si="162"/>
        <v/>
      </c>
      <c r="AM222" s="248" t="str">
        <f t="shared" si="163"/>
        <v/>
      </c>
      <c r="AN222" s="250"/>
      <c r="AO222" s="251"/>
      <c r="AP222" s="251"/>
      <c r="AQ222" s="251"/>
      <c r="AR222" s="251"/>
      <c r="AS222" s="251"/>
      <c r="AT222">
        <f t="shared" si="164"/>
        <v>20</v>
      </c>
      <c r="AU222">
        <f t="shared" si="165"/>
        <v>11</v>
      </c>
      <c r="AV222">
        <f t="shared" si="166"/>
        <v>20</v>
      </c>
    </row>
    <row r="223" spans="1:48" ht="21.75">
      <c r="A223" s="174">
        <v>44</v>
      </c>
      <c r="B223" s="175" t="s">
        <v>2537</v>
      </c>
      <c r="C223" s="175" t="s">
        <v>35</v>
      </c>
      <c r="D223" s="176">
        <v>39584</v>
      </c>
      <c r="E223" s="177">
        <v>39461</v>
      </c>
      <c r="F223" s="181">
        <v>44559</v>
      </c>
      <c r="G223" s="181"/>
      <c r="H223" s="178"/>
      <c r="I223" s="175" t="s">
        <v>58</v>
      </c>
      <c r="J223" s="177">
        <v>50314</v>
      </c>
      <c r="K223" s="179" t="s">
        <v>3</v>
      </c>
      <c r="L223" s="175" t="s">
        <v>631</v>
      </c>
      <c r="M223" s="175" t="s">
        <v>1884</v>
      </c>
      <c r="N223" s="175" t="s">
        <v>632</v>
      </c>
      <c r="O223" s="175" t="s">
        <v>1246</v>
      </c>
      <c r="P223" s="179" t="s">
        <v>9</v>
      </c>
      <c r="Q223" s="179" t="s">
        <v>121</v>
      </c>
      <c r="R223" s="180"/>
      <c r="S223" s="235">
        <f>IF($B223&lt;&gt;"",IF(AND($K223="เอก",OR($AT223&gt;0,AND($AT223=0,$AU223&gt;=9))),1,""),"")</f>
        <v>1</v>
      </c>
      <c r="T223" s="236" t="str">
        <f>IF($B223&lt;&gt;"",IF(AND($K223="โท",OR($AT223&gt;0,AND($AT223=0,$AU223&gt;=9))),1,""),"")</f>
        <v/>
      </c>
      <c r="U223" s="237" t="str">
        <f>IF($B223&lt;&gt;"",IF(AND($K223="ตรี",OR($AT223&gt;0,AND($AT223=0,$AU223&gt;=9))),1,""),"")</f>
        <v/>
      </c>
      <c r="V223" s="245" t="str">
        <f>IF($B223&lt;&gt;"",IF(AND($K223="เอก",AND($AT223=0,AND($AU223&gt;=6,$AU223&lt;=8))),1,""),"")</f>
        <v/>
      </c>
      <c r="W223" s="236" t="str">
        <f>IF($B223&lt;&gt;"",IF(AND($K223="โท",AND($AT223=0,AND($AU223&gt;=6,$AU223&lt;=8))),1,""),"")</f>
        <v/>
      </c>
      <c r="X223" s="237" t="str">
        <f>IF($B223&lt;&gt;"",IF(AND($K223="ตรี",AND($AT223=0,AND($AU223&gt;=6,$AU223&lt;=8))),1,""),"")</f>
        <v/>
      </c>
      <c r="Y223" s="245" t="str">
        <f>IF($B223&lt;&gt;"",IF(AND($K223="เอก",AND($AT223=0,AND($AU223&gt;=0,$AU223&lt;=5))),1,""),"")</f>
        <v/>
      </c>
      <c r="Z223" s="236" t="str">
        <f>IF($B223&lt;&gt;"",IF(AND($K223="โท",AND($AT223=0,AND($AU223&gt;=0,$AU223&lt;=5))),1,""),"")</f>
        <v/>
      </c>
      <c r="AA223" s="248" t="str">
        <f>IF($B223&lt;&gt;"",IF(AND($K223="ตรี",AND($AT223=0,AND($AU223&gt;=0,$AU223&lt;=5))),1,""),"")</f>
        <v/>
      </c>
      <c r="AB223" s="235" t="str">
        <f>IF($B223&lt;&gt;"",IF(AND($C223="ศาสตราจารย์",OR($AT223&gt;0,AND($AT223=0,$AU223&gt;=9))),1,""),"")</f>
        <v/>
      </c>
      <c r="AC223" s="236" t="str">
        <f>IF($B223&lt;&gt;"",IF(AND($C223="รองศาสตราจารย์",OR($AT223&gt;0,AND($AT223=0,$AU223&gt;=9))),1,""),"")</f>
        <v/>
      </c>
      <c r="AD223" s="236">
        <f>IF($B223&lt;&gt;"",IF(AND($C223="ผู้ช่วยศาสตราจารย์",OR($AT223&gt;0,AND($AT223=0,$AU223&gt;=9))),1,""),"")</f>
        <v>1</v>
      </c>
      <c r="AE223" s="237" t="str">
        <f>IF($B223&lt;&gt;"",IF(AND($C223="อาจารย์",OR($AT223&gt;0,AND($AT223=0,$AU223&gt;=9))),1,""),"")</f>
        <v/>
      </c>
      <c r="AF223" s="245" t="str">
        <f>IF($B223&lt;&gt;"",IF(AND($C223="ศาสตราจารย์",AND($AT223=0,AND($AU223&gt;=6,$AU223&lt;=8))),1,""),"")</f>
        <v/>
      </c>
      <c r="AG223" s="236" t="str">
        <f>IF($B223&lt;&gt;"",IF(AND($C223="รองศาสตราจารย์",AND($AT223=0,AND($AU223&gt;=6,$AU223&lt;=8))),1,""),"")</f>
        <v/>
      </c>
      <c r="AH223" s="236" t="str">
        <f>IF($B223&lt;&gt;"",IF(AND($C223="ผู้ช่วยศาสตราจารย์",AND($AT223=0,AND($AU223&gt;=6,$AU223&lt;=8))),1,""),"")</f>
        <v/>
      </c>
      <c r="AI223" s="237" t="str">
        <f>IF($B223&lt;&gt;"",IF(AND($C223="อาจารย์",AND($AT223=0,AND($AU223&gt;=6,$AU223&lt;=8))),1,""),"")</f>
        <v/>
      </c>
      <c r="AJ223" s="245" t="str">
        <f>IF($B223&lt;&gt;"",IF(AND($C223="ศาสตราจารย์",AND($AT223=0,AND($AU223&gt;=0,$AU223&lt;=5))),1,""),"")</f>
        <v/>
      </c>
      <c r="AK223" s="236" t="str">
        <f>IF($B223&lt;&gt;"",IF(AND($C223="รองศาสตราจารย์",AND($AT223=0,AND($AU223&gt;=0,$AU223&lt;=5))),1,""),"")</f>
        <v/>
      </c>
      <c r="AL223" s="236" t="str">
        <f>IF($B223&lt;&gt;"",IF(AND($C223="ผู้ช่วยศาสตราจารย์",AND($AT223=0,AND($AU223&gt;=0,$AU223&lt;=5))),1,""),"")</f>
        <v/>
      </c>
      <c r="AM223" s="248" t="str">
        <f>IF($B223&lt;&gt;"",IF(AND($C223="อาจารย์",AND($AT223=0,AND($AU223&gt;=0,$AU223&lt;=5))),1,""),"")</f>
        <v/>
      </c>
      <c r="AN223" s="250"/>
      <c r="AO223" s="251"/>
      <c r="AP223" s="251"/>
      <c r="AQ223" s="251"/>
      <c r="AR223" s="251"/>
      <c r="AS223" s="251"/>
      <c r="AT223">
        <f>IF(B223&lt;&gt;"",DATEDIF(E223,$AT$9,"Y"),"")</f>
        <v>15</v>
      </c>
      <c r="AU223">
        <f>IF(B223&lt;&gt;"",DATEDIF(E223,$AT$9,"YM"),"")</f>
        <v>4</v>
      </c>
      <c r="AV223">
        <f>IF(B223&lt;&gt;"",DATEDIF(E223,$AT$9,"MD"),"")</f>
        <v>18</v>
      </c>
    </row>
    <row r="224" spans="1:48" ht="21.75">
      <c r="A224" s="174">
        <v>45</v>
      </c>
      <c r="B224" s="175" t="s">
        <v>2592</v>
      </c>
      <c r="C224" s="175" t="s">
        <v>35</v>
      </c>
      <c r="D224" s="176">
        <v>39629</v>
      </c>
      <c r="E224" s="177">
        <v>39629</v>
      </c>
      <c r="F224" s="177">
        <v>42615</v>
      </c>
      <c r="G224" s="181"/>
      <c r="H224" s="178"/>
      <c r="I224" s="175" t="s">
        <v>58</v>
      </c>
      <c r="J224" s="177">
        <v>52505</v>
      </c>
      <c r="K224" s="179" t="s">
        <v>3</v>
      </c>
      <c r="L224" s="175" t="s">
        <v>2593</v>
      </c>
      <c r="M224" s="175" t="s">
        <v>29</v>
      </c>
      <c r="N224" s="175" t="s">
        <v>136</v>
      </c>
      <c r="O224" s="175" t="s">
        <v>31</v>
      </c>
      <c r="P224" s="179" t="s">
        <v>78</v>
      </c>
      <c r="Q224" s="179">
        <v>2566</v>
      </c>
      <c r="R224" s="192"/>
      <c r="S224" s="235">
        <f>IF($B224&lt;&gt;"",IF(AND($K224="เอก",OR($AT224&gt;0,AND($AT224=0,$AU224&gt;=9))),1,""),"")</f>
        <v>1</v>
      </c>
      <c r="T224" s="236" t="str">
        <f>IF($B224&lt;&gt;"",IF(AND($K224="โท",OR($AT224&gt;0,AND($AT224=0,$AU224&gt;=9))),1,""),"")</f>
        <v/>
      </c>
      <c r="U224" s="237" t="str">
        <f>IF($B224&lt;&gt;"",IF(AND($K224="ตรี",OR($AT224&gt;0,AND($AT224=0,$AU224&gt;=9))),1,""),"")</f>
        <v/>
      </c>
      <c r="V224" s="245" t="str">
        <f>IF($B224&lt;&gt;"",IF(AND($K224="เอก",AND($AT224=0,AND($AU224&gt;=6,$AU224&lt;=8))),1,""),"")</f>
        <v/>
      </c>
      <c r="W224" s="236" t="str">
        <f>IF($B224&lt;&gt;"",IF(AND($K224="โท",AND($AT224=0,AND($AU224&gt;=6,$AU224&lt;=8))),1,""),"")</f>
        <v/>
      </c>
      <c r="X224" s="237" t="str">
        <f>IF($B224&lt;&gt;"",IF(AND($K224="ตรี",AND($AT224=0,AND($AU224&gt;=6,$AU224&lt;=8))),1,""),"")</f>
        <v/>
      </c>
      <c r="Y224" s="245" t="str">
        <f>IF($B224&lt;&gt;"",IF(AND($K224="เอก",AND($AT224=0,AND($AU224&gt;=0,$AU224&lt;=5))),1,""),"")</f>
        <v/>
      </c>
      <c r="Z224" s="236" t="str">
        <f>IF($B224&lt;&gt;"",IF(AND($K224="โท",AND($AT224=0,AND($AU224&gt;=0,$AU224&lt;=5))),1,""),"")</f>
        <v/>
      </c>
      <c r="AA224" s="248" t="str">
        <f>IF($B224&lt;&gt;"",IF(AND($K224="ตรี",AND($AT224=0,AND($AU224&gt;=0,$AU224&lt;=5))),1,""),"")</f>
        <v/>
      </c>
      <c r="AB224" s="235" t="str">
        <f>IF($B224&lt;&gt;"",IF(AND($C224="ศาสตราจารย์",OR($AT224&gt;0,AND($AT224=0,$AU224&gt;=9))),1,""),"")</f>
        <v/>
      </c>
      <c r="AC224" s="236" t="str">
        <f>IF($B224&lt;&gt;"",IF(AND($C224="รองศาสตราจารย์",OR($AT224&gt;0,AND($AT224=0,$AU224&gt;=9))),1,""),"")</f>
        <v/>
      </c>
      <c r="AD224" s="236">
        <f>IF($B224&lt;&gt;"",IF(AND($C224="ผู้ช่วยศาสตราจารย์",OR($AT224&gt;0,AND($AT224=0,$AU224&gt;=9))),1,""),"")</f>
        <v>1</v>
      </c>
      <c r="AE224" s="237" t="str">
        <f>IF($B224&lt;&gt;"",IF(AND($C224="อาจารย์",OR($AT224&gt;0,AND($AT224=0,$AU224&gt;=9))),1,""),"")</f>
        <v/>
      </c>
      <c r="AF224" s="245" t="str">
        <f>IF($B224&lt;&gt;"",IF(AND($C224="ศาสตราจารย์",AND($AT224=0,AND($AU224&gt;=6,$AU224&lt;=8))),1,""),"")</f>
        <v/>
      </c>
      <c r="AG224" s="236" t="str">
        <f>IF($B224&lt;&gt;"",IF(AND($C224="รองศาสตราจารย์",AND($AT224=0,AND($AU224&gt;=6,$AU224&lt;=8))),1,""),"")</f>
        <v/>
      </c>
      <c r="AH224" s="236" t="str">
        <f>IF($B224&lt;&gt;"",IF(AND($C224="ผู้ช่วยศาสตราจารย์",AND($AT224=0,AND($AU224&gt;=6,$AU224&lt;=8))),1,""),"")</f>
        <v/>
      </c>
      <c r="AI224" s="237" t="str">
        <f>IF($B224&lt;&gt;"",IF(AND($C224="อาจารย์",AND($AT224=0,AND($AU224&gt;=6,$AU224&lt;=8))),1,""),"")</f>
        <v/>
      </c>
      <c r="AJ224" s="245" t="str">
        <f>IF($B224&lt;&gt;"",IF(AND($C224="ศาสตราจารย์",AND($AT224=0,AND($AU224&gt;=0,$AU224&lt;=5))),1,""),"")</f>
        <v/>
      </c>
      <c r="AK224" s="236" t="str">
        <f>IF($B224&lt;&gt;"",IF(AND($C224="รองศาสตราจารย์",AND($AT224=0,AND($AU224&gt;=0,$AU224&lt;=5))),1,""),"")</f>
        <v/>
      </c>
      <c r="AL224" s="236" t="str">
        <f>IF($B224&lt;&gt;"",IF(AND($C224="ผู้ช่วยศาสตราจารย์",AND($AT224=0,AND($AU224&gt;=0,$AU224&lt;=5))),1,""),"")</f>
        <v/>
      </c>
      <c r="AM224" s="248" t="str">
        <f>IF($B224&lt;&gt;"",IF(AND($C224="อาจารย์",AND($AT224=0,AND($AU224&gt;=0,$AU224&lt;=5))),1,""),"")</f>
        <v/>
      </c>
      <c r="AN224" s="250"/>
      <c r="AO224" s="251"/>
      <c r="AP224" s="251"/>
      <c r="AQ224" s="251"/>
      <c r="AR224" s="251"/>
      <c r="AS224" s="251"/>
      <c r="AT224">
        <f>IF(B224&lt;&gt;"",DATEDIF(E224,$AT$9,"Y"),"")</f>
        <v>14</v>
      </c>
      <c r="AU224">
        <f>IF(B224&lt;&gt;"",DATEDIF(E224,$AT$9,"YM"),"")</f>
        <v>11</v>
      </c>
      <c r="AV224">
        <f>IF(B224&lt;&gt;"",DATEDIF(E224,$AT$9,"MD"),"")</f>
        <v>2</v>
      </c>
    </row>
    <row r="225" spans="1:48" ht="21.75">
      <c r="A225" s="174">
        <v>46</v>
      </c>
      <c r="B225" s="175" t="s">
        <v>2118</v>
      </c>
      <c r="C225" s="175" t="s">
        <v>35</v>
      </c>
      <c r="D225" s="176">
        <v>38572</v>
      </c>
      <c r="E225" s="177">
        <v>38572</v>
      </c>
      <c r="F225" s="177">
        <v>43391</v>
      </c>
      <c r="G225" s="181"/>
      <c r="H225" s="178"/>
      <c r="I225" s="175" t="s">
        <v>58</v>
      </c>
      <c r="J225" s="177">
        <v>50679</v>
      </c>
      <c r="K225" s="179" t="s">
        <v>3</v>
      </c>
      <c r="L225" s="175" t="s">
        <v>798</v>
      </c>
      <c r="M225" s="175" t="s">
        <v>1884</v>
      </c>
      <c r="N225" s="175" t="s">
        <v>799</v>
      </c>
      <c r="O225" s="175" t="s">
        <v>800</v>
      </c>
      <c r="P225" s="179" t="s">
        <v>99</v>
      </c>
      <c r="Q225" s="179" t="s">
        <v>167</v>
      </c>
      <c r="R225" s="180"/>
      <c r="S225" s="235">
        <f t="shared" si="143"/>
        <v>1</v>
      </c>
      <c r="T225" s="236" t="str">
        <f t="shared" si="144"/>
        <v/>
      </c>
      <c r="U225" s="237" t="str">
        <f t="shared" si="145"/>
        <v/>
      </c>
      <c r="V225" s="245" t="str">
        <f t="shared" si="146"/>
        <v/>
      </c>
      <c r="W225" s="236" t="str">
        <f t="shared" si="147"/>
        <v/>
      </c>
      <c r="X225" s="237" t="str">
        <f t="shared" si="148"/>
        <v/>
      </c>
      <c r="Y225" s="245" t="str">
        <f t="shared" si="149"/>
        <v/>
      </c>
      <c r="Z225" s="236" t="str">
        <f t="shared" si="150"/>
        <v/>
      </c>
      <c r="AA225" s="248" t="str">
        <f t="shared" si="151"/>
        <v/>
      </c>
      <c r="AB225" s="235" t="str">
        <f t="shared" si="152"/>
        <v/>
      </c>
      <c r="AC225" s="236" t="str">
        <f t="shared" si="153"/>
        <v/>
      </c>
      <c r="AD225" s="236">
        <f t="shared" si="154"/>
        <v>1</v>
      </c>
      <c r="AE225" s="237" t="str">
        <f t="shared" si="155"/>
        <v/>
      </c>
      <c r="AF225" s="245" t="str">
        <f t="shared" si="156"/>
        <v/>
      </c>
      <c r="AG225" s="236" t="str">
        <f t="shared" si="157"/>
        <v/>
      </c>
      <c r="AH225" s="236" t="str">
        <f t="shared" si="158"/>
        <v/>
      </c>
      <c r="AI225" s="237" t="str">
        <f t="shared" si="159"/>
        <v/>
      </c>
      <c r="AJ225" s="245" t="str">
        <f t="shared" si="160"/>
        <v/>
      </c>
      <c r="AK225" s="236" t="str">
        <f t="shared" si="161"/>
        <v/>
      </c>
      <c r="AL225" s="236" t="str">
        <f t="shared" si="162"/>
        <v/>
      </c>
      <c r="AM225" s="248" t="str">
        <f t="shared" si="163"/>
        <v/>
      </c>
      <c r="AN225" s="250"/>
      <c r="AO225" s="251"/>
      <c r="AP225" s="251"/>
      <c r="AQ225" s="251"/>
      <c r="AR225" s="251"/>
      <c r="AS225" s="251"/>
      <c r="AT225">
        <f t="shared" si="164"/>
        <v>17</v>
      </c>
      <c r="AU225">
        <f t="shared" si="165"/>
        <v>9</v>
      </c>
      <c r="AV225">
        <f t="shared" si="166"/>
        <v>24</v>
      </c>
    </row>
    <row r="226" spans="1:48" ht="21.75">
      <c r="A226" s="174">
        <v>47</v>
      </c>
      <c r="B226" s="175" t="s">
        <v>2119</v>
      </c>
      <c r="C226" s="175" t="s">
        <v>35</v>
      </c>
      <c r="D226" s="176">
        <v>35621</v>
      </c>
      <c r="E226" s="177">
        <v>35621</v>
      </c>
      <c r="F226" s="177">
        <v>43606</v>
      </c>
      <c r="G226" s="181"/>
      <c r="H226" s="178"/>
      <c r="I226" s="175" t="s">
        <v>58</v>
      </c>
      <c r="J226" s="177">
        <v>49218</v>
      </c>
      <c r="K226" s="179" t="s">
        <v>3</v>
      </c>
      <c r="L226" s="175" t="s">
        <v>362</v>
      </c>
      <c r="M226" s="175" t="s">
        <v>1884</v>
      </c>
      <c r="N226" s="175" t="s">
        <v>357</v>
      </c>
      <c r="O226" s="175" t="s">
        <v>414</v>
      </c>
      <c r="P226" s="179" t="s">
        <v>121</v>
      </c>
      <c r="Q226" s="179" t="s">
        <v>167</v>
      </c>
      <c r="R226" s="180"/>
      <c r="S226" s="235">
        <f t="shared" si="143"/>
        <v>1</v>
      </c>
      <c r="T226" s="236" t="str">
        <f t="shared" si="144"/>
        <v/>
      </c>
      <c r="U226" s="237" t="str">
        <f t="shared" si="145"/>
        <v/>
      </c>
      <c r="V226" s="245" t="str">
        <f t="shared" si="146"/>
        <v/>
      </c>
      <c r="W226" s="236" t="str">
        <f t="shared" si="147"/>
        <v/>
      </c>
      <c r="X226" s="237" t="str">
        <f t="shared" si="148"/>
        <v/>
      </c>
      <c r="Y226" s="245" t="str">
        <f t="shared" si="149"/>
        <v/>
      </c>
      <c r="Z226" s="236" t="str">
        <f t="shared" si="150"/>
        <v/>
      </c>
      <c r="AA226" s="248" t="str">
        <f t="shared" si="151"/>
        <v/>
      </c>
      <c r="AB226" s="235" t="str">
        <f t="shared" si="152"/>
        <v/>
      </c>
      <c r="AC226" s="236" t="str">
        <f t="shared" si="153"/>
        <v/>
      </c>
      <c r="AD226" s="236">
        <f t="shared" si="154"/>
        <v>1</v>
      </c>
      <c r="AE226" s="237" t="str">
        <f t="shared" si="155"/>
        <v/>
      </c>
      <c r="AF226" s="245" t="str">
        <f t="shared" si="156"/>
        <v/>
      </c>
      <c r="AG226" s="236" t="str">
        <f t="shared" si="157"/>
        <v/>
      </c>
      <c r="AH226" s="236" t="str">
        <f t="shared" si="158"/>
        <v/>
      </c>
      <c r="AI226" s="237" t="str">
        <f t="shared" si="159"/>
        <v/>
      </c>
      <c r="AJ226" s="245" t="str">
        <f t="shared" si="160"/>
        <v/>
      </c>
      <c r="AK226" s="236" t="str">
        <f t="shared" si="161"/>
        <v/>
      </c>
      <c r="AL226" s="236" t="str">
        <f t="shared" si="162"/>
        <v/>
      </c>
      <c r="AM226" s="248" t="str">
        <f t="shared" si="163"/>
        <v/>
      </c>
      <c r="AN226" s="250"/>
      <c r="AO226" s="251"/>
      <c r="AP226" s="251"/>
      <c r="AQ226" s="251"/>
      <c r="AR226" s="251"/>
      <c r="AS226" s="251"/>
      <c r="AT226">
        <f t="shared" si="164"/>
        <v>25</v>
      </c>
      <c r="AU226">
        <f t="shared" si="165"/>
        <v>10</v>
      </c>
      <c r="AV226">
        <f t="shared" si="166"/>
        <v>22</v>
      </c>
    </row>
    <row r="227" spans="1:48" ht="21.75">
      <c r="A227" s="174">
        <v>48</v>
      </c>
      <c r="B227" s="175" t="s">
        <v>656</v>
      </c>
      <c r="C227" s="175" t="s">
        <v>35</v>
      </c>
      <c r="D227" s="176">
        <v>36983</v>
      </c>
      <c r="E227" s="177">
        <v>36983</v>
      </c>
      <c r="F227" s="177">
        <v>41914</v>
      </c>
      <c r="G227" s="181"/>
      <c r="H227" s="178"/>
      <c r="I227" s="175" t="s">
        <v>58</v>
      </c>
      <c r="J227" s="177">
        <v>49583</v>
      </c>
      <c r="K227" s="179" t="s">
        <v>3</v>
      </c>
      <c r="L227" s="175" t="s">
        <v>655</v>
      </c>
      <c r="M227" s="175" t="s">
        <v>5</v>
      </c>
      <c r="N227" s="175" t="s">
        <v>290</v>
      </c>
      <c r="O227" s="175" t="s">
        <v>657</v>
      </c>
      <c r="P227" s="179" t="s">
        <v>194</v>
      </c>
      <c r="Q227" s="179" t="s">
        <v>99</v>
      </c>
      <c r="R227" s="180"/>
      <c r="S227" s="235">
        <f t="shared" si="143"/>
        <v>1</v>
      </c>
      <c r="T227" s="236" t="str">
        <f t="shared" si="144"/>
        <v/>
      </c>
      <c r="U227" s="237" t="str">
        <f t="shared" si="145"/>
        <v/>
      </c>
      <c r="V227" s="245" t="str">
        <f t="shared" si="146"/>
        <v/>
      </c>
      <c r="W227" s="236" t="str">
        <f t="shared" si="147"/>
        <v/>
      </c>
      <c r="X227" s="237" t="str">
        <f t="shared" si="148"/>
        <v/>
      </c>
      <c r="Y227" s="245" t="str">
        <f t="shared" si="149"/>
        <v/>
      </c>
      <c r="Z227" s="236" t="str">
        <f t="shared" si="150"/>
        <v/>
      </c>
      <c r="AA227" s="248" t="str">
        <f t="shared" si="151"/>
        <v/>
      </c>
      <c r="AB227" s="235" t="str">
        <f t="shared" si="152"/>
        <v/>
      </c>
      <c r="AC227" s="236" t="str">
        <f t="shared" si="153"/>
        <v/>
      </c>
      <c r="AD227" s="236">
        <f t="shared" si="154"/>
        <v>1</v>
      </c>
      <c r="AE227" s="237" t="str">
        <f t="shared" si="155"/>
        <v/>
      </c>
      <c r="AF227" s="245" t="str">
        <f t="shared" si="156"/>
        <v/>
      </c>
      <c r="AG227" s="236" t="str">
        <f t="shared" si="157"/>
        <v/>
      </c>
      <c r="AH227" s="236" t="str">
        <f t="shared" si="158"/>
        <v/>
      </c>
      <c r="AI227" s="237" t="str">
        <f t="shared" si="159"/>
        <v/>
      </c>
      <c r="AJ227" s="245" t="str">
        <f t="shared" si="160"/>
        <v/>
      </c>
      <c r="AK227" s="236" t="str">
        <f t="shared" si="161"/>
        <v/>
      </c>
      <c r="AL227" s="236" t="str">
        <f t="shared" si="162"/>
        <v/>
      </c>
      <c r="AM227" s="248" t="str">
        <f t="shared" si="163"/>
        <v/>
      </c>
      <c r="AN227" s="250"/>
      <c r="AO227" s="251"/>
      <c r="AP227" s="251"/>
      <c r="AQ227" s="251"/>
      <c r="AR227" s="251"/>
      <c r="AS227" s="251"/>
      <c r="AT227">
        <f t="shared" si="164"/>
        <v>22</v>
      </c>
      <c r="AU227">
        <f t="shared" si="165"/>
        <v>1</v>
      </c>
      <c r="AV227">
        <f t="shared" si="166"/>
        <v>30</v>
      </c>
    </row>
    <row r="228" spans="1:48" ht="21.75">
      <c r="A228" s="174">
        <v>49</v>
      </c>
      <c r="B228" s="175" t="s">
        <v>658</v>
      </c>
      <c r="C228" s="175" t="s">
        <v>35</v>
      </c>
      <c r="D228" s="176">
        <v>39569</v>
      </c>
      <c r="E228" s="177">
        <v>39569</v>
      </c>
      <c r="F228" s="177">
        <v>41830</v>
      </c>
      <c r="G228" s="181"/>
      <c r="H228" s="178"/>
      <c r="I228" s="175" t="s">
        <v>58</v>
      </c>
      <c r="J228" s="177">
        <v>51044</v>
      </c>
      <c r="K228" s="179" t="s">
        <v>3</v>
      </c>
      <c r="L228" s="175" t="s">
        <v>659</v>
      </c>
      <c r="M228" s="175" t="s">
        <v>5</v>
      </c>
      <c r="N228" s="175" t="s">
        <v>660</v>
      </c>
      <c r="O228" s="175" t="s">
        <v>7</v>
      </c>
      <c r="P228" s="179" t="s">
        <v>78</v>
      </c>
      <c r="Q228" s="179" t="s">
        <v>38</v>
      </c>
      <c r="R228" s="180"/>
      <c r="S228" s="235">
        <f t="shared" si="143"/>
        <v>1</v>
      </c>
      <c r="T228" s="236" t="str">
        <f t="shared" si="144"/>
        <v/>
      </c>
      <c r="U228" s="237" t="str">
        <f t="shared" si="145"/>
        <v/>
      </c>
      <c r="V228" s="245" t="str">
        <f t="shared" si="146"/>
        <v/>
      </c>
      <c r="W228" s="236" t="str">
        <f t="shared" si="147"/>
        <v/>
      </c>
      <c r="X228" s="237" t="str">
        <f t="shared" si="148"/>
        <v/>
      </c>
      <c r="Y228" s="245" t="str">
        <f t="shared" si="149"/>
        <v/>
      </c>
      <c r="Z228" s="236" t="str">
        <f t="shared" si="150"/>
        <v/>
      </c>
      <c r="AA228" s="248" t="str">
        <f t="shared" si="151"/>
        <v/>
      </c>
      <c r="AB228" s="235" t="str">
        <f t="shared" si="152"/>
        <v/>
      </c>
      <c r="AC228" s="236" t="str">
        <f t="shared" si="153"/>
        <v/>
      </c>
      <c r="AD228" s="236">
        <f t="shared" si="154"/>
        <v>1</v>
      </c>
      <c r="AE228" s="237" t="str">
        <f t="shared" si="155"/>
        <v/>
      </c>
      <c r="AF228" s="245" t="str">
        <f t="shared" si="156"/>
        <v/>
      </c>
      <c r="AG228" s="236" t="str">
        <f t="shared" si="157"/>
        <v/>
      </c>
      <c r="AH228" s="236" t="str">
        <f t="shared" si="158"/>
        <v/>
      </c>
      <c r="AI228" s="237" t="str">
        <f t="shared" si="159"/>
        <v/>
      </c>
      <c r="AJ228" s="245" t="str">
        <f t="shared" si="160"/>
        <v/>
      </c>
      <c r="AK228" s="236" t="str">
        <f t="shared" si="161"/>
        <v/>
      </c>
      <c r="AL228" s="236" t="str">
        <f t="shared" si="162"/>
        <v/>
      </c>
      <c r="AM228" s="248" t="str">
        <f t="shared" si="163"/>
        <v/>
      </c>
      <c r="AN228" s="250"/>
      <c r="AO228" s="251"/>
      <c r="AP228" s="251"/>
      <c r="AQ228" s="251"/>
      <c r="AR228" s="251"/>
      <c r="AS228" s="251"/>
      <c r="AT228">
        <f t="shared" si="164"/>
        <v>15</v>
      </c>
      <c r="AU228">
        <f t="shared" si="165"/>
        <v>1</v>
      </c>
      <c r="AV228">
        <f t="shared" si="166"/>
        <v>0</v>
      </c>
    </row>
    <row r="229" spans="1:48" ht="21.75">
      <c r="A229" s="174">
        <v>50</v>
      </c>
      <c r="B229" s="175" t="s">
        <v>666</v>
      </c>
      <c r="C229" s="175" t="s">
        <v>35</v>
      </c>
      <c r="D229" s="176">
        <v>33770</v>
      </c>
      <c r="E229" s="177">
        <v>33770</v>
      </c>
      <c r="F229" s="177">
        <v>38595</v>
      </c>
      <c r="G229" s="181"/>
      <c r="H229" s="178"/>
      <c r="I229" s="175" t="s">
        <v>58</v>
      </c>
      <c r="J229" s="177">
        <v>45200</v>
      </c>
      <c r="K229" s="179" t="s">
        <v>3</v>
      </c>
      <c r="L229" s="175" t="s">
        <v>481</v>
      </c>
      <c r="M229" s="175" t="s">
        <v>1884</v>
      </c>
      <c r="N229" s="175" t="s">
        <v>482</v>
      </c>
      <c r="O229" s="175" t="s">
        <v>667</v>
      </c>
      <c r="P229" s="179" t="s">
        <v>26</v>
      </c>
      <c r="Q229" s="179" t="s">
        <v>64</v>
      </c>
      <c r="R229" s="180"/>
      <c r="S229" s="235">
        <f t="shared" si="143"/>
        <v>1</v>
      </c>
      <c r="T229" s="236" t="str">
        <f t="shared" si="144"/>
        <v/>
      </c>
      <c r="U229" s="237" t="str">
        <f t="shared" si="145"/>
        <v/>
      </c>
      <c r="V229" s="245" t="str">
        <f t="shared" si="146"/>
        <v/>
      </c>
      <c r="W229" s="236" t="str">
        <f t="shared" si="147"/>
        <v/>
      </c>
      <c r="X229" s="237" t="str">
        <f t="shared" si="148"/>
        <v/>
      </c>
      <c r="Y229" s="245" t="str">
        <f t="shared" si="149"/>
        <v/>
      </c>
      <c r="Z229" s="236" t="str">
        <f t="shared" si="150"/>
        <v/>
      </c>
      <c r="AA229" s="248" t="str">
        <f t="shared" si="151"/>
        <v/>
      </c>
      <c r="AB229" s="235" t="str">
        <f t="shared" si="152"/>
        <v/>
      </c>
      <c r="AC229" s="236" t="str">
        <f t="shared" si="153"/>
        <v/>
      </c>
      <c r="AD229" s="236">
        <f t="shared" si="154"/>
        <v>1</v>
      </c>
      <c r="AE229" s="237" t="str">
        <f t="shared" si="155"/>
        <v/>
      </c>
      <c r="AF229" s="245" t="str">
        <f t="shared" si="156"/>
        <v/>
      </c>
      <c r="AG229" s="236" t="str">
        <f t="shared" si="157"/>
        <v/>
      </c>
      <c r="AH229" s="236" t="str">
        <f t="shared" si="158"/>
        <v/>
      </c>
      <c r="AI229" s="237" t="str">
        <f t="shared" si="159"/>
        <v/>
      </c>
      <c r="AJ229" s="245" t="str">
        <f t="shared" si="160"/>
        <v/>
      </c>
      <c r="AK229" s="236" t="str">
        <f t="shared" si="161"/>
        <v/>
      </c>
      <c r="AL229" s="236" t="str">
        <f t="shared" si="162"/>
        <v/>
      </c>
      <c r="AM229" s="248" t="str">
        <f t="shared" si="163"/>
        <v/>
      </c>
      <c r="AN229" s="250"/>
      <c r="AO229" s="251"/>
      <c r="AP229" s="251"/>
      <c r="AQ229" s="251"/>
      <c r="AR229" s="251"/>
      <c r="AS229" s="251"/>
      <c r="AT229">
        <f t="shared" si="164"/>
        <v>30</v>
      </c>
      <c r="AU229">
        <f t="shared" si="165"/>
        <v>11</v>
      </c>
      <c r="AV229">
        <f t="shared" si="166"/>
        <v>17</v>
      </c>
    </row>
    <row r="230" spans="1:48" ht="21.75">
      <c r="A230" s="174">
        <v>51</v>
      </c>
      <c r="B230" s="175" t="s">
        <v>682</v>
      </c>
      <c r="C230" s="175" t="s">
        <v>35</v>
      </c>
      <c r="D230" s="176">
        <v>31198</v>
      </c>
      <c r="E230" s="177">
        <v>31198</v>
      </c>
      <c r="F230" s="177">
        <v>38990</v>
      </c>
      <c r="G230" s="181"/>
      <c r="H230" s="178"/>
      <c r="I230" s="175" t="s">
        <v>2</v>
      </c>
      <c r="J230" s="177">
        <v>45200</v>
      </c>
      <c r="K230" s="179" t="s">
        <v>3</v>
      </c>
      <c r="L230" s="175" t="s">
        <v>683</v>
      </c>
      <c r="M230" s="175" t="s">
        <v>684</v>
      </c>
      <c r="N230" s="175" t="s">
        <v>610</v>
      </c>
      <c r="O230" s="175" t="s">
        <v>31</v>
      </c>
      <c r="P230" s="179" t="s">
        <v>26</v>
      </c>
      <c r="Q230" s="179" t="s">
        <v>194</v>
      </c>
      <c r="R230" s="180"/>
      <c r="S230" s="235">
        <f t="shared" si="143"/>
        <v>1</v>
      </c>
      <c r="T230" s="236" t="str">
        <f t="shared" si="144"/>
        <v/>
      </c>
      <c r="U230" s="237" t="str">
        <f t="shared" si="145"/>
        <v/>
      </c>
      <c r="V230" s="245" t="str">
        <f t="shared" si="146"/>
        <v/>
      </c>
      <c r="W230" s="236" t="str">
        <f t="shared" si="147"/>
        <v/>
      </c>
      <c r="X230" s="237" t="str">
        <f t="shared" si="148"/>
        <v/>
      </c>
      <c r="Y230" s="245" t="str">
        <f t="shared" si="149"/>
        <v/>
      </c>
      <c r="Z230" s="236" t="str">
        <f t="shared" si="150"/>
        <v/>
      </c>
      <c r="AA230" s="248" t="str">
        <f t="shared" si="151"/>
        <v/>
      </c>
      <c r="AB230" s="235" t="str">
        <f t="shared" si="152"/>
        <v/>
      </c>
      <c r="AC230" s="236" t="str">
        <f t="shared" si="153"/>
        <v/>
      </c>
      <c r="AD230" s="236">
        <f t="shared" si="154"/>
        <v>1</v>
      </c>
      <c r="AE230" s="237" t="str">
        <f t="shared" si="155"/>
        <v/>
      </c>
      <c r="AF230" s="245" t="str">
        <f t="shared" si="156"/>
        <v/>
      </c>
      <c r="AG230" s="236" t="str">
        <f t="shared" si="157"/>
        <v/>
      </c>
      <c r="AH230" s="236" t="str">
        <f t="shared" si="158"/>
        <v/>
      </c>
      <c r="AI230" s="237" t="str">
        <f t="shared" si="159"/>
        <v/>
      </c>
      <c r="AJ230" s="245" t="str">
        <f t="shared" si="160"/>
        <v/>
      </c>
      <c r="AK230" s="236" t="str">
        <f t="shared" si="161"/>
        <v/>
      </c>
      <c r="AL230" s="236" t="str">
        <f t="shared" si="162"/>
        <v/>
      </c>
      <c r="AM230" s="248" t="str">
        <f t="shared" si="163"/>
        <v/>
      </c>
      <c r="AN230" s="250"/>
      <c r="AO230" s="251"/>
      <c r="AP230" s="251"/>
      <c r="AQ230" s="251"/>
      <c r="AR230" s="251"/>
      <c r="AS230" s="251"/>
      <c r="AT230">
        <f t="shared" si="164"/>
        <v>38</v>
      </c>
      <c r="AU230">
        <f t="shared" si="165"/>
        <v>0</v>
      </c>
      <c r="AV230">
        <f t="shared" si="166"/>
        <v>1</v>
      </c>
    </row>
    <row r="231" spans="1:48" ht="21.75">
      <c r="A231" s="174">
        <v>52</v>
      </c>
      <c r="B231" s="175" t="s">
        <v>1830</v>
      </c>
      <c r="C231" s="175" t="s">
        <v>35</v>
      </c>
      <c r="D231" s="176">
        <v>35972</v>
      </c>
      <c r="E231" s="177">
        <v>35972</v>
      </c>
      <c r="F231" s="177">
        <v>42688</v>
      </c>
      <c r="G231" s="181"/>
      <c r="H231" s="178"/>
      <c r="I231" s="175" t="s">
        <v>58</v>
      </c>
      <c r="J231" s="177">
        <v>48122</v>
      </c>
      <c r="K231" s="179" t="s">
        <v>3</v>
      </c>
      <c r="L231" s="175" t="s">
        <v>463</v>
      </c>
      <c r="M231" s="175" t="s">
        <v>5</v>
      </c>
      <c r="N231" s="175" t="s">
        <v>464</v>
      </c>
      <c r="O231" s="175" t="s">
        <v>7</v>
      </c>
      <c r="P231" s="179" t="s">
        <v>27</v>
      </c>
      <c r="Q231" s="179" t="s">
        <v>38</v>
      </c>
      <c r="R231" s="180"/>
      <c r="S231" s="235">
        <f t="shared" si="143"/>
        <v>1</v>
      </c>
      <c r="T231" s="236" t="str">
        <f t="shared" si="144"/>
        <v/>
      </c>
      <c r="U231" s="237" t="str">
        <f t="shared" si="145"/>
        <v/>
      </c>
      <c r="V231" s="245" t="str">
        <f t="shared" si="146"/>
        <v/>
      </c>
      <c r="W231" s="236" t="str">
        <f t="shared" si="147"/>
        <v/>
      </c>
      <c r="X231" s="237" t="str">
        <f t="shared" si="148"/>
        <v/>
      </c>
      <c r="Y231" s="245" t="str">
        <f t="shared" si="149"/>
        <v/>
      </c>
      <c r="Z231" s="236" t="str">
        <f t="shared" si="150"/>
        <v/>
      </c>
      <c r="AA231" s="248" t="str">
        <f t="shared" si="151"/>
        <v/>
      </c>
      <c r="AB231" s="235" t="str">
        <f t="shared" si="152"/>
        <v/>
      </c>
      <c r="AC231" s="236" t="str">
        <f t="shared" si="153"/>
        <v/>
      </c>
      <c r="AD231" s="236">
        <f t="shared" si="154"/>
        <v>1</v>
      </c>
      <c r="AE231" s="237" t="str">
        <f t="shared" si="155"/>
        <v/>
      </c>
      <c r="AF231" s="245" t="str">
        <f t="shared" si="156"/>
        <v/>
      </c>
      <c r="AG231" s="236" t="str">
        <f t="shared" si="157"/>
        <v/>
      </c>
      <c r="AH231" s="236" t="str">
        <f t="shared" si="158"/>
        <v/>
      </c>
      <c r="AI231" s="237" t="str">
        <f t="shared" si="159"/>
        <v/>
      </c>
      <c r="AJ231" s="245" t="str">
        <f t="shared" si="160"/>
        <v/>
      </c>
      <c r="AK231" s="236" t="str">
        <f t="shared" si="161"/>
        <v/>
      </c>
      <c r="AL231" s="236" t="str">
        <f t="shared" si="162"/>
        <v/>
      </c>
      <c r="AM231" s="248" t="str">
        <f t="shared" si="163"/>
        <v/>
      </c>
      <c r="AN231" s="250"/>
      <c r="AO231" s="251"/>
      <c r="AP231" s="251"/>
      <c r="AQ231" s="251"/>
      <c r="AR231" s="251"/>
      <c r="AS231" s="251"/>
      <c r="AT231">
        <f t="shared" si="164"/>
        <v>24</v>
      </c>
      <c r="AU231">
        <f t="shared" si="165"/>
        <v>11</v>
      </c>
      <c r="AV231">
        <f t="shared" si="166"/>
        <v>6</v>
      </c>
    </row>
    <row r="232" spans="1:48" ht="21.75">
      <c r="A232" s="174">
        <v>53</v>
      </c>
      <c r="B232" s="175" t="s">
        <v>2234</v>
      </c>
      <c r="C232" s="175" t="s">
        <v>35</v>
      </c>
      <c r="D232" s="176">
        <v>42366</v>
      </c>
      <c r="E232" s="177">
        <v>42366</v>
      </c>
      <c r="F232" s="177">
        <v>43391</v>
      </c>
      <c r="G232" s="181"/>
      <c r="H232" s="178"/>
      <c r="I232" s="175" t="s">
        <v>58</v>
      </c>
      <c r="J232" s="177">
        <v>52140</v>
      </c>
      <c r="K232" s="179" t="s">
        <v>3</v>
      </c>
      <c r="L232" s="175" t="s">
        <v>806</v>
      </c>
      <c r="M232" s="175" t="s">
        <v>5</v>
      </c>
      <c r="N232" s="175" t="s">
        <v>807</v>
      </c>
      <c r="O232" s="175" t="s">
        <v>53</v>
      </c>
      <c r="P232" s="179" t="s">
        <v>99</v>
      </c>
      <c r="Q232" s="179" t="s">
        <v>73</v>
      </c>
      <c r="R232" s="180"/>
      <c r="S232" s="235">
        <f t="shared" si="143"/>
        <v>1</v>
      </c>
      <c r="T232" s="236" t="str">
        <f t="shared" si="144"/>
        <v/>
      </c>
      <c r="U232" s="237" t="str">
        <f t="shared" si="145"/>
        <v/>
      </c>
      <c r="V232" s="245" t="str">
        <f t="shared" si="146"/>
        <v/>
      </c>
      <c r="W232" s="236" t="str">
        <f t="shared" si="147"/>
        <v/>
      </c>
      <c r="X232" s="237" t="str">
        <f t="shared" si="148"/>
        <v/>
      </c>
      <c r="Y232" s="245" t="str">
        <f t="shared" si="149"/>
        <v/>
      </c>
      <c r="Z232" s="236" t="str">
        <f t="shared" si="150"/>
        <v/>
      </c>
      <c r="AA232" s="248" t="str">
        <f t="shared" si="151"/>
        <v/>
      </c>
      <c r="AB232" s="235" t="str">
        <f t="shared" si="152"/>
        <v/>
      </c>
      <c r="AC232" s="236" t="str">
        <f t="shared" si="153"/>
        <v/>
      </c>
      <c r="AD232" s="236">
        <f t="shared" si="154"/>
        <v>1</v>
      </c>
      <c r="AE232" s="237" t="str">
        <f t="shared" si="155"/>
        <v/>
      </c>
      <c r="AF232" s="245" t="str">
        <f t="shared" si="156"/>
        <v/>
      </c>
      <c r="AG232" s="236" t="str">
        <f t="shared" si="157"/>
        <v/>
      </c>
      <c r="AH232" s="236" t="str">
        <f t="shared" si="158"/>
        <v/>
      </c>
      <c r="AI232" s="237" t="str">
        <f t="shared" si="159"/>
        <v/>
      </c>
      <c r="AJ232" s="245" t="str">
        <f t="shared" si="160"/>
        <v/>
      </c>
      <c r="AK232" s="236" t="str">
        <f t="shared" si="161"/>
        <v/>
      </c>
      <c r="AL232" s="236" t="str">
        <f t="shared" si="162"/>
        <v/>
      </c>
      <c r="AM232" s="248" t="str">
        <f t="shared" si="163"/>
        <v/>
      </c>
      <c r="AN232" s="250"/>
      <c r="AO232" s="251"/>
      <c r="AP232" s="251"/>
      <c r="AQ232" s="251"/>
      <c r="AR232" s="251"/>
      <c r="AS232" s="251"/>
      <c r="AT232">
        <f t="shared" si="164"/>
        <v>7</v>
      </c>
      <c r="AU232">
        <f t="shared" si="165"/>
        <v>5</v>
      </c>
      <c r="AV232">
        <f t="shared" si="166"/>
        <v>4</v>
      </c>
    </row>
    <row r="233" spans="1:48" ht="21.75">
      <c r="A233" s="174">
        <v>54</v>
      </c>
      <c r="B233" s="175" t="s">
        <v>692</v>
      </c>
      <c r="C233" s="175" t="s">
        <v>35</v>
      </c>
      <c r="D233" s="176">
        <v>37547</v>
      </c>
      <c r="E233" s="177">
        <v>37547</v>
      </c>
      <c r="F233" s="177">
        <v>41473</v>
      </c>
      <c r="G233" s="181"/>
      <c r="H233" s="178"/>
      <c r="I233" s="175" t="s">
        <v>58</v>
      </c>
      <c r="J233" s="177">
        <v>47392</v>
      </c>
      <c r="K233" s="179" t="s">
        <v>3</v>
      </c>
      <c r="L233" s="175" t="s">
        <v>36</v>
      </c>
      <c r="M233" s="175" t="s">
        <v>5</v>
      </c>
      <c r="N233" s="175" t="s">
        <v>37</v>
      </c>
      <c r="O233" s="175" t="s">
        <v>7</v>
      </c>
      <c r="P233" s="179" t="s">
        <v>8</v>
      </c>
      <c r="Q233" s="179" t="s">
        <v>27</v>
      </c>
      <c r="R233" s="180"/>
      <c r="S233" s="235">
        <f t="shared" si="143"/>
        <v>1</v>
      </c>
      <c r="T233" s="236" t="str">
        <f t="shared" si="144"/>
        <v/>
      </c>
      <c r="U233" s="237" t="str">
        <f t="shared" si="145"/>
        <v/>
      </c>
      <c r="V233" s="245" t="str">
        <f t="shared" si="146"/>
        <v/>
      </c>
      <c r="W233" s="236" t="str">
        <f t="shared" si="147"/>
        <v/>
      </c>
      <c r="X233" s="237" t="str">
        <f t="shared" si="148"/>
        <v/>
      </c>
      <c r="Y233" s="245" t="str">
        <f t="shared" si="149"/>
        <v/>
      </c>
      <c r="Z233" s="236" t="str">
        <f t="shared" si="150"/>
        <v/>
      </c>
      <c r="AA233" s="248" t="str">
        <f t="shared" si="151"/>
        <v/>
      </c>
      <c r="AB233" s="235" t="str">
        <f t="shared" si="152"/>
        <v/>
      </c>
      <c r="AC233" s="236" t="str">
        <f t="shared" si="153"/>
        <v/>
      </c>
      <c r="AD233" s="236">
        <f t="shared" si="154"/>
        <v>1</v>
      </c>
      <c r="AE233" s="237" t="str">
        <f t="shared" si="155"/>
        <v/>
      </c>
      <c r="AF233" s="245" t="str">
        <f t="shared" si="156"/>
        <v/>
      </c>
      <c r="AG233" s="236" t="str">
        <f t="shared" si="157"/>
        <v/>
      </c>
      <c r="AH233" s="236" t="str">
        <f t="shared" si="158"/>
        <v/>
      </c>
      <c r="AI233" s="237" t="str">
        <f t="shared" si="159"/>
        <v/>
      </c>
      <c r="AJ233" s="245" t="str">
        <f t="shared" si="160"/>
        <v/>
      </c>
      <c r="AK233" s="236" t="str">
        <f t="shared" si="161"/>
        <v/>
      </c>
      <c r="AL233" s="236" t="str">
        <f t="shared" si="162"/>
        <v/>
      </c>
      <c r="AM233" s="248" t="str">
        <f t="shared" si="163"/>
        <v/>
      </c>
      <c r="AN233" s="250"/>
      <c r="AO233" s="251"/>
      <c r="AP233" s="251"/>
      <c r="AQ233" s="251"/>
      <c r="AR233" s="251"/>
      <c r="AS233" s="251"/>
      <c r="AT233">
        <f t="shared" si="164"/>
        <v>20</v>
      </c>
      <c r="AU233">
        <f t="shared" si="165"/>
        <v>7</v>
      </c>
      <c r="AV233">
        <f t="shared" si="166"/>
        <v>14</v>
      </c>
    </row>
    <row r="234" spans="1:48" ht="21.75">
      <c r="A234" s="174">
        <v>55</v>
      </c>
      <c r="B234" s="175" t="s">
        <v>2538</v>
      </c>
      <c r="C234" s="175" t="s">
        <v>35</v>
      </c>
      <c r="D234" s="176">
        <v>42675</v>
      </c>
      <c r="E234" s="177">
        <v>42675</v>
      </c>
      <c r="F234" s="181">
        <v>44586</v>
      </c>
      <c r="G234" s="181"/>
      <c r="H234" s="178"/>
      <c r="I234" s="175" t="s">
        <v>58</v>
      </c>
      <c r="J234" s="177">
        <v>53966</v>
      </c>
      <c r="K234" s="179" t="s">
        <v>3</v>
      </c>
      <c r="L234" s="175" t="s">
        <v>664</v>
      </c>
      <c r="M234" s="175" t="s">
        <v>88</v>
      </c>
      <c r="N234" s="175" t="s">
        <v>136</v>
      </c>
      <c r="O234" s="175" t="s">
        <v>31</v>
      </c>
      <c r="P234" s="179" t="s">
        <v>109</v>
      </c>
      <c r="Q234" s="179" t="s">
        <v>1768</v>
      </c>
      <c r="R234" s="180"/>
      <c r="S234" s="235">
        <f>IF($B234&lt;&gt;"",IF(AND($K234="เอก",OR($AT288&gt;0,AND($AT288=0,$AU288&gt;=9))),1,""),"")</f>
        <v>1</v>
      </c>
      <c r="T234" s="236" t="str">
        <f>IF($B234&lt;&gt;"",IF(AND($K234="โท",OR($AT288&gt;0,AND($AT288=0,$AU288&gt;=9))),1,""),"")</f>
        <v/>
      </c>
      <c r="U234" s="237" t="str">
        <f>IF($B234&lt;&gt;"",IF(AND($K234="ตรี",OR($AT288&gt;0,AND($AT288=0,$AU288&gt;=9))),1,""),"")</f>
        <v/>
      </c>
      <c r="V234" s="245" t="str">
        <f>IF($B234&lt;&gt;"",IF(AND($K234="เอก",AND($AT288=0,AND($AU288&gt;=6,$AU288&lt;=8))),1,""),"")</f>
        <v/>
      </c>
      <c r="W234" s="236" t="str">
        <f>IF($B234&lt;&gt;"",IF(AND($K234="โท",AND($AT288=0,AND($AU288&gt;=6,$AU288&lt;=8))),1,""),"")</f>
        <v/>
      </c>
      <c r="X234" s="237" t="str">
        <f>IF($B234&lt;&gt;"",IF(AND($K234="ตรี",AND($AT288=0,AND($AU288&gt;=6,$AU288&lt;=8))),1,""),"")</f>
        <v/>
      </c>
      <c r="Y234" s="245" t="str">
        <f>IF($B234&lt;&gt;"",IF(AND($K234="เอก",AND($AT288=0,AND($AU288&gt;=0,$AU288&lt;=5))),1,""),"")</f>
        <v/>
      </c>
      <c r="Z234" s="236" t="str">
        <f>IF($B234&lt;&gt;"",IF(AND($K234="โท",AND($AT288=0,AND($AU288&gt;=0,$AU288&lt;=5))),1,""),"")</f>
        <v/>
      </c>
      <c r="AA234" s="248" t="str">
        <f>IF($B234&lt;&gt;"",IF(AND($K234="ตรี",AND($AT288=0,AND($AU288&gt;=0,$AU288&lt;=5))),1,""),"")</f>
        <v/>
      </c>
      <c r="AB234" s="235" t="str">
        <f>IF($B234&lt;&gt;"",IF(AND($C234="ศาสตราจารย์",OR($AT288&gt;0,AND($AT288=0,$AU288&gt;=9))),1,""),"")</f>
        <v/>
      </c>
      <c r="AC234" s="236" t="str">
        <f>IF($B234&lt;&gt;"",IF(AND($C234="รองศาสตราจารย์",OR($AT288&gt;0,AND($AT288=0,$AU288&gt;=9))),1,""),"")</f>
        <v/>
      </c>
      <c r="AD234" s="236">
        <f>IF($B234&lt;&gt;"",IF(AND($C234="ผู้ช่วยศาสตราจารย์",OR($AT288&gt;0,AND($AT288=0,$AU288&gt;=9))),1,""),"")</f>
        <v>1</v>
      </c>
      <c r="AE234" s="237" t="str">
        <f>IF($B234&lt;&gt;"",IF(AND($C234="อาจารย์",OR($AT288&gt;0,AND($AT288=0,$AU288&gt;=9))),1,""),"")</f>
        <v/>
      </c>
      <c r="AF234" s="245" t="str">
        <f>IF($B234&lt;&gt;"",IF(AND($C234="ศาสตราจารย์",AND($AT288=0,AND($AU288&gt;=6,$AU288&lt;=8))),1,""),"")</f>
        <v/>
      </c>
      <c r="AG234" s="236" t="str">
        <f>IF($B234&lt;&gt;"",IF(AND($C234="รองศาสตราจารย์",AND($AT288=0,AND($AU288&gt;=6,$AU288&lt;=8))),1,""),"")</f>
        <v/>
      </c>
      <c r="AH234" s="236" t="str">
        <f>IF($B234&lt;&gt;"",IF(AND($C234="ผู้ช่วยศาสตราจารย์",AND($AT288=0,AND($AU288&gt;=6,$AU288&lt;=8))),1,""),"")</f>
        <v/>
      </c>
      <c r="AI234" s="237" t="str">
        <f>IF($B234&lt;&gt;"",IF(AND($C234="อาจารย์",AND($AT288=0,AND($AU288&gt;=6,$AU288&lt;=8))),1,""),"")</f>
        <v/>
      </c>
      <c r="AJ234" s="245" t="str">
        <f>IF($B234&lt;&gt;"",IF(AND($C234="ศาสตราจารย์",AND($AT288=0,AND($AU288&gt;=0,$AU288&lt;=5))),1,""),"")</f>
        <v/>
      </c>
      <c r="AK234" s="236" t="str">
        <f>IF($B234&lt;&gt;"",IF(AND($C234="รองศาสตราจารย์",AND($AT288=0,AND($AU288&gt;=0,$AU288&lt;=5))),1,""),"")</f>
        <v/>
      </c>
      <c r="AL234" s="236" t="str">
        <f>IF($B234&lt;&gt;"",IF(AND($C234="ผู้ช่วยศาสตราจารย์",AND($AT288=0,AND($AU288&gt;=0,$AU288&lt;=5))),1,""),"")</f>
        <v/>
      </c>
      <c r="AM234" s="248" t="str">
        <f>IF($B234&lt;&gt;"",IF(AND($C234="อาจารย์",AND($AT288=0,AND($AU288&gt;=0,$AU288&lt;=5))),1,""),"")</f>
        <v/>
      </c>
      <c r="AN234" s="250"/>
      <c r="AO234" s="251"/>
      <c r="AP234" s="251"/>
      <c r="AQ234" s="251"/>
      <c r="AR234" s="251"/>
      <c r="AS234" s="251"/>
      <c r="AT234">
        <f>IF(B289&lt;&gt;"",DATEDIF(E289,$AT$9,"Y"),"")</f>
        <v>27</v>
      </c>
      <c r="AU234">
        <f>IF(B289&lt;&gt;"",DATEDIF(E289,$AT$9,"YM"),"")</f>
        <v>6</v>
      </c>
      <c r="AV234">
        <f>IF(B289&lt;&gt;"",DATEDIF(E289,$AT$9,"MD"),"")</f>
        <v>12</v>
      </c>
    </row>
    <row r="235" spans="1:48" ht="21.75">
      <c r="A235" s="174">
        <v>56</v>
      </c>
      <c r="B235" s="175" t="s">
        <v>695</v>
      </c>
      <c r="C235" s="175" t="s">
        <v>35</v>
      </c>
      <c r="D235" s="176">
        <v>34268</v>
      </c>
      <c r="E235" s="177">
        <v>34268</v>
      </c>
      <c r="F235" s="177">
        <v>38714</v>
      </c>
      <c r="G235" s="181"/>
      <c r="H235" s="178"/>
      <c r="I235" s="175" t="s">
        <v>2</v>
      </c>
      <c r="J235" s="177">
        <v>46296</v>
      </c>
      <c r="K235" s="179" t="s">
        <v>3</v>
      </c>
      <c r="L235" s="175" t="s">
        <v>696</v>
      </c>
      <c r="M235" s="175" t="s">
        <v>88</v>
      </c>
      <c r="N235" s="175" t="s">
        <v>290</v>
      </c>
      <c r="O235" s="175" t="s">
        <v>697</v>
      </c>
      <c r="P235" s="179" t="s">
        <v>78</v>
      </c>
      <c r="Q235" s="179" t="s">
        <v>72</v>
      </c>
      <c r="R235" s="180"/>
      <c r="S235" s="235">
        <f t="shared" si="143"/>
        <v>1</v>
      </c>
      <c r="T235" s="236" t="str">
        <f t="shared" si="144"/>
        <v/>
      </c>
      <c r="U235" s="237" t="str">
        <f t="shared" si="145"/>
        <v/>
      </c>
      <c r="V235" s="245" t="str">
        <f t="shared" si="146"/>
        <v/>
      </c>
      <c r="W235" s="236" t="str">
        <f t="shared" si="147"/>
        <v/>
      </c>
      <c r="X235" s="237" t="str">
        <f t="shared" si="148"/>
        <v/>
      </c>
      <c r="Y235" s="245" t="str">
        <f t="shared" si="149"/>
        <v/>
      </c>
      <c r="Z235" s="236" t="str">
        <f t="shared" si="150"/>
        <v/>
      </c>
      <c r="AA235" s="248" t="str">
        <f t="shared" si="151"/>
        <v/>
      </c>
      <c r="AB235" s="235" t="str">
        <f t="shared" si="152"/>
        <v/>
      </c>
      <c r="AC235" s="236" t="str">
        <f t="shared" si="153"/>
        <v/>
      </c>
      <c r="AD235" s="236">
        <f t="shared" si="154"/>
        <v>1</v>
      </c>
      <c r="AE235" s="237" t="str">
        <f t="shared" si="155"/>
        <v/>
      </c>
      <c r="AF235" s="245" t="str">
        <f t="shared" si="156"/>
        <v/>
      </c>
      <c r="AG235" s="236" t="str">
        <f t="shared" si="157"/>
        <v/>
      </c>
      <c r="AH235" s="236" t="str">
        <f t="shared" si="158"/>
        <v/>
      </c>
      <c r="AI235" s="237" t="str">
        <f t="shared" si="159"/>
        <v/>
      </c>
      <c r="AJ235" s="245" t="str">
        <f t="shared" si="160"/>
        <v/>
      </c>
      <c r="AK235" s="236" t="str">
        <f t="shared" si="161"/>
        <v/>
      </c>
      <c r="AL235" s="236" t="str">
        <f t="shared" si="162"/>
        <v/>
      </c>
      <c r="AM235" s="248" t="str">
        <f t="shared" si="163"/>
        <v/>
      </c>
      <c r="AN235" s="250"/>
      <c r="AO235" s="251"/>
      <c r="AP235" s="251"/>
      <c r="AQ235" s="251"/>
      <c r="AR235" s="251"/>
      <c r="AS235" s="251"/>
      <c r="AT235">
        <f t="shared" si="164"/>
        <v>29</v>
      </c>
      <c r="AU235">
        <f t="shared" si="165"/>
        <v>7</v>
      </c>
      <c r="AV235">
        <f t="shared" si="166"/>
        <v>6</v>
      </c>
    </row>
    <row r="236" spans="1:48" ht="21.75">
      <c r="A236" s="174">
        <v>57</v>
      </c>
      <c r="B236" s="175" t="s">
        <v>700</v>
      </c>
      <c r="C236" s="175" t="s">
        <v>35</v>
      </c>
      <c r="D236" s="176">
        <v>39708</v>
      </c>
      <c r="E236" s="177">
        <v>39708</v>
      </c>
      <c r="F236" s="177">
        <v>41830</v>
      </c>
      <c r="G236" s="181"/>
      <c r="H236" s="178"/>
      <c r="I236" s="175" t="s">
        <v>58</v>
      </c>
      <c r="J236" s="177">
        <v>51044</v>
      </c>
      <c r="K236" s="179" t="s">
        <v>3</v>
      </c>
      <c r="L236" s="175" t="s">
        <v>659</v>
      </c>
      <c r="M236" s="175" t="s">
        <v>5</v>
      </c>
      <c r="N236" s="175" t="s">
        <v>660</v>
      </c>
      <c r="O236" s="175" t="s">
        <v>7</v>
      </c>
      <c r="P236" s="179" t="s">
        <v>194</v>
      </c>
      <c r="Q236" s="179" t="s">
        <v>38</v>
      </c>
      <c r="R236" s="180"/>
      <c r="S236" s="235">
        <f t="shared" si="143"/>
        <v>1</v>
      </c>
      <c r="T236" s="236" t="str">
        <f t="shared" si="144"/>
        <v/>
      </c>
      <c r="U236" s="237" t="str">
        <f t="shared" si="145"/>
        <v/>
      </c>
      <c r="V236" s="245" t="str">
        <f t="shared" si="146"/>
        <v/>
      </c>
      <c r="W236" s="236" t="str">
        <f t="shared" si="147"/>
        <v/>
      </c>
      <c r="X236" s="237" t="str">
        <f t="shared" si="148"/>
        <v/>
      </c>
      <c r="Y236" s="245" t="str">
        <f t="shared" si="149"/>
        <v/>
      </c>
      <c r="Z236" s="236" t="str">
        <f t="shared" si="150"/>
        <v/>
      </c>
      <c r="AA236" s="248" t="str">
        <f t="shared" si="151"/>
        <v/>
      </c>
      <c r="AB236" s="235" t="str">
        <f t="shared" si="152"/>
        <v/>
      </c>
      <c r="AC236" s="236" t="str">
        <f t="shared" si="153"/>
        <v/>
      </c>
      <c r="AD236" s="236">
        <f t="shared" si="154"/>
        <v>1</v>
      </c>
      <c r="AE236" s="237" t="str">
        <f t="shared" si="155"/>
        <v/>
      </c>
      <c r="AF236" s="245" t="str">
        <f t="shared" si="156"/>
        <v/>
      </c>
      <c r="AG236" s="236" t="str">
        <f t="shared" si="157"/>
        <v/>
      </c>
      <c r="AH236" s="236" t="str">
        <f t="shared" si="158"/>
        <v/>
      </c>
      <c r="AI236" s="237" t="str">
        <f t="shared" si="159"/>
        <v/>
      </c>
      <c r="AJ236" s="245" t="str">
        <f t="shared" si="160"/>
        <v/>
      </c>
      <c r="AK236" s="236" t="str">
        <f t="shared" si="161"/>
        <v/>
      </c>
      <c r="AL236" s="236" t="str">
        <f t="shared" si="162"/>
        <v/>
      </c>
      <c r="AM236" s="248" t="str">
        <f t="shared" si="163"/>
        <v/>
      </c>
      <c r="AN236" s="250"/>
      <c r="AO236" s="251"/>
      <c r="AP236" s="251"/>
      <c r="AQ236" s="251"/>
      <c r="AR236" s="251"/>
      <c r="AS236" s="251"/>
      <c r="AT236">
        <f t="shared" si="164"/>
        <v>14</v>
      </c>
      <c r="AU236">
        <f t="shared" si="165"/>
        <v>8</v>
      </c>
      <c r="AV236">
        <f t="shared" si="166"/>
        <v>15</v>
      </c>
    </row>
    <row r="237" spans="1:48" ht="21.75">
      <c r="A237" s="174">
        <v>58</v>
      </c>
      <c r="B237" s="175" t="s">
        <v>702</v>
      </c>
      <c r="C237" s="175" t="s">
        <v>35</v>
      </c>
      <c r="D237" s="176">
        <v>32443</v>
      </c>
      <c r="E237" s="177">
        <v>34610</v>
      </c>
      <c r="F237" s="177">
        <v>39059</v>
      </c>
      <c r="G237" s="181"/>
      <c r="H237" s="178"/>
      <c r="I237" s="175" t="s">
        <v>58</v>
      </c>
      <c r="J237" s="177">
        <v>46661</v>
      </c>
      <c r="K237" s="179" t="s">
        <v>3</v>
      </c>
      <c r="L237" s="175" t="s">
        <v>703</v>
      </c>
      <c r="M237" s="175" t="s">
        <v>684</v>
      </c>
      <c r="N237" s="175" t="s">
        <v>704</v>
      </c>
      <c r="O237" s="175" t="s">
        <v>31</v>
      </c>
      <c r="P237" s="179" t="s">
        <v>72</v>
      </c>
      <c r="Q237" s="179" t="s">
        <v>73</v>
      </c>
      <c r="R237" s="180"/>
      <c r="S237" s="235">
        <f t="shared" si="143"/>
        <v>1</v>
      </c>
      <c r="T237" s="236" t="str">
        <f t="shared" si="144"/>
        <v/>
      </c>
      <c r="U237" s="237" t="str">
        <f t="shared" si="145"/>
        <v/>
      </c>
      <c r="V237" s="245" t="str">
        <f t="shared" si="146"/>
        <v/>
      </c>
      <c r="W237" s="236" t="str">
        <f t="shared" si="147"/>
        <v/>
      </c>
      <c r="X237" s="237" t="str">
        <f t="shared" si="148"/>
        <v/>
      </c>
      <c r="Y237" s="245" t="str">
        <f t="shared" si="149"/>
        <v/>
      </c>
      <c r="Z237" s="236" t="str">
        <f t="shared" si="150"/>
        <v/>
      </c>
      <c r="AA237" s="248" t="str">
        <f t="shared" si="151"/>
        <v/>
      </c>
      <c r="AB237" s="235" t="str">
        <f t="shared" si="152"/>
        <v/>
      </c>
      <c r="AC237" s="236" t="str">
        <f t="shared" si="153"/>
        <v/>
      </c>
      <c r="AD237" s="236">
        <f t="shared" si="154"/>
        <v>1</v>
      </c>
      <c r="AE237" s="237" t="str">
        <f t="shared" si="155"/>
        <v/>
      </c>
      <c r="AF237" s="245" t="str">
        <f t="shared" si="156"/>
        <v/>
      </c>
      <c r="AG237" s="236" t="str">
        <f t="shared" si="157"/>
        <v/>
      </c>
      <c r="AH237" s="236" t="str">
        <f t="shared" si="158"/>
        <v/>
      </c>
      <c r="AI237" s="237" t="str">
        <f t="shared" si="159"/>
        <v/>
      </c>
      <c r="AJ237" s="245" t="str">
        <f t="shared" si="160"/>
        <v/>
      </c>
      <c r="AK237" s="236" t="str">
        <f t="shared" si="161"/>
        <v/>
      </c>
      <c r="AL237" s="236" t="str">
        <f t="shared" si="162"/>
        <v/>
      </c>
      <c r="AM237" s="248" t="str">
        <f t="shared" si="163"/>
        <v/>
      </c>
      <c r="AN237" s="250"/>
      <c r="AO237" s="251"/>
      <c r="AP237" s="251"/>
      <c r="AQ237" s="251"/>
      <c r="AR237" s="251"/>
      <c r="AS237" s="251"/>
      <c r="AT237">
        <f t="shared" si="164"/>
        <v>28</v>
      </c>
      <c r="AU237">
        <f t="shared" si="165"/>
        <v>7</v>
      </c>
      <c r="AV237">
        <f t="shared" si="166"/>
        <v>29</v>
      </c>
    </row>
    <row r="238" spans="1:48" ht="21.75">
      <c r="A238" s="174">
        <v>59</v>
      </c>
      <c r="B238" s="175" t="s">
        <v>2365</v>
      </c>
      <c r="C238" s="175" t="s">
        <v>35</v>
      </c>
      <c r="D238" s="176">
        <v>38005</v>
      </c>
      <c r="E238" s="177">
        <v>38005</v>
      </c>
      <c r="F238" s="177">
        <v>44092</v>
      </c>
      <c r="G238" s="181"/>
      <c r="H238" s="178"/>
      <c r="I238" s="175" t="s">
        <v>58</v>
      </c>
      <c r="J238" s="177">
        <v>50679</v>
      </c>
      <c r="K238" s="179" t="s">
        <v>3</v>
      </c>
      <c r="L238" s="175" t="s">
        <v>1659</v>
      </c>
      <c r="M238" s="175" t="s">
        <v>1884</v>
      </c>
      <c r="N238" s="180"/>
      <c r="O238" s="175" t="s">
        <v>815</v>
      </c>
      <c r="P238" s="179" t="s">
        <v>60</v>
      </c>
      <c r="Q238" s="179" t="s">
        <v>117</v>
      </c>
      <c r="R238" s="180"/>
      <c r="S238" s="235">
        <f t="shared" si="143"/>
        <v>1</v>
      </c>
      <c r="T238" s="236" t="str">
        <f t="shared" si="144"/>
        <v/>
      </c>
      <c r="U238" s="237" t="str">
        <f t="shared" si="145"/>
        <v/>
      </c>
      <c r="V238" s="245" t="str">
        <f t="shared" si="146"/>
        <v/>
      </c>
      <c r="W238" s="236" t="str">
        <f t="shared" si="147"/>
        <v/>
      </c>
      <c r="X238" s="237" t="str">
        <f t="shared" si="148"/>
        <v/>
      </c>
      <c r="Y238" s="245" t="str">
        <f t="shared" si="149"/>
        <v/>
      </c>
      <c r="Z238" s="236" t="str">
        <f t="shared" si="150"/>
        <v/>
      </c>
      <c r="AA238" s="248" t="str">
        <f t="shared" si="151"/>
        <v/>
      </c>
      <c r="AB238" s="235" t="str">
        <f t="shared" si="152"/>
        <v/>
      </c>
      <c r="AC238" s="236" t="str">
        <f t="shared" si="153"/>
        <v/>
      </c>
      <c r="AD238" s="236">
        <f t="shared" si="154"/>
        <v>1</v>
      </c>
      <c r="AE238" s="237" t="str">
        <f t="shared" si="155"/>
        <v/>
      </c>
      <c r="AF238" s="245" t="str">
        <f t="shared" si="156"/>
        <v/>
      </c>
      <c r="AG238" s="236" t="str">
        <f t="shared" si="157"/>
        <v/>
      </c>
      <c r="AH238" s="236" t="str">
        <f t="shared" si="158"/>
        <v/>
      </c>
      <c r="AI238" s="237" t="str">
        <f t="shared" si="159"/>
        <v/>
      </c>
      <c r="AJ238" s="245" t="str">
        <f t="shared" si="160"/>
        <v/>
      </c>
      <c r="AK238" s="236" t="str">
        <f t="shared" si="161"/>
        <v/>
      </c>
      <c r="AL238" s="236" t="str">
        <f t="shared" si="162"/>
        <v/>
      </c>
      <c r="AM238" s="248" t="str">
        <f t="shared" si="163"/>
        <v/>
      </c>
      <c r="AN238" s="250"/>
      <c r="AO238" s="251"/>
      <c r="AP238" s="251"/>
      <c r="AQ238" s="251"/>
      <c r="AR238" s="251"/>
      <c r="AS238" s="251"/>
      <c r="AT238">
        <f t="shared" si="164"/>
        <v>19</v>
      </c>
      <c r="AU238">
        <f t="shared" si="165"/>
        <v>4</v>
      </c>
      <c r="AV238">
        <f t="shared" si="166"/>
        <v>13</v>
      </c>
    </row>
    <row r="239" spans="1:48" ht="21.75">
      <c r="A239" s="174">
        <v>60</v>
      </c>
      <c r="B239" s="175" t="s">
        <v>2235</v>
      </c>
      <c r="C239" s="175" t="s">
        <v>35</v>
      </c>
      <c r="D239" s="176">
        <v>38937</v>
      </c>
      <c r="E239" s="177">
        <v>38937</v>
      </c>
      <c r="F239" s="177">
        <v>42009</v>
      </c>
      <c r="G239" s="181"/>
      <c r="H239" s="178"/>
      <c r="I239" s="175" t="s">
        <v>58</v>
      </c>
      <c r="J239" s="177">
        <v>49583</v>
      </c>
      <c r="K239" s="179" t="s">
        <v>3</v>
      </c>
      <c r="L239" s="175" t="s">
        <v>2242</v>
      </c>
      <c r="M239" s="175" t="s">
        <v>1884</v>
      </c>
      <c r="N239" s="175" t="s">
        <v>637</v>
      </c>
      <c r="O239" s="175" t="s">
        <v>2366</v>
      </c>
      <c r="P239" s="179" t="s">
        <v>117</v>
      </c>
      <c r="Q239" s="179" t="s">
        <v>2042</v>
      </c>
      <c r="R239" s="180"/>
      <c r="S239" s="235">
        <f t="shared" si="143"/>
        <v>1</v>
      </c>
      <c r="T239" s="236" t="str">
        <f t="shared" si="144"/>
        <v/>
      </c>
      <c r="U239" s="237" t="str">
        <f t="shared" si="145"/>
        <v/>
      </c>
      <c r="V239" s="245" t="str">
        <f t="shared" si="146"/>
        <v/>
      </c>
      <c r="W239" s="236" t="str">
        <f t="shared" si="147"/>
        <v/>
      </c>
      <c r="X239" s="237" t="str">
        <f t="shared" si="148"/>
        <v/>
      </c>
      <c r="Y239" s="245" t="str">
        <f t="shared" si="149"/>
        <v/>
      </c>
      <c r="Z239" s="236" t="str">
        <f t="shared" si="150"/>
        <v/>
      </c>
      <c r="AA239" s="248" t="str">
        <f t="shared" si="151"/>
        <v/>
      </c>
      <c r="AB239" s="235" t="str">
        <f t="shared" si="152"/>
        <v/>
      </c>
      <c r="AC239" s="236" t="str">
        <f t="shared" si="153"/>
        <v/>
      </c>
      <c r="AD239" s="236">
        <f t="shared" si="154"/>
        <v>1</v>
      </c>
      <c r="AE239" s="237" t="str">
        <f t="shared" si="155"/>
        <v/>
      </c>
      <c r="AF239" s="245" t="str">
        <f t="shared" si="156"/>
        <v/>
      </c>
      <c r="AG239" s="236" t="str">
        <f t="shared" si="157"/>
        <v/>
      </c>
      <c r="AH239" s="236" t="str">
        <f t="shared" si="158"/>
        <v/>
      </c>
      <c r="AI239" s="237" t="str">
        <f t="shared" si="159"/>
        <v/>
      </c>
      <c r="AJ239" s="245" t="str">
        <f t="shared" si="160"/>
        <v/>
      </c>
      <c r="AK239" s="236" t="str">
        <f t="shared" si="161"/>
        <v/>
      </c>
      <c r="AL239" s="236" t="str">
        <f t="shared" si="162"/>
        <v/>
      </c>
      <c r="AM239" s="248" t="str">
        <f t="shared" si="163"/>
        <v/>
      </c>
      <c r="AN239" s="250"/>
      <c r="AO239" s="251"/>
      <c r="AP239" s="251"/>
      <c r="AQ239" s="251"/>
      <c r="AR239" s="251"/>
      <c r="AS239" s="251"/>
      <c r="AT239">
        <f t="shared" si="164"/>
        <v>16</v>
      </c>
      <c r="AU239">
        <f t="shared" si="165"/>
        <v>9</v>
      </c>
      <c r="AV239">
        <f t="shared" si="166"/>
        <v>24</v>
      </c>
    </row>
    <row r="240" spans="1:48" ht="21.75">
      <c r="A240" s="174">
        <v>61</v>
      </c>
      <c r="B240" s="175" t="s">
        <v>705</v>
      </c>
      <c r="C240" s="175" t="s">
        <v>35</v>
      </c>
      <c r="D240" s="176">
        <v>39569</v>
      </c>
      <c r="E240" s="177">
        <v>39569</v>
      </c>
      <c r="F240" s="177">
        <v>41830</v>
      </c>
      <c r="G240" s="181"/>
      <c r="H240" s="178"/>
      <c r="I240" s="175" t="s">
        <v>58</v>
      </c>
      <c r="J240" s="177">
        <v>51775</v>
      </c>
      <c r="K240" s="179" t="s">
        <v>3</v>
      </c>
      <c r="L240" s="175" t="s">
        <v>659</v>
      </c>
      <c r="M240" s="175" t="s">
        <v>5</v>
      </c>
      <c r="N240" s="175" t="s">
        <v>660</v>
      </c>
      <c r="O240" s="175" t="s">
        <v>7</v>
      </c>
      <c r="P240" s="179" t="s">
        <v>78</v>
      </c>
      <c r="Q240" s="179" t="s">
        <v>38</v>
      </c>
      <c r="R240" s="180"/>
      <c r="S240" s="235">
        <f t="shared" si="143"/>
        <v>1</v>
      </c>
      <c r="T240" s="236" t="str">
        <f t="shared" si="144"/>
        <v/>
      </c>
      <c r="U240" s="237" t="str">
        <f t="shared" si="145"/>
        <v/>
      </c>
      <c r="V240" s="245" t="str">
        <f t="shared" si="146"/>
        <v/>
      </c>
      <c r="W240" s="236" t="str">
        <f t="shared" si="147"/>
        <v/>
      </c>
      <c r="X240" s="237" t="str">
        <f t="shared" si="148"/>
        <v/>
      </c>
      <c r="Y240" s="245" t="str">
        <f t="shared" si="149"/>
        <v/>
      </c>
      <c r="Z240" s="236" t="str">
        <f t="shared" si="150"/>
        <v/>
      </c>
      <c r="AA240" s="248" t="str">
        <f t="shared" si="151"/>
        <v/>
      </c>
      <c r="AB240" s="235" t="str">
        <f t="shared" si="152"/>
        <v/>
      </c>
      <c r="AC240" s="236" t="str">
        <f t="shared" si="153"/>
        <v/>
      </c>
      <c r="AD240" s="236">
        <f t="shared" si="154"/>
        <v>1</v>
      </c>
      <c r="AE240" s="237" t="str">
        <f t="shared" si="155"/>
        <v/>
      </c>
      <c r="AF240" s="245" t="str">
        <f t="shared" si="156"/>
        <v/>
      </c>
      <c r="AG240" s="236" t="str">
        <f t="shared" si="157"/>
        <v/>
      </c>
      <c r="AH240" s="236" t="str">
        <f t="shared" si="158"/>
        <v/>
      </c>
      <c r="AI240" s="237" t="str">
        <f t="shared" si="159"/>
        <v/>
      </c>
      <c r="AJ240" s="245" t="str">
        <f t="shared" si="160"/>
        <v/>
      </c>
      <c r="AK240" s="236" t="str">
        <f t="shared" si="161"/>
        <v/>
      </c>
      <c r="AL240" s="236" t="str">
        <f t="shared" si="162"/>
        <v/>
      </c>
      <c r="AM240" s="248" t="str">
        <f t="shared" si="163"/>
        <v/>
      </c>
      <c r="AN240" s="250"/>
      <c r="AO240" s="251"/>
      <c r="AP240" s="251"/>
      <c r="AQ240" s="251"/>
      <c r="AR240" s="251"/>
      <c r="AS240" s="251"/>
      <c r="AT240">
        <f t="shared" si="164"/>
        <v>15</v>
      </c>
      <c r="AU240">
        <f t="shared" si="165"/>
        <v>1</v>
      </c>
      <c r="AV240">
        <f t="shared" si="166"/>
        <v>0</v>
      </c>
    </row>
    <row r="241" spans="1:48" ht="21.75">
      <c r="A241" s="174">
        <v>62</v>
      </c>
      <c r="B241" s="175" t="s">
        <v>1719</v>
      </c>
      <c r="C241" s="175" t="s">
        <v>35</v>
      </c>
      <c r="D241" s="176">
        <v>35744</v>
      </c>
      <c r="E241" s="177">
        <v>35744</v>
      </c>
      <c r="F241" s="177">
        <v>42265</v>
      </c>
      <c r="G241" s="181"/>
      <c r="H241" s="178"/>
      <c r="I241" s="175" t="s">
        <v>58</v>
      </c>
      <c r="J241" s="177">
        <v>49218</v>
      </c>
      <c r="K241" s="179" t="s">
        <v>3</v>
      </c>
      <c r="L241" s="175" t="s">
        <v>817</v>
      </c>
      <c r="M241" s="175" t="s">
        <v>1884</v>
      </c>
      <c r="N241" s="175" t="s">
        <v>818</v>
      </c>
      <c r="O241" s="175" t="s">
        <v>819</v>
      </c>
      <c r="P241" s="179" t="s">
        <v>64</v>
      </c>
      <c r="Q241" s="179" t="s">
        <v>78</v>
      </c>
      <c r="R241" s="180"/>
      <c r="S241" s="235">
        <f t="shared" si="143"/>
        <v>1</v>
      </c>
      <c r="T241" s="236" t="str">
        <f t="shared" si="144"/>
        <v/>
      </c>
      <c r="U241" s="237" t="str">
        <f t="shared" si="145"/>
        <v/>
      </c>
      <c r="V241" s="245" t="str">
        <f t="shared" si="146"/>
        <v/>
      </c>
      <c r="W241" s="236" t="str">
        <f t="shared" si="147"/>
        <v/>
      </c>
      <c r="X241" s="237" t="str">
        <f t="shared" si="148"/>
        <v/>
      </c>
      <c r="Y241" s="245" t="str">
        <f t="shared" si="149"/>
        <v/>
      </c>
      <c r="Z241" s="236" t="str">
        <f t="shared" si="150"/>
        <v/>
      </c>
      <c r="AA241" s="248" t="str">
        <f t="shared" si="151"/>
        <v/>
      </c>
      <c r="AB241" s="235" t="str">
        <f t="shared" si="152"/>
        <v/>
      </c>
      <c r="AC241" s="236" t="str">
        <f t="shared" si="153"/>
        <v/>
      </c>
      <c r="AD241" s="236">
        <f t="shared" si="154"/>
        <v>1</v>
      </c>
      <c r="AE241" s="237" t="str">
        <f t="shared" si="155"/>
        <v/>
      </c>
      <c r="AF241" s="245" t="str">
        <f t="shared" si="156"/>
        <v/>
      </c>
      <c r="AG241" s="236" t="str">
        <f t="shared" si="157"/>
        <v/>
      </c>
      <c r="AH241" s="236" t="str">
        <f t="shared" si="158"/>
        <v/>
      </c>
      <c r="AI241" s="237" t="str">
        <f t="shared" si="159"/>
        <v/>
      </c>
      <c r="AJ241" s="245" t="str">
        <f t="shared" si="160"/>
        <v/>
      </c>
      <c r="AK241" s="236" t="str">
        <f t="shared" si="161"/>
        <v/>
      </c>
      <c r="AL241" s="236" t="str">
        <f t="shared" si="162"/>
        <v/>
      </c>
      <c r="AM241" s="248" t="str">
        <f t="shared" si="163"/>
        <v/>
      </c>
      <c r="AN241" s="250"/>
      <c r="AO241" s="251"/>
      <c r="AP241" s="251"/>
      <c r="AQ241" s="251"/>
      <c r="AR241" s="251"/>
      <c r="AS241" s="251"/>
      <c r="AT241">
        <f t="shared" si="164"/>
        <v>25</v>
      </c>
      <c r="AU241">
        <f t="shared" si="165"/>
        <v>6</v>
      </c>
      <c r="AV241">
        <f t="shared" si="166"/>
        <v>22</v>
      </c>
    </row>
    <row r="242" spans="1:48" ht="21.75">
      <c r="A242" s="174">
        <v>63</v>
      </c>
      <c r="B242" s="175" t="s">
        <v>2236</v>
      </c>
      <c r="C242" s="175" t="s">
        <v>35</v>
      </c>
      <c r="D242" s="176">
        <v>41334</v>
      </c>
      <c r="E242" s="177">
        <v>41334</v>
      </c>
      <c r="F242" s="177">
        <v>43923</v>
      </c>
      <c r="G242" s="181"/>
      <c r="H242" s="178"/>
      <c r="I242" s="175" t="s">
        <v>58</v>
      </c>
      <c r="J242" s="177">
        <v>51410</v>
      </c>
      <c r="K242" s="179" t="s">
        <v>3</v>
      </c>
      <c r="L242" s="175" t="s">
        <v>706</v>
      </c>
      <c r="M242" s="175" t="s">
        <v>88</v>
      </c>
      <c r="N242" s="175" t="s">
        <v>707</v>
      </c>
      <c r="O242" s="175" t="s">
        <v>87</v>
      </c>
      <c r="P242" s="179" t="s">
        <v>121</v>
      </c>
      <c r="Q242" s="179" t="s">
        <v>72</v>
      </c>
      <c r="R242" s="180"/>
      <c r="S242" s="235">
        <f t="shared" si="143"/>
        <v>1</v>
      </c>
      <c r="T242" s="236" t="str">
        <f t="shared" si="144"/>
        <v/>
      </c>
      <c r="U242" s="237" t="str">
        <f t="shared" si="145"/>
        <v/>
      </c>
      <c r="V242" s="245" t="str">
        <f t="shared" si="146"/>
        <v/>
      </c>
      <c r="W242" s="236" t="str">
        <f t="shared" si="147"/>
        <v/>
      </c>
      <c r="X242" s="237" t="str">
        <f t="shared" si="148"/>
        <v/>
      </c>
      <c r="Y242" s="245" t="str">
        <f t="shared" si="149"/>
        <v/>
      </c>
      <c r="Z242" s="236" t="str">
        <f t="shared" si="150"/>
        <v/>
      </c>
      <c r="AA242" s="248" t="str">
        <f t="shared" si="151"/>
        <v/>
      </c>
      <c r="AB242" s="235" t="str">
        <f t="shared" si="152"/>
        <v/>
      </c>
      <c r="AC242" s="236" t="str">
        <f t="shared" si="153"/>
        <v/>
      </c>
      <c r="AD242" s="236">
        <f t="shared" si="154"/>
        <v>1</v>
      </c>
      <c r="AE242" s="237" t="str">
        <f t="shared" si="155"/>
        <v/>
      </c>
      <c r="AF242" s="245" t="str">
        <f t="shared" si="156"/>
        <v/>
      </c>
      <c r="AG242" s="236" t="str">
        <f t="shared" si="157"/>
        <v/>
      </c>
      <c r="AH242" s="236" t="str">
        <f t="shared" si="158"/>
        <v/>
      </c>
      <c r="AI242" s="237" t="str">
        <f t="shared" si="159"/>
        <v/>
      </c>
      <c r="AJ242" s="245" t="str">
        <f t="shared" si="160"/>
        <v/>
      </c>
      <c r="AK242" s="236" t="str">
        <f t="shared" si="161"/>
        <v/>
      </c>
      <c r="AL242" s="236" t="str">
        <f t="shared" si="162"/>
        <v/>
      </c>
      <c r="AM242" s="248" t="str">
        <f t="shared" si="163"/>
        <v/>
      </c>
      <c r="AN242" s="250"/>
      <c r="AO242" s="251"/>
      <c r="AP242" s="251"/>
      <c r="AQ242" s="251"/>
      <c r="AR242" s="251"/>
      <c r="AS242" s="251"/>
      <c r="AT242">
        <f t="shared" si="164"/>
        <v>10</v>
      </c>
      <c r="AU242">
        <f t="shared" si="165"/>
        <v>3</v>
      </c>
      <c r="AV242">
        <f t="shared" si="166"/>
        <v>0</v>
      </c>
    </row>
    <row r="243" spans="1:48" ht="21.75">
      <c r="A243" s="174">
        <v>64</v>
      </c>
      <c r="B243" s="175" t="s">
        <v>2237</v>
      </c>
      <c r="C243" s="175" t="s">
        <v>35</v>
      </c>
      <c r="D243" s="176">
        <v>40843</v>
      </c>
      <c r="E243" s="177">
        <v>40843</v>
      </c>
      <c r="F243" s="177">
        <v>43391</v>
      </c>
      <c r="G243" s="181"/>
      <c r="H243" s="178"/>
      <c r="I243" s="175" t="s">
        <v>58</v>
      </c>
      <c r="J243" s="177">
        <v>51410</v>
      </c>
      <c r="K243" s="179" t="s">
        <v>3</v>
      </c>
      <c r="L243" s="175" t="s">
        <v>821</v>
      </c>
      <c r="M243" s="175" t="s">
        <v>1884</v>
      </c>
      <c r="N243" s="175" t="s">
        <v>822</v>
      </c>
      <c r="O243" s="175" t="s">
        <v>7</v>
      </c>
      <c r="P243" s="179" t="s">
        <v>78</v>
      </c>
      <c r="Q243" s="179" t="s">
        <v>60</v>
      </c>
      <c r="R243" s="180"/>
      <c r="S243" s="235">
        <f t="shared" si="143"/>
        <v>1</v>
      </c>
      <c r="T243" s="236" t="str">
        <f t="shared" si="144"/>
        <v/>
      </c>
      <c r="U243" s="237" t="str">
        <f t="shared" si="145"/>
        <v/>
      </c>
      <c r="V243" s="245" t="str">
        <f t="shared" si="146"/>
        <v/>
      </c>
      <c r="W243" s="236" t="str">
        <f t="shared" si="147"/>
        <v/>
      </c>
      <c r="X243" s="237" t="str">
        <f t="shared" si="148"/>
        <v/>
      </c>
      <c r="Y243" s="245" t="str">
        <f t="shared" si="149"/>
        <v/>
      </c>
      <c r="Z243" s="236" t="str">
        <f t="shared" si="150"/>
        <v/>
      </c>
      <c r="AA243" s="248" t="str">
        <f t="shared" si="151"/>
        <v/>
      </c>
      <c r="AB243" s="235" t="str">
        <f t="shared" si="152"/>
        <v/>
      </c>
      <c r="AC243" s="236" t="str">
        <f t="shared" si="153"/>
        <v/>
      </c>
      <c r="AD243" s="236">
        <f t="shared" si="154"/>
        <v>1</v>
      </c>
      <c r="AE243" s="237" t="str">
        <f t="shared" si="155"/>
        <v/>
      </c>
      <c r="AF243" s="245" t="str">
        <f t="shared" si="156"/>
        <v/>
      </c>
      <c r="AG243" s="236" t="str">
        <f t="shared" si="157"/>
        <v/>
      </c>
      <c r="AH243" s="236" t="str">
        <f t="shared" si="158"/>
        <v/>
      </c>
      <c r="AI243" s="237" t="str">
        <f t="shared" si="159"/>
        <v/>
      </c>
      <c r="AJ243" s="245" t="str">
        <f t="shared" si="160"/>
        <v/>
      </c>
      <c r="AK243" s="236" t="str">
        <f t="shared" si="161"/>
        <v/>
      </c>
      <c r="AL243" s="236" t="str">
        <f t="shared" si="162"/>
        <v/>
      </c>
      <c r="AM243" s="248" t="str">
        <f t="shared" si="163"/>
        <v/>
      </c>
      <c r="AN243" s="250"/>
      <c r="AO243" s="251"/>
      <c r="AP243" s="251"/>
      <c r="AQ243" s="251"/>
      <c r="AR243" s="251"/>
      <c r="AS243" s="251"/>
      <c r="AT243">
        <f t="shared" si="164"/>
        <v>11</v>
      </c>
      <c r="AU243">
        <f t="shared" si="165"/>
        <v>7</v>
      </c>
      <c r="AV243">
        <f t="shared" si="166"/>
        <v>5</v>
      </c>
    </row>
    <row r="244" spans="1:48" ht="21.75">
      <c r="A244" s="174">
        <v>65</v>
      </c>
      <c r="B244" s="175" t="s">
        <v>709</v>
      </c>
      <c r="C244" s="175" t="s">
        <v>35</v>
      </c>
      <c r="D244" s="176">
        <v>36052</v>
      </c>
      <c r="E244" s="177">
        <v>36052</v>
      </c>
      <c r="F244" s="177">
        <v>38912</v>
      </c>
      <c r="G244" s="181"/>
      <c r="H244" s="178"/>
      <c r="I244" s="175" t="s">
        <v>2</v>
      </c>
      <c r="J244" s="177">
        <v>48122</v>
      </c>
      <c r="K244" s="179" t="s">
        <v>3</v>
      </c>
      <c r="L244" s="175" t="s">
        <v>710</v>
      </c>
      <c r="M244" s="175" t="s">
        <v>684</v>
      </c>
      <c r="N244" s="175" t="s">
        <v>711</v>
      </c>
      <c r="O244" s="175" t="s">
        <v>7</v>
      </c>
      <c r="P244" s="179" t="s">
        <v>72</v>
      </c>
      <c r="Q244" s="179" t="s">
        <v>117</v>
      </c>
      <c r="R244" s="180"/>
      <c r="S244" s="235">
        <f t="shared" si="143"/>
        <v>1</v>
      </c>
      <c r="T244" s="236" t="str">
        <f t="shared" si="144"/>
        <v/>
      </c>
      <c r="U244" s="237" t="str">
        <f t="shared" si="145"/>
        <v/>
      </c>
      <c r="V244" s="245" t="str">
        <f t="shared" si="146"/>
        <v/>
      </c>
      <c r="W244" s="236" t="str">
        <f t="shared" si="147"/>
        <v/>
      </c>
      <c r="X244" s="237" t="str">
        <f t="shared" si="148"/>
        <v/>
      </c>
      <c r="Y244" s="245" t="str">
        <f t="shared" si="149"/>
        <v/>
      </c>
      <c r="Z244" s="236" t="str">
        <f t="shared" si="150"/>
        <v/>
      </c>
      <c r="AA244" s="248" t="str">
        <f t="shared" si="151"/>
        <v/>
      </c>
      <c r="AB244" s="235" t="str">
        <f t="shared" si="152"/>
        <v/>
      </c>
      <c r="AC244" s="236" t="str">
        <f t="shared" si="153"/>
        <v/>
      </c>
      <c r="AD244" s="236">
        <f t="shared" si="154"/>
        <v>1</v>
      </c>
      <c r="AE244" s="237" t="str">
        <f t="shared" si="155"/>
        <v/>
      </c>
      <c r="AF244" s="245" t="str">
        <f t="shared" si="156"/>
        <v/>
      </c>
      <c r="AG244" s="236" t="str">
        <f t="shared" si="157"/>
        <v/>
      </c>
      <c r="AH244" s="236" t="str">
        <f t="shared" si="158"/>
        <v/>
      </c>
      <c r="AI244" s="237" t="str">
        <f t="shared" si="159"/>
        <v/>
      </c>
      <c r="AJ244" s="245" t="str">
        <f t="shared" si="160"/>
        <v/>
      </c>
      <c r="AK244" s="236" t="str">
        <f t="shared" si="161"/>
        <v/>
      </c>
      <c r="AL244" s="236" t="str">
        <f t="shared" si="162"/>
        <v/>
      </c>
      <c r="AM244" s="248" t="str">
        <f t="shared" si="163"/>
        <v/>
      </c>
      <c r="AN244" s="250"/>
      <c r="AO244" s="251"/>
      <c r="AP244" s="251"/>
      <c r="AQ244" s="251"/>
      <c r="AR244" s="251"/>
      <c r="AS244" s="251"/>
      <c r="AT244">
        <f t="shared" si="164"/>
        <v>24</v>
      </c>
      <c r="AU244">
        <f t="shared" si="165"/>
        <v>8</v>
      </c>
      <c r="AV244">
        <f t="shared" si="166"/>
        <v>18</v>
      </c>
    </row>
    <row r="245" spans="1:48" ht="21.75">
      <c r="A245" s="174">
        <v>66</v>
      </c>
      <c r="B245" s="175" t="s">
        <v>1831</v>
      </c>
      <c r="C245" s="175" t="s">
        <v>35</v>
      </c>
      <c r="D245" s="176">
        <v>39356</v>
      </c>
      <c r="E245" s="177">
        <v>39356</v>
      </c>
      <c r="F245" s="177">
        <v>42304</v>
      </c>
      <c r="G245" s="181"/>
      <c r="H245" s="178"/>
      <c r="I245" s="175" t="s">
        <v>58</v>
      </c>
      <c r="J245" s="177">
        <v>50314</v>
      </c>
      <c r="K245" s="179" t="s">
        <v>3</v>
      </c>
      <c r="L245" s="175" t="s">
        <v>826</v>
      </c>
      <c r="M245" s="175" t="s">
        <v>88</v>
      </c>
      <c r="N245" s="175" t="s">
        <v>827</v>
      </c>
      <c r="O245" s="175" t="s">
        <v>248</v>
      </c>
      <c r="P245" s="179" t="s">
        <v>9</v>
      </c>
      <c r="Q245" s="179" t="s">
        <v>121</v>
      </c>
      <c r="R245" s="180"/>
      <c r="S245" s="235">
        <f t="shared" si="143"/>
        <v>1</v>
      </c>
      <c r="T245" s="236" t="str">
        <f t="shared" si="144"/>
        <v/>
      </c>
      <c r="U245" s="237" t="str">
        <f t="shared" si="145"/>
        <v/>
      </c>
      <c r="V245" s="245" t="str">
        <f t="shared" si="146"/>
        <v/>
      </c>
      <c r="W245" s="236" t="str">
        <f t="shared" si="147"/>
        <v/>
      </c>
      <c r="X245" s="237" t="str">
        <f t="shared" si="148"/>
        <v/>
      </c>
      <c r="Y245" s="245" t="str">
        <f t="shared" si="149"/>
        <v/>
      </c>
      <c r="Z245" s="236" t="str">
        <f t="shared" si="150"/>
        <v/>
      </c>
      <c r="AA245" s="248" t="str">
        <f t="shared" si="151"/>
        <v/>
      </c>
      <c r="AB245" s="235" t="str">
        <f t="shared" si="152"/>
        <v/>
      </c>
      <c r="AC245" s="236" t="str">
        <f t="shared" si="153"/>
        <v/>
      </c>
      <c r="AD245" s="236">
        <f t="shared" si="154"/>
        <v>1</v>
      </c>
      <c r="AE245" s="237" t="str">
        <f t="shared" si="155"/>
        <v/>
      </c>
      <c r="AF245" s="245" t="str">
        <f t="shared" si="156"/>
        <v/>
      </c>
      <c r="AG245" s="236" t="str">
        <f t="shared" si="157"/>
        <v/>
      </c>
      <c r="AH245" s="236" t="str">
        <f t="shared" si="158"/>
        <v/>
      </c>
      <c r="AI245" s="237" t="str">
        <f t="shared" si="159"/>
        <v/>
      </c>
      <c r="AJ245" s="245" t="str">
        <f t="shared" si="160"/>
        <v/>
      </c>
      <c r="AK245" s="236" t="str">
        <f t="shared" si="161"/>
        <v/>
      </c>
      <c r="AL245" s="236" t="str">
        <f t="shared" si="162"/>
        <v/>
      </c>
      <c r="AM245" s="248" t="str">
        <f t="shared" si="163"/>
        <v/>
      </c>
      <c r="AN245" s="250"/>
      <c r="AO245" s="251"/>
      <c r="AP245" s="251"/>
      <c r="AQ245" s="251"/>
      <c r="AR245" s="251"/>
      <c r="AS245" s="251"/>
      <c r="AT245">
        <f t="shared" si="164"/>
        <v>15</v>
      </c>
      <c r="AU245">
        <f t="shared" si="165"/>
        <v>8</v>
      </c>
      <c r="AV245">
        <f t="shared" si="166"/>
        <v>0</v>
      </c>
    </row>
    <row r="246" spans="1:48" ht="21.75">
      <c r="A246" s="174">
        <v>67</v>
      </c>
      <c r="B246" s="175" t="s">
        <v>2238</v>
      </c>
      <c r="C246" s="175" t="s">
        <v>35</v>
      </c>
      <c r="D246" s="176">
        <v>35942</v>
      </c>
      <c r="E246" s="177">
        <v>35942</v>
      </c>
      <c r="F246" s="177">
        <v>43217</v>
      </c>
      <c r="G246" s="181"/>
      <c r="H246" s="178"/>
      <c r="I246" s="175" t="s">
        <v>2</v>
      </c>
      <c r="J246" s="177">
        <v>48853</v>
      </c>
      <c r="K246" s="179" t="s">
        <v>3</v>
      </c>
      <c r="L246" s="175" t="s">
        <v>655</v>
      </c>
      <c r="M246" s="175" t="s">
        <v>5</v>
      </c>
      <c r="N246" s="175" t="s">
        <v>290</v>
      </c>
      <c r="O246" s="175" t="s">
        <v>7</v>
      </c>
      <c r="P246" s="179" t="s">
        <v>9</v>
      </c>
      <c r="Q246" s="179" t="s">
        <v>38</v>
      </c>
      <c r="R246" s="180"/>
      <c r="S246" s="235">
        <f t="shared" si="143"/>
        <v>1</v>
      </c>
      <c r="T246" s="236" t="str">
        <f t="shared" si="144"/>
        <v/>
      </c>
      <c r="U246" s="237" t="str">
        <f t="shared" si="145"/>
        <v/>
      </c>
      <c r="V246" s="245" t="str">
        <f t="shared" si="146"/>
        <v/>
      </c>
      <c r="W246" s="236" t="str">
        <f t="shared" si="147"/>
        <v/>
      </c>
      <c r="X246" s="237" t="str">
        <f t="shared" si="148"/>
        <v/>
      </c>
      <c r="Y246" s="245" t="str">
        <f t="shared" si="149"/>
        <v/>
      </c>
      <c r="Z246" s="236" t="str">
        <f t="shared" si="150"/>
        <v/>
      </c>
      <c r="AA246" s="248" t="str">
        <f t="shared" si="151"/>
        <v/>
      </c>
      <c r="AB246" s="235" t="str">
        <f t="shared" si="152"/>
        <v/>
      </c>
      <c r="AC246" s="236" t="str">
        <f t="shared" si="153"/>
        <v/>
      </c>
      <c r="AD246" s="236">
        <f t="shared" si="154"/>
        <v>1</v>
      </c>
      <c r="AE246" s="237" t="str">
        <f t="shared" si="155"/>
        <v/>
      </c>
      <c r="AF246" s="245" t="str">
        <f t="shared" si="156"/>
        <v/>
      </c>
      <c r="AG246" s="236" t="str">
        <f t="shared" si="157"/>
        <v/>
      </c>
      <c r="AH246" s="236" t="str">
        <f t="shared" si="158"/>
        <v/>
      </c>
      <c r="AI246" s="237" t="str">
        <f t="shared" si="159"/>
        <v/>
      </c>
      <c r="AJ246" s="245" t="str">
        <f t="shared" si="160"/>
        <v/>
      </c>
      <c r="AK246" s="236" t="str">
        <f t="shared" si="161"/>
        <v/>
      </c>
      <c r="AL246" s="236" t="str">
        <f t="shared" si="162"/>
        <v/>
      </c>
      <c r="AM246" s="248" t="str">
        <f t="shared" si="163"/>
        <v/>
      </c>
      <c r="AN246" s="250"/>
      <c r="AO246" s="251"/>
      <c r="AP246" s="251"/>
      <c r="AQ246" s="251"/>
      <c r="AR246" s="251"/>
      <c r="AS246" s="251"/>
      <c r="AT246">
        <f t="shared" si="164"/>
        <v>25</v>
      </c>
      <c r="AU246">
        <f t="shared" si="165"/>
        <v>0</v>
      </c>
      <c r="AV246">
        <f t="shared" si="166"/>
        <v>5</v>
      </c>
    </row>
    <row r="247" spans="1:48" ht="21.75">
      <c r="A247" s="174">
        <v>68</v>
      </c>
      <c r="B247" s="175" t="s">
        <v>2239</v>
      </c>
      <c r="C247" s="175" t="s">
        <v>35</v>
      </c>
      <c r="D247" s="176">
        <v>38868</v>
      </c>
      <c r="E247" s="177">
        <v>38868</v>
      </c>
      <c r="F247" s="177">
        <v>43378</v>
      </c>
      <c r="G247" s="181"/>
      <c r="H247" s="178"/>
      <c r="I247" s="175" t="s">
        <v>58</v>
      </c>
      <c r="J247" s="177">
        <v>50679</v>
      </c>
      <c r="K247" s="179" t="s">
        <v>3</v>
      </c>
      <c r="L247" s="175" t="s">
        <v>831</v>
      </c>
      <c r="M247" s="175" t="s">
        <v>5</v>
      </c>
      <c r="N247" s="175" t="s">
        <v>832</v>
      </c>
      <c r="O247" s="175" t="s">
        <v>53</v>
      </c>
      <c r="P247" s="179" t="s">
        <v>64</v>
      </c>
      <c r="Q247" s="179" t="s">
        <v>121</v>
      </c>
      <c r="R247" s="180"/>
      <c r="S247" s="235">
        <f t="shared" si="143"/>
        <v>1</v>
      </c>
      <c r="T247" s="236" t="str">
        <f t="shared" si="144"/>
        <v/>
      </c>
      <c r="U247" s="237" t="str">
        <f t="shared" si="145"/>
        <v/>
      </c>
      <c r="V247" s="245" t="str">
        <f t="shared" si="146"/>
        <v/>
      </c>
      <c r="W247" s="236" t="str">
        <f t="shared" si="147"/>
        <v/>
      </c>
      <c r="X247" s="237" t="str">
        <f t="shared" si="148"/>
        <v/>
      </c>
      <c r="Y247" s="245" t="str">
        <f t="shared" si="149"/>
        <v/>
      </c>
      <c r="Z247" s="236" t="str">
        <f t="shared" si="150"/>
        <v/>
      </c>
      <c r="AA247" s="248" t="str">
        <f t="shared" si="151"/>
        <v/>
      </c>
      <c r="AB247" s="235" t="str">
        <f t="shared" si="152"/>
        <v/>
      </c>
      <c r="AC247" s="236" t="str">
        <f t="shared" si="153"/>
        <v/>
      </c>
      <c r="AD247" s="236">
        <f t="shared" si="154"/>
        <v>1</v>
      </c>
      <c r="AE247" s="237" t="str">
        <f t="shared" si="155"/>
        <v/>
      </c>
      <c r="AF247" s="245" t="str">
        <f t="shared" si="156"/>
        <v/>
      </c>
      <c r="AG247" s="236" t="str">
        <f t="shared" si="157"/>
        <v/>
      </c>
      <c r="AH247" s="236" t="str">
        <f t="shared" si="158"/>
        <v/>
      </c>
      <c r="AI247" s="237" t="str">
        <f t="shared" si="159"/>
        <v/>
      </c>
      <c r="AJ247" s="245" t="str">
        <f t="shared" si="160"/>
        <v/>
      </c>
      <c r="AK247" s="236" t="str">
        <f t="shared" si="161"/>
        <v/>
      </c>
      <c r="AL247" s="236" t="str">
        <f t="shared" si="162"/>
        <v/>
      </c>
      <c r="AM247" s="248" t="str">
        <f t="shared" si="163"/>
        <v/>
      </c>
      <c r="AN247" s="250"/>
      <c r="AO247" s="251"/>
      <c r="AP247" s="251"/>
      <c r="AQ247" s="251"/>
      <c r="AR247" s="251"/>
      <c r="AS247" s="251"/>
      <c r="AT247">
        <f t="shared" si="164"/>
        <v>17</v>
      </c>
      <c r="AU247">
        <f t="shared" si="165"/>
        <v>0</v>
      </c>
      <c r="AV247">
        <f t="shared" si="166"/>
        <v>1</v>
      </c>
    </row>
    <row r="248" spans="1:48" ht="21.75">
      <c r="A248" s="174">
        <v>69</v>
      </c>
      <c r="B248" s="175" t="s">
        <v>2120</v>
      </c>
      <c r="C248" s="175" t="s">
        <v>35</v>
      </c>
      <c r="D248" s="176">
        <v>41191</v>
      </c>
      <c r="E248" s="177">
        <v>41191</v>
      </c>
      <c r="F248" s="177">
        <v>43391</v>
      </c>
      <c r="G248" s="181"/>
      <c r="H248" s="178"/>
      <c r="I248" s="175" t="s">
        <v>58</v>
      </c>
      <c r="J248" s="177">
        <v>51044</v>
      </c>
      <c r="K248" s="179" t="s">
        <v>3</v>
      </c>
      <c r="L248" s="175" t="s">
        <v>678</v>
      </c>
      <c r="M248" s="175" t="s">
        <v>5</v>
      </c>
      <c r="N248" s="175" t="s">
        <v>616</v>
      </c>
      <c r="O248" s="175" t="s">
        <v>7</v>
      </c>
      <c r="P248" s="179" t="s">
        <v>121</v>
      </c>
      <c r="Q248" s="179" t="s">
        <v>60</v>
      </c>
      <c r="R248" s="180"/>
      <c r="S248" s="235">
        <f t="shared" si="143"/>
        <v>1</v>
      </c>
      <c r="T248" s="236" t="str">
        <f t="shared" si="144"/>
        <v/>
      </c>
      <c r="U248" s="237" t="str">
        <f t="shared" si="145"/>
        <v/>
      </c>
      <c r="V248" s="245" t="str">
        <f t="shared" si="146"/>
        <v/>
      </c>
      <c r="W248" s="236" t="str">
        <f t="shared" si="147"/>
        <v/>
      </c>
      <c r="X248" s="237" t="str">
        <f t="shared" si="148"/>
        <v/>
      </c>
      <c r="Y248" s="245" t="str">
        <f t="shared" si="149"/>
        <v/>
      </c>
      <c r="Z248" s="236" t="str">
        <f t="shared" si="150"/>
        <v/>
      </c>
      <c r="AA248" s="248" t="str">
        <f t="shared" si="151"/>
        <v/>
      </c>
      <c r="AB248" s="235" t="str">
        <f t="shared" si="152"/>
        <v/>
      </c>
      <c r="AC248" s="236" t="str">
        <f t="shared" si="153"/>
        <v/>
      </c>
      <c r="AD248" s="236">
        <f t="shared" si="154"/>
        <v>1</v>
      </c>
      <c r="AE248" s="237" t="str">
        <f t="shared" si="155"/>
        <v/>
      </c>
      <c r="AF248" s="245" t="str">
        <f t="shared" si="156"/>
        <v/>
      </c>
      <c r="AG248" s="236" t="str">
        <f t="shared" si="157"/>
        <v/>
      </c>
      <c r="AH248" s="236" t="str">
        <f t="shared" si="158"/>
        <v/>
      </c>
      <c r="AI248" s="237" t="str">
        <f t="shared" si="159"/>
        <v/>
      </c>
      <c r="AJ248" s="245" t="str">
        <f t="shared" si="160"/>
        <v/>
      </c>
      <c r="AK248" s="236" t="str">
        <f t="shared" si="161"/>
        <v/>
      </c>
      <c r="AL248" s="236" t="str">
        <f t="shared" si="162"/>
        <v/>
      </c>
      <c r="AM248" s="248" t="str">
        <f t="shared" si="163"/>
        <v/>
      </c>
      <c r="AN248" s="250"/>
      <c r="AO248" s="251"/>
      <c r="AP248" s="251"/>
      <c r="AQ248" s="251"/>
      <c r="AR248" s="251"/>
      <c r="AS248" s="251"/>
      <c r="AT248">
        <f t="shared" si="164"/>
        <v>10</v>
      </c>
      <c r="AU248">
        <f t="shared" si="165"/>
        <v>7</v>
      </c>
      <c r="AV248">
        <f t="shared" si="166"/>
        <v>23</v>
      </c>
    </row>
    <row r="249" spans="1:48" ht="21.75">
      <c r="A249" s="174">
        <v>70</v>
      </c>
      <c r="B249" s="175" t="s">
        <v>1738</v>
      </c>
      <c r="C249" s="175" t="s">
        <v>35</v>
      </c>
      <c r="D249" s="176">
        <v>39867</v>
      </c>
      <c r="E249" s="177">
        <v>39867</v>
      </c>
      <c r="F249" s="177">
        <v>42341</v>
      </c>
      <c r="G249" s="181"/>
      <c r="H249" s="178"/>
      <c r="I249" s="175" t="s">
        <v>58</v>
      </c>
      <c r="J249" s="177">
        <v>51044</v>
      </c>
      <c r="K249" s="179" t="s">
        <v>3</v>
      </c>
      <c r="L249" s="175" t="s">
        <v>659</v>
      </c>
      <c r="M249" s="175" t="s">
        <v>5</v>
      </c>
      <c r="N249" s="175" t="s">
        <v>660</v>
      </c>
      <c r="O249" s="175" t="s">
        <v>53</v>
      </c>
      <c r="P249" s="179" t="s">
        <v>9</v>
      </c>
      <c r="Q249" s="179" t="s">
        <v>38</v>
      </c>
      <c r="R249" s="180"/>
      <c r="S249" s="235">
        <f t="shared" si="143"/>
        <v>1</v>
      </c>
      <c r="T249" s="236" t="str">
        <f t="shared" si="144"/>
        <v/>
      </c>
      <c r="U249" s="237" t="str">
        <f t="shared" si="145"/>
        <v/>
      </c>
      <c r="V249" s="245" t="str">
        <f t="shared" si="146"/>
        <v/>
      </c>
      <c r="W249" s="236" t="str">
        <f t="shared" si="147"/>
        <v/>
      </c>
      <c r="X249" s="237" t="str">
        <f t="shared" si="148"/>
        <v/>
      </c>
      <c r="Y249" s="245" t="str">
        <f t="shared" si="149"/>
        <v/>
      </c>
      <c r="Z249" s="236" t="str">
        <f t="shared" si="150"/>
        <v/>
      </c>
      <c r="AA249" s="248" t="str">
        <f t="shared" si="151"/>
        <v/>
      </c>
      <c r="AB249" s="235" t="str">
        <f t="shared" si="152"/>
        <v/>
      </c>
      <c r="AC249" s="236" t="str">
        <f t="shared" si="153"/>
        <v/>
      </c>
      <c r="AD249" s="236">
        <f t="shared" si="154"/>
        <v>1</v>
      </c>
      <c r="AE249" s="237" t="str">
        <f t="shared" si="155"/>
        <v/>
      </c>
      <c r="AF249" s="245" t="str">
        <f t="shared" si="156"/>
        <v/>
      </c>
      <c r="AG249" s="236" t="str">
        <f t="shared" si="157"/>
        <v/>
      </c>
      <c r="AH249" s="236" t="str">
        <f t="shared" si="158"/>
        <v/>
      </c>
      <c r="AI249" s="237" t="str">
        <f t="shared" si="159"/>
        <v/>
      </c>
      <c r="AJ249" s="245" t="str">
        <f t="shared" si="160"/>
        <v/>
      </c>
      <c r="AK249" s="236" t="str">
        <f t="shared" si="161"/>
        <v/>
      </c>
      <c r="AL249" s="236" t="str">
        <f t="shared" si="162"/>
        <v/>
      </c>
      <c r="AM249" s="248" t="str">
        <f t="shared" si="163"/>
        <v/>
      </c>
      <c r="AN249" s="250"/>
      <c r="AO249" s="251"/>
      <c r="AP249" s="251"/>
      <c r="AQ249" s="251"/>
      <c r="AR249" s="251"/>
      <c r="AS249" s="251"/>
      <c r="AT249">
        <f t="shared" si="164"/>
        <v>14</v>
      </c>
      <c r="AU249">
        <f t="shared" si="165"/>
        <v>3</v>
      </c>
      <c r="AV249">
        <f t="shared" si="166"/>
        <v>9</v>
      </c>
    </row>
    <row r="250" spans="1:48" ht="21.75">
      <c r="A250" s="174">
        <v>71</v>
      </c>
      <c r="B250" s="175" t="s">
        <v>2578</v>
      </c>
      <c r="C250" s="175" t="s">
        <v>35</v>
      </c>
      <c r="D250" s="176">
        <v>38474</v>
      </c>
      <c r="E250" s="177">
        <v>38474</v>
      </c>
      <c r="F250" s="181">
        <v>44638</v>
      </c>
      <c r="G250" s="181"/>
      <c r="H250" s="178"/>
      <c r="I250" s="175" t="s">
        <v>58</v>
      </c>
      <c r="J250" s="177">
        <v>49583</v>
      </c>
      <c r="K250" s="179" t="s">
        <v>10</v>
      </c>
      <c r="L250" s="175" t="s">
        <v>639</v>
      </c>
      <c r="M250" s="175" t="s">
        <v>29</v>
      </c>
      <c r="N250" s="175" t="s">
        <v>616</v>
      </c>
      <c r="O250" s="175" t="s">
        <v>7</v>
      </c>
      <c r="P250" s="179" t="s">
        <v>64</v>
      </c>
      <c r="Q250" s="179" t="s">
        <v>78</v>
      </c>
      <c r="R250" s="175"/>
      <c r="S250" s="235" t="str">
        <f>IF($B250&lt;&gt;"",IF(AND($K250="เอก",OR($AT294&gt;0,AND($AT294=0,$AU294&gt;=9))),1,""),"")</f>
        <v/>
      </c>
      <c r="T250" s="236">
        <f>IF($B250&lt;&gt;"",IF(AND($K250="โท",OR($AT294&gt;0,AND($AT294=0,$AU294&gt;=9))),1,""),"")</f>
        <v>1</v>
      </c>
      <c r="U250" s="237" t="str">
        <f>IF($B250&lt;&gt;"",IF(AND($K250="ตรี",OR($AT294&gt;0,AND($AT294=0,$AU294&gt;=9))),1,""),"")</f>
        <v/>
      </c>
      <c r="V250" s="245" t="str">
        <f>IF($B250&lt;&gt;"",IF(AND($K250="เอก",AND($AT294=0,AND($AU294&gt;=6,$AU294&lt;=8))),1,""),"")</f>
        <v/>
      </c>
      <c r="W250" s="236" t="str">
        <f>IF($B250&lt;&gt;"",IF(AND($K250="โท",AND($AT294=0,AND($AU294&gt;=6,$AU294&lt;=8))),1,""),"")</f>
        <v/>
      </c>
      <c r="X250" s="237" t="str">
        <f>IF($B250&lt;&gt;"",IF(AND($K250="ตรี",AND($AT294=0,AND($AU294&gt;=6,$AU294&lt;=8))),1,""),"")</f>
        <v/>
      </c>
      <c r="Y250" s="245" t="str">
        <f>IF($B250&lt;&gt;"",IF(AND($K250="เอก",AND($AT294=0,AND($AU294&gt;=0,$AU294&lt;=5))),1,""),"")</f>
        <v/>
      </c>
      <c r="Z250" s="236" t="str">
        <f>IF($B250&lt;&gt;"",IF(AND($K250="โท",AND($AT294=0,AND($AU294&gt;=0,$AU294&lt;=5))),1,""),"")</f>
        <v/>
      </c>
      <c r="AA250" s="248" t="str">
        <f>IF($B250&lt;&gt;"",IF(AND($K250="ตรี",AND($AT294=0,AND($AU294&gt;=0,$AU294&lt;=5))),1,""),"")</f>
        <v/>
      </c>
      <c r="AB250" s="235" t="str">
        <f>IF($B250&lt;&gt;"",IF(AND($C250="ศาสตราจารย์",OR($AT294&gt;0,AND($AT294=0,$AU294&gt;=9))),1,""),"")</f>
        <v/>
      </c>
      <c r="AC250" s="236" t="str">
        <f>IF($B250&lt;&gt;"",IF(AND($C250="รองศาสตราจารย์",OR($AT294&gt;0,AND($AT294=0,$AU294&gt;=9))),1,""),"")</f>
        <v/>
      </c>
      <c r="AD250" s="236">
        <f>IF($B250&lt;&gt;"",IF(AND($C250="ผู้ช่วยศาสตราจารย์",OR($AT294&gt;0,AND($AT294=0,$AU294&gt;=9))),1,""),"")</f>
        <v>1</v>
      </c>
      <c r="AE250" s="237" t="str">
        <f>IF($B250&lt;&gt;"",IF(AND($C250="อาจารย์",OR($AT294&gt;0,AND($AT294=0,$AU294&gt;=9))),1,""),"")</f>
        <v/>
      </c>
      <c r="AF250" s="245" t="str">
        <f>IF($B250&lt;&gt;"",IF(AND($C250="ศาสตราจารย์",AND($AT294=0,AND($AU294&gt;=6,$AU294&lt;=8))),1,""),"")</f>
        <v/>
      </c>
      <c r="AG250" s="236" t="str">
        <f>IF($B250&lt;&gt;"",IF(AND($C250="รองศาสตราจารย์",AND($AT294=0,AND($AU294&gt;=6,$AU294&lt;=8))),1,""),"")</f>
        <v/>
      </c>
      <c r="AH250" s="236" t="str">
        <f>IF($B250&lt;&gt;"",IF(AND($C250="ผู้ช่วยศาสตราจารย์",AND($AT294=0,AND($AU294&gt;=6,$AU294&lt;=8))),1,""),"")</f>
        <v/>
      </c>
      <c r="AI250" s="237" t="str">
        <f>IF($B250&lt;&gt;"",IF(AND($C250="อาจารย์",AND($AT294=0,AND($AU294&gt;=6,$AU294&lt;=8))),1,""),"")</f>
        <v/>
      </c>
      <c r="AJ250" s="245" t="str">
        <f>IF($B250&lt;&gt;"",IF(AND($C250="ศาสตราจารย์",AND($AT294=0,AND($AU294&gt;=0,$AU294&lt;=5))),1,""),"")</f>
        <v/>
      </c>
      <c r="AK250" s="236" t="str">
        <f>IF($B250&lt;&gt;"",IF(AND($C250="รองศาสตราจารย์",AND($AT294=0,AND($AU294&gt;=0,$AU294&lt;=5))),1,""),"")</f>
        <v/>
      </c>
      <c r="AL250" s="236" t="str">
        <f>IF($B250&lt;&gt;"",IF(AND($C250="ผู้ช่วยศาสตราจารย์",AND($AT294=0,AND($AU294&gt;=0,$AU294&lt;=5))),1,""),"")</f>
        <v/>
      </c>
      <c r="AM250" s="248" t="str">
        <f>IF($B250&lt;&gt;"",IF(AND($C250="อาจารย์",AND($AT294=0,AND($AU294&gt;=0,$AU294&lt;=5))),1,""),"")</f>
        <v/>
      </c>
      <c r="AN250" s="250"/>
      <c r="AO250" s="251"/>
      <c r="AP250" s="251"/>
      <c r="AQ250" s="251"/>
      <c r="AR250" s="251"/>
      <c r="AS250" s="251"/>
      <c r="AT250">
        <f>IF(B295&lt;&gt;"",DATEDIF(E295,$AT$9,"Y"),"")</f>
        <v>29</v>
      </c>
      <c r="AU250">
        <f>IF(B295&lt;&gt;"",DATEDIF(E295,$AT$9,"YM"),"")</f>
        <v>1</v>
      </c>
      <c r="AV250">
        <f>IF(B295&lt;&gt;"",DATEDIF(E295,$AT$9,"MD"),"")</f>
        <v>28</v>
      </c>
    </row>
    <row r="251" spans="1:48" ht="21.75">
      <c r="A251" s="174">
        <v>72</v>
      </c>
      <c r="B251" s="175" t="s">
        <v>1832</v>
      </c>
      <c r="C251" s="175" t="s">
        <v>35</v>
      </c>
      <c r="D251" s="176">
        <v>37823</v>
      </c>
      <c r="E251" s="177">
        <v>37823</v>
      </c>
      <c r="F251" s="177">
        <v>42481</v>
      </c>
      <c r="G251" s="181"/>
      <c r="H251" s="178"/>
      <c r="I251" s="175" t="s">
        <v>58</v>
      </c>
      <c r="J251" s="177">
        <v>49218</v>
      </c>
      <c r="K251" s="179" t="s">
        <v>10</v>
      </c>
      <c r="L251" s="175" t="s">
        <v>284</v>
      </c>
      <c r="M251" s="175" t="s">
        <v>29</v>
      </c>
      <c r="N251" s="175" t="s">
        <v>164</v>
      </c>
      <c r="O251" s="175" t="s">
        <v>311</v>
      </c>
      <c r="P251" s="179" t="s">
        <v>41</v>
      </c>
      <c r="Q251" s="179" t="s">
        <v>27</v>
      </c>
      <c r="R251" s="180"/>
      <c r="S251" s="235" t="str">
        <f t="shared" si="143"/>
        <v/>
      </c>
      <c r="T251" s="236">
        <f t="shared" si="144"/>
        <v>1</v>
      </c>
      <c r="U251" s="237" t="str">
        <f t="shared" si="145"/>
        <v/>
      </c>
      <c r="V251" s="245" t="str">
        <f t="shared" si="146"/>
        <v/>
      </c>
      <c r="W251" s="236" t="str">
        <f t="shared" si="147"/>
        <v/>
      </c>
      <c r="X251" s="237" t="str">
        <f t="shared" si="148"/>
        <v/>
      </c>
      <c r="Y251" s="245" t="str">
        <f t="shared" si="149"/>
        <v/>
      </c>
      <c r="Z251" s="236" t="str">
        <f t="shared" si="150"/>
        <v/>
      </c>
      <c r="AA251" s="248" t="str">
        <f t="shared" si="151"/>
        <v/>
      </c>
      <c r="AB251" s="235" t="str">
        <f t="shared" si="152"/>
        <v/>
      </c>
      <c r="AC251" s="236" t="str">
        <f t="shared" si="153"/>
        <v/>
      </c>
      <c r="AD251" s="236">
        <f t="shared" si="154"/>
        <v>1</v>
      </c>
      <c r="AE251" s="237" t="str">
        <f t="shared" si="155"/>
        <v/>
      </c>
      <c r="AF251" s="245" t="str">
        <f t="shared" si="156"/>
        <v/>
      </c>
      <c r="AG251" s="236" t="str">
        <f t="shared" si="157"/>
        <v/>
      </c>
      <c r="AH251" s="236" t="str">
        <f t="shared" si="158"/>
        <v/>
      </c>
      <c r="AI251" s="237" t="str">
        <f t="shared" si="159"/>
        <v/>
      </c>
      <c r="AJ251" s="245" t="str">
        <f t="shared" si="160"/>
        <v/>
      </c>
      <c r="AK251" s="236" t="str">
        <f t="shared" si="161"/>
        <v/>
      </c>
      <c r="AL251" s="236" t="str">
        <f t="shared" si="162"/>
        <v/>
      </c>
      <c r="AM251" s="248" t="str">
        <f t="shared" si="163"/>
        <v/>
      </c>
      <c r="AN251" s="250"/>
      <c r="AO251" s="251"/>
      <c r="AP251" s="251"/>
      <c r="AQ251" s="251"/>
      <c r="AR251" s="251"/>
      <c r="AS251" s="251"/>
      <c r="AT251">
        <f t="shared" si="164"/>
        <v>19</v>
      </c>
      <c r="AU251">
        <f t="shared" si="165"/>
        <v>10</v>
      </c>
      <c r="AV251">
        <f t="shared" si="166"/>
        <v>11</v>
      </c>
    </row>
    <row r="252" spans="1:48" ht="21.75">
      <c r="A252" s="174">
        <v>73</v>
      </c>
      <c r="B252" s="175" t="s">
        <v>712</v>
      </c>
      <c r="C252" s="175" t="s">
        <v>35</v>
      </c>
      <c r="D252" s="176">
        <v>30074</v>
      </c>
      <c r="E252" s="177">
        <v>34469</v>
      </c>
      <c r="F252" s="177">
        <v>36815</v>
      </c>
      <c r="G252" s="181"/>
      <c r="H252" s="178"/>
      <c r="I252" s="175" t="s">
        <v>58</v>
      </c>
      <c r="J252" s="177">
        <v>45200</v>
      </c>
      <c r="K252" s="179" t="s">
        <v>10</v>
      </c>
      <c r="L252" s="175" t="s">
        <v>639</v>
      </c>
      <c r="M252" s="175" t="s">
        <v>29</v>
      </c>
      <c r="N252" s="175" t="s">
        <v>616</v>
      </c>
      <c r="O252" s="175" t="s">
        <v>7</v>
      </c>
      <c r="P252" s="179" t="s">
        <v>101</v>
      </c>
      <c r="Q252" s="179" t="s">
        <v>76</v>
      </c>
      <c r="R252" s="180"/>
      <c r="S252" s="235" t="str">
        <f t="shared" si="143"/>
        <v/>
      </c>
      <c r="T252" s="236">
        <f t="shared" si="144"/>
        <v>1</v>
      </c>
      <c r="U252" s="237" t="str">
        <f t="shared" si="145"/>
        <v/>
      </c>
      <c r="V252" s="245" t="str">
        <f t="shared" si="146"/>
        <v/>
      </c>
      <c r="W252" s="236" t="str">
        <f t="shared" si="147"/>
        <v/>
      </c>
      <c r="X252" s="237" t="str">
        <f t="shared" si="148"/>
        <v/>
      </c>
      <c r="Y252" s="245" t="str">
        <f t="shared" si="149"/>
        <v/>
      </c>
      <c r="Z252" s="236" t="str">
        <f t="shared" si="150"/>
        <v/>
      </c>
      <c r="AA252" s="248" t="str">
        <f t="shared" si="151"/>
        <v/>
      </c>
      <c r="AB252" s="235" t="str">
        <f t="shared" si="152"/>
        <v/>
      </c>
      <c r="AC252" s="236" t="str">
        <f t="shared" si="153"/>
        <v/>
      </c>
      <c r="AD252" s="236">
        <f t="shared" si="154"/>
        <v>1</v>
      </c>
      <c r="AE252" s="237" t="str">
        <f t="shared" si="155"/>
        <v/>
      </c>
      <c r="AF252" s="245" t="str">
        <f t="shared" si="156"/>
        <v/>
      </c>
      <c r="AG252" s="236" t="str">
        <f t="shared" si="157"/>
        <v/>
      </c>
      <c r="AH252" s="236" t="str">
        <f t="shared" si="158"/>
        <v/>
      </c>
      <c r="AI252" s="237" t="str">
        <f t="shared" si="159"/>
        <v/>
      </c>
      <c r="AJ252" s="245" t="str">
        <f t="shared" si="160"/>
        <v/>
      </c>
      <c r="AK252" s="236" t="str">
        <f t="shared" si="161"/>
        <v/>
      </c>
      <c r="AL252" s="236" t="str">
        <f t="shared" si="162"/>
        <v/>
      </c>
      <c r="AM252" s="248" t="str">
        <f t="shared" si="163"/>
        <v/>
      </c>
      <c r="AN252" s="250"/>
      <c r="AO252" s="251"/>
      <c r="AP252" s="251"/>
      <c r="AQ252" s="251"/>
      <c r="AR252" s="251"/>
      <c r="AS252" s="251"/>
      <c r="AT252">
        <f t="shared" si="164"/>
        <v>29</v>
      </c>
      <c r="AU252">
        <f t="shared" si="165"/>
        <v>0</v>
      </c>
      <c r="AV252">
        <f t="shared" si="166"/>
        <v>17</v>
      </c>
    </row>
    <row r="253" spans="1:48" ht="21.75">
      <c r="A253" s="174">
        <v>74</v>
      </c>
      <c r="B253" s="175" t="s">
        <v>2240</v>
      </c>
      <c r="C253" s="175" t="s">
        <v>35</v>
      </c>
      <c r="D253" s="176">
        <v>41243</v>
      </c>
      <c r="E253" s="177">
        <v>41243</v>
      </c>
      <c r="F253" s="177">
        <v>43549</v>
      </c>
      <c r="G253" s="181"/>
      <c r="H253" s="178"/>
      <c r="I253" s="175" t="s">
        <v>58</v>
      </c>
      <c r="J253" s="177">
        <v>52505</v>
      </c>
      <c r="K253" s="179" t="s">
        <v>10</v>
      </c>
      <c r="L253" s="175" t="s">
        <v>845</v>
      </c>
      <c r="M253" s="175" t="s">
        <v>29</v>
      </c>
      <c r="N253" s="175" t="s">
        <v>846</v>
      </c>
      <c r="O253" s="175" t="s">
        <v>87</v>
      </c>
      <c r="P253" s="179" t="s">
        <v>59</v>
      </c>
      <c r="Q253" s="179" t="s">
        <v>60</v>
      </c>
      <c r="R253" s="192" t="s">
        <v>1685</v>
      </c>
      <c r="S253" s="235" t="str">
        <f t="shared" si="143"/>
        <v/>
      </c>
      <c r="T253" s="236">
        <f t="shared" si="144"/>
        <v>1</v>
      </c>
      <c r="U253" s="237" t="str">
        <f t="shared" si="145"/>
        <v/>
      </c>
      <c r="V253" s="245" t="str">
        <f t="shared" si="146"/>
        <v/>
      </c>
      <c r="W253" s="236" t="str">
        <f t="shared" si="147"/>
        <v/>
      </c>
      <c r="X253" s="237" t="str">
        <f t="shared" si="148"/>
        <v/>
      </c>
      <c r="Y253" s="245" t="str">
        <f t="shared" si="149"/>
        <v/>
      </c>
      <c r="Z253" s="236" t="str">
        <f t="shared" si="150"/>
        <v/>
      </c>
      <c r="AA253" s="248" t="str">
        <f t="shared" si="151"/>
        <v/>
      </c>
      <c r="AB253" s="235" t="str">
        <f t="shared" si="152"/>
        <v/>
      </c>
      <c r="AC253" s="236" t="str">
        <f t="shared" si="153"/>
        <v/>
      </c>
      <c r="AD253" s="236">
        <f t="shared" si="154"/>
        <v>1</v>
      </c>
      <c r="AE253" s="237" t="str">
        <f t="shared" si="155"/>
        <v/>
      </c>
      <c r="AF253" s="245" t="str">
        <f t="shared" si="156"/>
        <v/>
      </c>
      <c r="AG253" s="236" t="str">
        <f t="shared" si="157"/>
        <v/>
      </c>
      <c r="AH253" s="236" t="str">
        <f t="shared" si="158"/>
        <v/>
      </c>
      <c r="AI253" s="237" t="str">
        <f t="shared" si="159"/>
        <v/>
      </c>
      <c r="AJ253" s="245" t="str">
        <f t="shared" si="160"/>
        <v/>
      </c>
      <c r="AK253" s="236" t="str">
        <f t="shared" si="161"/>
        <v/>
      </c>
      <c r="AL253" s="236" t="str">
        <f t="shared" si="162"/>
        <v/>
      </c>
      <c r="AM253" s="248" t="str">
        <f t="shared" si="163"/>
        <v/>
      </c>
      <c r="AN253" s="250"/>
      <c r="AO253" s="251"/>
      <c r="AP253" s="251"/>
      <c r="AQ253" s="251"/>
      <c r="AR253" s="251"/>
      <c r="AS253" s="251"/>
      <c r="AT253">
        <f t="shared" si="164"/>
        <v>10</v>
      </c>
      <c r="AU253">
        <f t="shared" si="165"/>
        <v>6</v>
      </c>
      <c r="AV253">
        <f t="shared" si="166"/>
        <v>2</v>
      </c>
    </row>
    <row r="254" spans="1:48" ht="21.75">
      <c r="A254" s="174">
        <v>75</v>
      </c>
      <c r="B254" s="175" t="s">
        <v>713</v>
      </c>
      <c r="C254" s="175" t="s">
        <v>35</v>
      </c>
      <c r="D254" s="176">
        <v>32848</v>
      </c>
      <c r="E254" s="177">
        <v>34246</v>
      </c>
      <c r="F254" s="177">
        <v>38995</v>
      </c>
      <c r="G254" s="181"/>
      <c r="H254" s="178"/>
      <c r="I254" s="175" t="s">
        <v>2</v>
      </c>
      <c r="J254" s="177">
        <v>45931</v>
      </c>
      <c r="K254" s="179" t="s">
        <v>10</v>
      </c>
      <c r="L254" s="175" t="s">
        <v>343</v>
      </c>
      <c r="M254" s="175" t="s">
        <v>29</v>
      </c>
      <c r="N254" s="175" t="s">
        <v>89</v>
      </c>
      <c r="O254" s="175" t="s">
        <v>31</v>
      </c>
      <c r="P254" s="179" t="s">
        <v>15</v>
      </c>
      <c r="Q254" s="179" t="s">
        <v>46</v>
      </c>
      <c r="R254" s="180"/>
      <c r="S254" s="235" t="str">
        <f t="shared" si="143"/>
        <v/>
      </c>
      <c r="T254" s="236">
        <f t="shared" si="144"/>
        <v>1</v>
      </c>
      <c r="U254" s="237" t="str">
        <f t="shared" si="145"/>
        <v/>
      </c>
      <c r="V254" s="245" t="str">
        <f t="shared" si="146"/>
        <v/>
      </c>
      <c r="W254" s="236" t="str">
        <f t="shared" si="147"/>
        <v/>
      </c>
      <c r="X254" s="237" t="str">
        <f t="shared" si="148"/>
        <v/>
      </c>
      <c r="Y254" s="245" t="str">
        <f t="shared" si="149"/>
        <v/>
      </c>
      <c r="Z254" s="236" t="str">
        <f t="shared" si="150"/>
        <v/>
      </c>
      <c r="AA254" s="248" t="str">
        <f t="shared" si="151"/>
        <v/>
      </c>
      <c r="AB254" s="235" t="str">
        <f t="shared" si="152"/>
        <v/>
      </c>
      <c r="AC254" s="236" t="str">
        <f t="shared" si="153"/>
        <v/>
      </c>
      <c r="AD254" s="236">
        <f t="shared" si="154"/>
        <v>1</v>
      </c>
      <c r="AE254" s="237" t="str">
        <f t="shared" si="155"/>
        <v/>
      </c>
      <c r="AF254" s="245" t="str">
        <f t="shared" si="156"/>
        <v/>
      </c>
      <c r="AG254" s="236" t="str">
        <f t="shared" si="157"/>
        <v/>
      </c>
      <c r="AH254" s="236" t="str">
        <f t="shared" si="158"/>
        <v/>
      </c>
      <c r="AI254" s="237" t="str">
        <f t="shared" si="159"/>
        <v/>
      </c>
      <c r="AJ254" s="245" t="str">
        <f t="shared" si="160"/>
        <v/>
      </c>
      <c r="AK254" s="236" t="str">
        <f t="shared" si="161"/>
        <v/>
      </c>
      <c r="AL254" s="236" t="str">
        <f t="shared" si="162"/>
        <v/>
      </c>
      <c r="AM254" s="248" t="str">
        <f t="shared" si="163"/>
        <v/>
      </c>
      <c r="AN254" s="250"/>
      <c r="AO254" s="251"/>
      <c r="AP254" s="251"/>
      <c r="AQ254" s="251"/>
      <c r="AR254" s="251"/>
      <c r="AS254" s="251"/>
      <c r="AT254">
        <f t="shared" si="164"/>
        <v>29</v>
      </c>
      <c r="AU254">
        <f t="shared" si="165"/>
        <v>7</v>
      </c>
      <c r="AV254">
        <f t="shared" si="166"/>
        <v>28</v>
      </c>
    </row>
    <row r="255" spans="1:48" ht="21.75">
      <c r="A255" s="174">
        <v>76</v>
      </c>
      <c r="B255" s="175" t="s">
        <v>2539</v>
      </c>
      <c r="C255" s="175" t="s">
        <v>35</v>
      </c>
      <c r="D255" s="176">
        <v>40821</v>
      </c>
      <c r="E255" s="177">
        <v>40821</v>
      </c>
      <c r="F255" s="181">
        <v>44375</v>
      </c>
      <c r="G255" s="181"/>
      <c r="H255" s="178"/>
      <c r="I255" s="175" t="s">
        <v>58</v>
      </c>
      <c r="J255" s="177">
        <v>53236</v>
      </c>
      <c r="K255" s="179" t="s">
        <v>10</v>
      </c>
      <c r="L255" s="175" t="s">
        <v>292</v>
      </c>
      <c r="M255" s="175" t="s">
        <v>29</v>
      </c>
      <c r="N255" s="175" t="s">
        <v>293</v>
      </c>
      <c r="O255" s="175" t="s">
        <v>7</v>
      </c>
      <c r="P255" s="179" t="s">
        <v>38</v>
      </c>
      <c r="Q255" s="179" t="s">
        <v>72</v>
      </c>
      <c r="R255" s="192" t="s">
        <v>1685</v>
      </c>
      <c r="S255" s="235" t="str">
        <f>IF($B255&lt;&gt;"",IF(AND($K255="เอก",OR($AT297&gt;0,AND($AT297=0,$AU297&gt;=9))),1,""),"")</f>
        <v/>
      </c>
      <c r="T255" s="236">
        <f>IF($B255&lt;&gt;"",IF(AND($K255="โท",OR($AT297&gt;0,AND($AT297=0,$AU297&gt;=9))),1,""),"")</f>
        <v>1</v>
      </c>
      <c r="U255" s="237" t="str">
        <f>IF($B255&lt;&gt;"",IF(AND($K255="ตรี",OR($AT297&gt;0,AND($AT297=0,$AU297&gt;=9))),1,""),"")</f>
        <v/>
      </c>
      <c r="V255" s="245" t="str">
        <f>IF($B255&lt;&gt;"",IF(AND($K255="เอก",AND($AT297=0,AND($AU297&gt;=6,$AU297&lt;=8))),1,""),"")</f>
        <v/>
      </c>
      <c r="W255" s="236" t="str">
        <f>IF($B255&lt;&gt;"",IF(AND($K255="โท",AND($AT297=0,AND($AU297&gt;=6,$AU297&lt;=8))),1,""),"")</f>
        <v/>
      </c>
      <c r="X255" s="237" t="str">
        <f>IF($B255&lt;&gt;"",IF(AND($K255="ตรี",AND($AT297=0,AND($AU297&gt;=6,$AU297&lt;=8))),1,""),"")</f>
        <v/>
      </c>
      <c r="Y255" s="245" t="str">
        <f>IF($B255&lt;&gt;"",IF(AND($K255="เอก",AND($AT297=0,AND($AU297&gt;=0,$AU297&lt;=5))),1,""),"")</f>
        <v/>
      </c>
      <c r="Z255" s="236" t="str">
        <f>IF($B255&lt;&gt;"",IF(AND($K255="โท",AND($AT297=0,AND($AU297&gt;=0,$AU297&lt;=5))),1,""),"")</f>
        <v/>
      </c>
      <c r="AA255" s="248" t="str">
        <f>IF($B255&lt;&gt;"",IF(AND($K255="ตรี",AND($AT297=0,AND($AU297&gt;=0,$AU297&lt;=5))),1,""),"")</f>
        <v/>
      </c>
      <c r="AB255" s="235" t="str">
        <f>IF($B255&lt;&gt;"",IF(AND($C255="ศาสตราจารย์",OR($AT297&gt;0,AND($AT297=0,$AU297&gt;=9))),1,""),"")</f>
        <v/>
      </c>
      <c r="AC255" s="236" t="str">
        <f>IF($B255&lt;&gt;"",IF(AND($C255="รองศาสตราจารย์",OR($AT297&gt;0,AND($AT297=0,$AU297&gt;=9))),1,""),"")</f>
        <v/>
      </c>
      <c r="AD255" s="236">
        <f>IF($B255&lt;&gt;"",IF(AND($C255="ผู้ช่วยศาสตราจารย์",OR($AT297&gt;0,AND($AT297=0,$AU297&gt;=9))),1,""),"")</f>
        <v>1</v>
      </c>
      <c r="AE255" s="237" t="str">
        <f>IF($B255&lt;&gt;"",IF(AND($C255="อาจารย์",OR($AT297&gt;0,AND($AT297=0,$AU297&gt;=9))),1,""),"")</f>
        <v/>
      </c>
      <c r="AF255" s="245" t="str">
        <f>IF($B255&lt;&gt;"",IF(AND($C255="ศาสตราจารย์",AND($AT297=0,AND($AU297&gt;=6,$AU297&lt;=8))),1,""),"")</f>
        <v/>
      </c>
      <c r="AG255" s="236" t="str">
        <f>IF($B255&lt;&gt;"",IF(AND($C255="รองศาสตราจารย์",AND($AT297=0,AND($AU297&gt;=6,$AU297&lt;=8))),1,""),"")</f>
        <v/>
      </c>
      <c r="AH255" s="236" t="str">
        <f>IF($B255&lt;&gt;"",IF(AND($C255="ผู้ช่วยศาสตราจารย์",AND($AT297=0,AND($AU297&gt;=6,$AU297&lt;=8))),1,""),"")</f>
        <v/>
      </c>
      <c r="AI255" s="237" t="str">
        <f>IF($B255&lt;&gt;"",IF(AND($C255="อาจารย์",AND($AT297=0,AND($AU297&gt;=6,$AU297&lt;=8))),1,""),"")</f>
        <v/>
      </c>
      <c r="AJ255" s="245" t="str">
        <f>IF($B255&lt;&gt;"",IF(AND($C255="ศาสตราจารย์",AND($AT297=0,AND($AU297&gt;=0,$AU297&lt;=5))),1,""),"")</f>
        <v/>
      </c>
      <c r="AK255" s="236" t="str">
        <f>IF($B255&lt;&gt;"",IF(AND($C255="รองศาสตราจารย์",AND($AT297=0,AND($AU297&gt;=0,$AU297&lt;=5))),1,""),"")</f>
        <v/>
      </c>
      <c r="AL255" s="236" t="str">
        <f>IF($B255&lt;&gt;"",IF(AND($C255="ผู้ช่วยศาสตราจารย์",AND($AT297=0,AND($AU297&gt;=0,$AU297&lt;=5))),1,""),"")</f>
        <v/>
      </c>
      <c r="AM255" s="248" t="str">
        <f>IF($B255&lt;&gt;"",IF(AND($C255="อาจารย์",AND($AT297=0,AND($AU297&gt;=0,$AU297&lt;=5))),1,""),"")</f>
        <v/>
      </c>
      <c r="AN255" s="250"/>
      <c r="AO255" s="251"/>
      <c r="AP255" s="251"/>
      <c r="AQ255" s="251"/>
      <c r="AR255" s="251"/>
      <c r="AS255" s="251"/>
      <c r="AT255">
        <f>IF(B286&lt;&gt;"",DATEDIF(E286,$AT$9,"Y"),"")</f>
        <v>13</v>
      </c>
      <c r="AU255">
        <f>IF(B286&lt;&gt;"",DATEDIF(E286,$AT$9,"YM"),"")</f>
        <v>2</v>
      </c>
      <c r="AV255">
        <f>IF(B286&lt;&gt;"",DATEDIF(E286,$AT$9,"MD"),"")</f>
        <v>24</v>
      </c>
    </row>
    <row r="256" spans="1:48" ht="21.75">
      <c r="A256" s="174">
        <v>77</v>
      </c>
      <c r="B256" s="175" t="s">
        <v>1932</v>
      </c>
      <c r="C256" s="175" t="s">
        <v>35</v>
      </c>
      <c r="D256" s="176">
        <v>40820</v>
      </c>
      <c r="E256" s="177">
        <v>40820</v>
      </c>
      <c r="F256" s="177">
        <v>42898</v>
      </c>
      <c r="G256" s="181"/>
      <c r="H256" s="178"/>
      <c r="I256" s="175" t="s">
        <v>58</v>
      </c>
      <c r="J256" s="177">
        <v>53601</v>
      </c>
      <c r="K256" s="179" t="s">
        <v>10</v>
      </c>
      <c r="L256" s="175" t="s">
        <v>284</v>
      </c>
      <c r="M256" s="175" t="s">
        <v>29</v>
      </c>
      <c r="N256" s="175" t="s">
        <v>164</v>
      </c>
      <c r="O256" s="175" t="s">
        <v>7</v>
      </c>
      <c r="P256" s="179" t="s">
        <v>38</v>
      </c>
      <c r="Q256" s="179" t="s">
        <v>60</v>
      </c>
      <c r="R256" s="180"/>
      <c r="S256" s="235" t="str">
        <f t="shared" si="143"/>
        <v/>
      </c>
      <c r="T256" s="236">
        <f t="shared" si="144"/>
        <v>1</v>
      </c>
      <c r="U256" s="237" t="str">
        <f t="shared" si="145"/>
        <v/>
      </c>
      <c r="V256" s="245" t="str">
        <f t="shared" si="146"/>
        <v/>
      </c>
      <c r="W256" s="236" t="str">
        <f t="shared" si="147"/>
        <v/>
      </c>
      <c r="X256" s="237" t="str">
        <f t="shared" si="148"/>
        <v/>
      </c>
      <c r="Y256" s="245" t="str">
        <f t="shared" si="149"/>
        <v/>
      </c>
      <c r="Z256" s="236" t="str">
        <f t="shared" si="150"/>
        <v/>
      </c>
      <c r="AA256" s="248" t="str">
        <f t="shared" si="151"/>
        <v/>
      </c>
      <c r="AB256" s="235" t="str">
        <f t="shared" si="152"/>
        <v/>
      </c>
      <c r="AC256" s="236" t="str">
        <f t="shared" si="153"/>
        <v/>
      </c>
      <c r="AD256" s="236">
        <f t="shared" si="154"/>
        <v>1</v>
      </c>
      <c r="AE256" s="237" t="str">
        <f t="shared" si="155"/>
        <v/>
      </c>
      <c r="AF256" s="245" t="str">
        <f t="shared" si="156"/>
        <v/>
      </c>
      <c r="AG256" s="236" t="str">
        <f t="shared" si="157"/>
        <v/>
      </c>
      <c r="AH256" s="236" t="str">
        <f t="shared" si="158"/>
        <v/>
      </c>
      <c r="AI256" s="237" t="str">
        <f t="shared" si="159"/>
        <v/>
      </c>
      <c r="AJ256" s="245" t="str">
        <f t="shared" si="160"/>
        <v/>
      </c>
      <c r="AK256" s="236" t="str">
        <f t="shared" si="161"/>
        <v/>
      </c>
      <c r="AL256" s="236" t="str">
        <f t="shared" si="162"/>
        <v/>
      </c>
      <c r="AM256" s="248" t="str">
        <f t="shared" si="163"/>
        <v/>
      </c>
      <c r="AN256" s="250"/>
      <c r="AO256" s="251"/>
      <c r="AP256" s="251"/>
      <c r="AQ256" s="251"/>
      <c r="AR256" s="251"/>
      <c r="AS256" s="251"/>
      <c r="AT256">
        <f t="shared" si="164"/>
        <v>11</v>
      </c>
      <c r="AU256">
        <f t="shared" si="165"/>
        <v>7</v>
      </c>
      <c r="AV256">
        <f t="shared" si="166"/>
        <v>28</v>
      </c>
    </row>
    <row r="257" spans="1:48" ht="21.75">
      <c r="A257" s="174">
        <v>78</v>
      </c>
      <c r="B257" s="175" t="s">
        <v>714</v>
      </c>
      <c r="C257" s="175" t="s">
        <v>35</v>
      </c>
      <c r="D257" s="176">
        <v>34151</v>
      </c>
      <c r="E257" s="177">
        <v>34151</v>
      </c>
      <c r="F257" s="177">
        <v>38595</v>
      </c>
      <c r="G257" s="181"/>
      <c r="H257" s="178"/>
      <c r="I257" s="175" t="s">
        <v>58</v>
      </c>
      <c r="J257" s="177">
        <v>46296</v>
      </c>
      <c r="K257" s="179" t="s">
        <v>10</v>
      </c>
      <c r="L257" s="175" t="s">
        <v>639</v>
      </c>
      <c r="M257" s="175" t="s">
        <v>29</v>
      </c>
      <c r="N257" s="175" t="s">
        <v>616</v>
      </c>
      <c r="O257" s="175" t="s">
        <v>7</v>
      </c>
      <c r="P257" s="179" t="s">
        <v>101</v>
      </c>
      <c r="Q257" s="179" t="s">
        <v>47</v>
      </c>
      <c r="R257" s="180"/>
      <c r="S257" s="235" t="str">
        <f t="shared" si="143"/>
        <v/>
      </c>
      <c r="T257" s="236">
        <f t="shared" si="144"/>
        <v>1</v>
      </c>
      <c r="U257" s="237" t="str">
        <f t="shared" si="145"/>
        <v/>
      </c>
      <c r="V257" s="245" t="str">
        <f t="shared" si="146"/>
        <v/>
      </c>
      <c r="W257" s="236" t="str">
        <f t="shared" si="147"/>
        <v/>
      </c>
      <c r="X257" s="237" t="str">
        <f t="shared" si="148"/>
        <v/>
      </c>
      <c r="Y257" s="245" t="str">
        <f t="shared" si="149"/>
        <v/>
      </c>
      <c r="Z257" s="236" t="str">
        <f t="shared" si="150"/>
        <v/>
      </c>
      <c r="AA257" s="248" t="str">
        <f t="shared" si="151"/>
        <v/>
      </c>
      <c r="AB257" s="235" t="str">
        <f t="shared" si="152"/>
        <v/>
      </c>
      <c r="AC257" s="236" t="str">
        <f t="shared" si="153"/>
        <v/>
      </c>
      <c r="AD257" s="236">
        <f t="shared" si="154"/>
        <v>1</v>
      </c>
      <c r="AE257" s="237" t="str">
        <f t="shared" si="155"/>
        <v/>
      </c>
      <c r="AF257" s="245" t="str">
        <f t="shared" si="156"/>
        <v/>
      </c>
      <c r="AG257" s="236" t="str">
        <f t="shared" si="157"/>
        <v/>
      </c>
      <c r="AH257" s="236" t="str">
        <f t="shared" si="158"/>
        <v/>
      </c>
      <c r="AI257" s="237" t="str">
        <f t="shared" si="159"/>
        <v/>
      </c>
      <c r="AJ257" s="245" t="str">
        <f t="shared" si="160"/>
        <v/>
      </c>
      <c r="AK257" s="236" t="str">
        <f t="shared" si="161"/>
        <v/>
      </c>
      <c r="AL257" s="236" t="str">
        <f t="shared" si="162"/>
        <v/>
      </c>
      <c r="AM257" s="248" t="str">
        <f t="shared" si="163"/>
        <v/>
      </c>
      <c r="AN257" s="250"/>
      <c r="AO257" s="251"/>
      <c r="AP257" s="251"/>
      <c r="AQ257" s="251"/>
      <c r="AR257" s="251"/>
      <c r="AS257" s="251"/>
      <c r="AT257">
        <f t="shared" si="164"/>
        <v>29</v>
      </c>
      <c r="AU257">
        <f t="shared" si="165"/>
        <v>11</v>
      </c>
      <c r="AV257">
        <f t="shared" si="166"/>
        <v>0</v>
      </c>
    </row>
    <row r="258" spans="1:48" ht="21.75">
      <c r="A258" s="174">
        <v>79</v>
      </c>
      <c r="B258" s="175" t="s">
        <v>715</v>
      </c>
      <c r="C258" s="175" t="s">
        <v>35</v>
      </c>
      <c r="D258" s="176">
        <v>35725</v>
      </c>
      <c r="E258" s="177">
        <v>35725</v>
      </c>
      <c r="F258" s="177">
        <v>37637</v>
      </c>
      <c r="G258" s="181"/>
      <c r="H258" s="178"/>
      <c r="I258" s="175" t="s">
        <v>2</v>
      </c>
      <c r="J258" s="177">
        <v>48853</v>
      </c>
      <c r="K258" s="179" t="s">
        <v>10</v>
      </c>
      <c r="L258" s="175" t="s">
        <v>279</v>
      </c>
      <c r="M258" s="175" t="s">
        <v>29</v>
      </c>
      <c r="N258" s="175" t="s">
        <v>280</v>
      </c>
      <c r="O258" s="175" t="s">
        <v>7</v>
      </c>
      <c r="P258" s="179" t="s">
        <v>79</v>
      </c>
      <c r="Q258" s="179" t="s">
        <v>40</v>
      </c>
      <c r="R258" s="192" t="s">
        <v>1685</v>
      </c>
      <c r="S258" s="235" t="str">
        <f t="shared" si="143"/>
        <v/>
      </c>
      <c r="T258" s="236">
        <f t="shared" si="144"/>
        <v>1</v>
      </c>
      <c r="U258" s="237" t="str">
        <f t="shared" si="145"/>
        <v/>
      </c>
      <c r="V258" s="245" t="str">
        <f t="shared" si="146"/>
        <v/>
      </c>
      <c r="W258" s="236" t="str">
        <f t="shared" si="147"/>
        <v/>
      </c>
      <c r="X258" s="237" t="str">
        <f t="shared" si="148"/>
        <v/>
      </c>
      <c r="Y258" s="245" t="str">
        <f t="shared" si="149"/>
        <v/>
      </c>
      <c r="Z258" s="236" t="str">
        <f t="shared" si="150"/>
        <v/>
      </c>
      <c r="AA258" s="248" t="str">
        <f t="shared" si="151"/>
        <v/>
      </c>
      <c r="AB258" s="235" t="str">
        <f t="shared" si="152"/>
        <v/>
      </c>
      <c r="AC258" s="236" t="str">
        <f t="shared" si="153"/>
        <v/>
      </c>
      <c r="AD258" s="236">
        <f t="shared" si="154"/>
        <v>1</v>
      </c>
      <c r="AE258" s="237" t="str">
        <f t="shared" si="155"/>
        <v/>
      </c>
      <c r="AF258" s="245" t="str">
        <f t="shared" si="156"/>
        <v/>
      </c>
      <c r="AG258" s="236" t="str">
        <f t="shared" si="157"/>
        <v/>
      </c>
      <c r="AH258" s="236" t="str">
        <f t="shared" si="158"/>
        <v/>
      </c>
      <c r="AI258" s="237" t="str">
        <f t="shared" si="159"/>
        <v/>
      </c>
      <c r="AJ258" s="245" t="str">
        <f t="shared" si="160"/>
        <v/>
      </c>
      <c r="AK258" s="236" t="str">
        <f t="shared" si="161"/>
        <v/>
      </c>
      <c r="AL258" s="236" t="str">
        <f t="shared" si="162"/>
        <v/>
      </c>
      <c r="AM258" s="248" t="str">
        <f t="shared" si="163"/>
        <v/>
      </c>
      <c r="AN258" s="250"/>
      <c r="AO258" s="251"/>
      <c r="AP258" s="251"/>
      <c r="AQ258" s="251"/>
      <c r="AR258" s="251"/>
      <c r="AS258" s="251"/>
      <c r="AT258">
        <f t="shared" si="164"/>
        <v>25</v>
      </c>
      <c r="AU258">
        <f t="shared" si="165"/>
        <v>7</v>
      </c>
      <c r="AV258">
        <f t="shared" si="166"/>
        <v>10</v>
      </c>
    </row>
    <row r="259" spans="1:48" ht="21.75">
      <c r="A259" s="174">
        <v>80</v>
      </c>
      <c r="B259" s="175" t="s">
        <v>721</v>
      </c>
      <c r="C259" s="175" t="s">
        <v>96</v>
      </c>
      <c r="D259" s="176">
        <v>39601</v>
      </c>
      <c r="E259" s="177">
        <v>39601</v>
      </c>
      <c r="F259" s="181"/>
      <c r="G259" s="181"/>
      <c r="H259" s="178"/>
      <c r="I259" s="175" t="s">
        <v>58</v>
      </c>
      <c r="J259" s="177">
        <v>51044</v>
      </c>
      <c r="K259" s="179" t="s">
        <v>3</v>
      </c>
      <c r="L259" s="175" t="s">
        <v>722</v>
      </c>
      <c r="M259" s="175" t="s">
        <v>88</v>
      </c>
      <c r="N259" s="175" t="s">
        <v>723</v>
      </c>
      <c r="O259" s="175" t="s">
        <v>120</v>
      </c>
      <c r="P259" s="179" t="s">
        <v>99</v>
      </c>
      <c r="Q259" s="179" t="s">
        <v>73</v>
      </c>
      <c r="R259" s="180"/>
      <c r="S259" s="235">
        <f t="shared" si="143"/>
        <v>1</v>
      </c>
      <c r="T259" s="236" t="str">
        <f t="shared" si="144"/>
        <v/>
      </c>
      <c r="U259" s="237" t="str">
        <f t="shared" si="145"/>
        <v/>
      </c>
      <c r="V259" s="245" t="str">
        <f t="shared" si="146"/>
        <v/>
      </c>
      <c r="W259" s="236" t="str">
        <f t="shared" si="147"/>
        <v/>
      </c>
      <c r="X259" s="237" t="str">
        <f t="shared" si="148"/>
        <v/>
      </c>
      <c r="Y259" s="245" t="str">
        <f t="shared" si="149"/>
        <v/>
      </c>
      <c r="Z259" s="236" t="str">
        <f t="shared" si="150"/>
        <v/>
      </c>
      <c r="AA259" s="248" t="str">
        <f t="shared" si="151"/>
        <v/>
      </c>
      <c r="AB259" s="235" t="str">
        <f t="shared" si="152"/>
        <v/>
      </c>
      <c r="AC259" s="236" t="str">
        <f t="shared" si="153"/>
        <v/>
      </c>
      <c r="AD259" s="236" t="str">
        <f t="shared" si="154"/>
        <v/>
      </c>
      <c r="AE259" s="237">
        <f t="shared" si="155"/>
        <v>1</v>
      </c>
      <c r="AF259" s="245" t="str">
        <f t="shared" si="156"/>
        <v/>
      </c>
      <c r="AG259" s="236" t="str">
        <f t="shared" si="157"/>
        <v/>
      </c>
      <c r="AH259" s="236" t="str">
        <f t="shared" si="158"/>
        <v/>
      </c>
      <c r="AI259" s="237" t="str">
        <f t="shared" si="159"/>
        <v/>
      </c>
      <c r="AJ259" s="245" t="str">
        <f t="shared" si="160"/>
        <v/>
      </c>
      <c r="AK259" s="236" t="str">
        <f t="shared" si="161"/>
        <v/>
      </c>
      <c r="AL259" s="236" t="str">
        <f t="shared" si="162"/>
        <v/>
      </c>
      <c r="AM259" s="248" t="str">
        <f t="shared" si="163"/>
        <v/>
      </c>
      <c r="AN259" s="250"/>
      <c r="AO259" s="251"/>
      <c r="AP259" s="251"/>
      <c r="AQ259" s="251"/>
      <c r="AR259" s="251"/>
      <c r="AS259" s="251"/>
      <c r="AT259">
        <f t="shared" si="164"/>
        <v>14</v>
      </c>
      <c r="AU259">
        <f t="shared" si="165"/>
        <v>11</v>
      </c>
      <c r="AV259">
        <f t="shared" si="166"/>
        <v>30</v>
      </c>
    </row>
    <row r="260" spans="1:48" ht="21.75">
      <c r="A260" s="174">
        <v>81</v>
      </c>
      <c r="B260" s="175" t="s">
        <v>724</v>
      </c>
      <c r="C260" s="175" t="s">
        <v>96</v>
      </c>
      <c r="D260" s="176">
        <v>41114</v>
      </c>
      <c r="E260" s="177">
        <v>41114</v>
      </c>
      <c r="F260" s="181"/>
      <c r="G260" s="181"/>
      <c r="H260" s="178"/>
      <c r="I260" s="175" t="s">
        <v>58</v>
      </c>
      <c r="J260" s="177">
        <v>52871</v>
      </c>
      <c r="K260" s="179" t="s">
        <v>3</v>
      </c>
      <c r="L260" s="175" t="s">
        <v>725</v>
      </c>
      <c r="M260" s="175" t="s">
        <v>5</v>
      </c>
      <c r="N260" s="175" t="s">
        <v>605</v>
      </c>
      <c r="O260" s="175" t="s">
        <v>7</v>
      </c>
      <c r="P260" s="179" t="s">
        <v>59</v>
      </c>
      <c r="Q260" s="179" t="s">
        <v>109</v>
      </c>
      <c r="R260" s="180"/>
      <c r="S260" s="235">
        <f t="shared" si="143"/>
        <v>1</v>
      </c>
      <c r="T260" s="236" t="str">
        <f t="shared" si="144"/>
        <v/>
      </c>
      <c r="U260" s="237" t="str">
        <f t="shared" si="145"/>
        <v/>
      </c>
      <c r="V260" s="245" t="str">
        <f t="shared" si="146"/>
        <v/>
      </c>
      <c r="W260" s="236" t="str">
        <f t="shared" si="147"/>
        <v/>
      </c>
      <c r="X260" s="237" t="str">
        <f t="shared" si="148"/>
        <v/>
      </c>
      <c r="Y260" s="245" t="str">
        <f t="shared" si="149"/>
        <v/>
      </c>
      <c r="Z260" s="236" t="str">
        <f t="shared" si="150"/>
        <v/>
      </c>
      <c r="AA260" s="248" t="str">
        <f t="shared" si="151"/>
        <v/>
      </c>
      <c r="AB260" s="235" t="str">
        <f t="shared" si="152"/>
        <v/>
      </c>
      <c r="AC260" s="236" t="str">
        <f t="shared" si="153"/>
        <v/>
      </c>
      <c r="AD260" s="236" t="str">
        <f t="shared" si="154"/>
        <v/>
      </c>
      <c r="AE260" s="237">
        <f t="shared" si="155"/>
        <v>1</v>
      </c>
      <c r="AF260" s="245" t="str">
        <f t="shared" si="156"/>
        <v/>
      </c>
      <c r="AG260" s="236" t="str">
        <f t="shared" si="157"/>
        <v/>
      </c>
      <c r="AH260" s="236" t="str">
        <f t="shared" si="158"/>
        <v/>
      </c>
      <c r="AI260" s="237" t="str">
        <f t="shared" si="159"/>
        <v/>
      </c>
      <c r="AJ260" s="245" t="str">
        <f t="shared" si="160"/>
        <v/>
      </c>
      <c r="AK260" s="236" t="str">
        <f t="shared" si="161"/>
        <v/>
      </c>
      <c r="AL260" s="236" t="str">
        <f t="shared" si="162"/>
        <v/>
      </c>
      <c r="AM260" s="248" t="str">
        <f t="shared" si="163"/>
        <v/>
      </c>
      <c r="AN260" s="250"/>
      <c r="AO260" s="251"/>
      <c r="AP260" s="251"/>
      <c r="AQ260" s="251"/>
      <c r="AR260" s="251"/>
      <c r="AS260" s="251"/>
      <c r="AT260">
        <f t="shared" si="164"/>
        <v>10</v>
      </c>
      <c r="AU260">
        <f t="shared" si="165"/>
        <v>10</v>
      </c>
      <c r="AV260">
        <f t="shared" si="166"/>
        <v>8</v>
      </c>
    </row>
    <row r="261" spans="1:48" ht="21.75">
      <c r="A261" s="174">
        <v>82</v>
      </c>
      <c r="B261" s="175" t="s">
        <v>726</v>
      </c>
      <c r="C261" s="175" t="s">
        <v>96</v>
      </c>
      <c r="D261" s="176">
        <v>42214</v>
      </c>
      <c r="E261" s="177">
        <v>42214</v>
      </c>
      <c r="F261" s="181"/>
      <c r="G261" s="181"/>
      <c r="H261" s="178"/>
      <c r="I261" s="175" t="s">
        <v>58</v>
      </c>
      <c r="J261" s="177">
        <v>52140</v>
      </c>
      <c r="K261" s="179" t="s">
        <v>3</v>
      </c>
      <c r="L261" s="175" t="s">
        <v>727</v>
      </c>
      <c r="M261" s="175" t="s">
        <v>1884</v>
      </c>
      <c r="N261" s="175" t="s">
        <v>607</v>
      </c>
      <c r="O261" s="175" t="s">
        <v>728</v>
      </c>
      <c r="P261" s="179" t="s">
        <v>121</v>
      </c>
      <c r="Q261" s="179" t="s">
        <v>167</v>
      </c>
      <c r="R261" s="180"/>
      <c r="S261" s="235">
        <f t="shared" si="143"/>
        <v>1</v>
      </c>
      <c r="T261" s="236" t="str">
        <f t="shared" si="144"/>
        <v/>
      </c>
      <c r="U261" s="237" t="str">
        <f t="shared" si="145"/>
        <v/>
      </c>
      <c r="V261" s="245" t="str">
        <f t="shared" si="146"/>
        <v/>
      </c>
      <c r="W261" s="236" t="str">
        <f t="shared" si="147"/>
        <v/>
      </c>
      <c r="X261" s="237" t="str">
        <f t="shared" si="148"/>
        <v/>
      </c>
      <c r="Y261" s="245" t="str">
        <f t="shared" si="149"/>
        <v/>
      </c>
      <c r="Z261" s="236" t="str">
        <f t="shared" si="150"/>
        <v/>
      </c>
      <c r="AA261" s="248" t="str">
        <f t="shared" si="151"/>
        <v/>
      </c>
      <c r="AB261" s="235" t="str">
        <f t="shared" si="152"/>
        <v/>
      </c>
      <c r="AC261" s="236" t="str">
        <f t="shared" si="153"/>
        <v/>
      </c>
      <c r="AD261" s="236" t="str">
        <f t="shared" si="154"/>
        <v/>
      </c>
      <c r="AE261" s="237">
        <f t="shared" si="155"/>
        <v>1</v>
      </c>
      <c r="AF261" s="245" t="str">
        <f t="shared" si="156"/>
        <v/>
      </c>
      <c r="AG261" s="236" t="str">
        <f t="shared" si="157"/>
        <v/>
      </c>
      <c r="AH261" s="236" t="str">
        <f t="shared" si="158"/>
        <v/>
      </c>
      <c r="AI261" s="237" t="str">
        <f t="shared" si="159"/>
        <v/>
      </c>
      <c r="AJ261" s="245" t="str">
        <f t="shared" si="160"/>
        <v/>
      </c>
      <c r="AK261" s="236" t="str">
        <f t="shared" si="161"/>
        <v/>
      </c>
      <c r="AL261" s="236" t="str">
        <f t="shared" si="162"/>
        <v/>
      </c>
      <c r="AM261" s="248" t="str">
        <f t="shared" si="163"/>
        <v/>
      </c>
      <c r="AN261" s="250"/>
      <c r="AO261" s="251"/>
      <c r="AP261" s="251"/>
      <c r="AQ261" s="251"/>
      <c r="AR261" s="251"/>
      <c r="AS261" s="251"/>
      <c r="AT261">
        <f t="shared" si="164"/>
        <v>7</v>
      </c>
      <c r="AU261">
        <f t="shared" si="165"/>
        <v>10</v>
      </c>
      <c r="AV261">
        <f t="shared" si="166"/>
        <v>3</v>
      </c>
    </row>
    <row r="262" spans="1:48" ht="21.75">
      <c r="A262" s="174">
        <v>83</v>
      </c>
      <c r="B262" s="175" t="s">
        <v>1740</v>
      </c>
      <c r="C262" s="175" t="s">
        <v>96</v>
      </c>
      <c r="D262" s="176">
        <v>39539</v>
      </c>
      <c r="E262" s="177">
        <v>39408</v>
      </c>
      <c r="F262" s="181"/>
      <c r="G262" s="181"/>
      <c r="H262" s="178"/>
      <c r="I262" s="175" t="s">
        <v>58</v>
      </c>
      <c r="J262" s="177">
        <v>49583</v>
      </c>
      <c r="K262" s="179" t="s">
        <v>3</v>
      </c>
      <c r="L262" s="175" t="s">
        <v>725</v>
      </c>
      <c r="M262" s="175" t="s">
        <v>5</v>
      </c>
      <c r="N262" s="175" t="s">
        <v>605</v>
      </c>
      <c r="O262" s="175" t="s">
        <v>7</v>
      </c>
      <c r="P262" s="179" t="s">
        <v>41</v>
      </c>
      <c r="Q262" s="179" t="s">
        <v>59</v>
      </c>
      <c r="R262" s="180"/>
      <c r="S262" s="235">
        <f t="shared" si="143"/>
        <v>1</v>
      </c>
      <c r="T262" s="236" t="str">
        <f t="shared" si="144"/>
        <v/>
      </c>
      <c r="U262" s="237" t="str">
        <f t="shared" si="145"/>
        <v/>
      </c>
      <c r="V262" s="245" t="str">
        <f t="shared" si="146"/>
        <v/>
      </c>
      <c r="W262" s="236" t="str">
        <f t="shared" si="147"/>
        <v/>
      </c>
      <c r="X262" s="237" t="str">
        <f t="shared" si="148"/>
        <v/>
      </c>
      <c r="Y262" s="245" t="str">
        <f t="shared" si="149"/>
        <v/>
      </c>
      <c r="Z262" s="236" t="str">
        <f t="shared" si="150"/>
        <v/>
      </c>
      <c r="AA262" s="248" t="str">
        <f t="shared" si="151"/>
        <v/>
      </c>
      <c r="AB262" s="235" t="str">
        <f t="shared" si="152"/>
        <v/>
      </c>
      <c r="AC262" s="236" t="str">
        <f t="shared" si="153"/>
        <v/>
      </c>
      <c r="AD262" s="236" t="str">
        <f t="shared" si="154"/>
        <v/>
      </c>
      <c r="AE262" s="237">
        <f t="shared" si="155"/>
        <v>1</v>
      </c>
      <c r="AF262" s="245" t="str">
        <f t="shared" si="156"/>
        <v/>
      </c>
      <c r="AG262" s="236" t="str">
        <f t="shared" si="157"/>
        <v/>
      </c>
      <c r="AH262" s="236" t="str">
        <f t="shared" si="158"/>
        <v/>
      </c>
      <c r="AI262" s="237" t="str">
        <f t="shared" si="159"/>
        <v/>
      </c>
      <c r="AJ262" s="245" t="str">
        <f t="shared" si="160"/>
        <v/>
      </c>
      <c r="AK262" s="236" t="str">
        <f t="shared" si="161"/>
        <v/>
      </c>
      <c r="AL262" s="236" t="str">
        <f t="shared" si="162"/>
        <v/>
      </c>
      <c r="AM262" s="248" t="str">
        <f t="shared" si="163"/>
        <v/>
      </c>
      <c r="AN262" s="250"/>
      <c r="AO262" s="251"/>
      <c r="AP262" s="251"/>
      <c r="AQ262" s="251"/>
      <c r="AR262" s="251"/>
      <c r="AS262" s="251"/>
      <c r="AT262">
        <f t="shared" si="164"/>
        <v>15</v>
      </c>
      <c r="AU262">
        <f t="shared" si="165"/>
        <v>6</v>
      </c>
      <c r="AV262">
        <f t="shared" si="166"/>
        <v>10</v>
      </c>
    </row>
    <row r="263" spans="1:48" ht="21.75">
      <c r="A263" s="174">
        <v>84</v>
      </c>
      <c r="B263" s="175" t="s">
        <v>1418</v>
      </c>
      <c r="C263" s="175" t="s">
        <v>96</v>
      </c>
      <c r="D263" s="176">
        <v>37551</v>
      </c>
      <c r="E263" s="177">
        <v>37551</v>
      </c>
      <c r="F263" s="181"/>
      <c r="G263" s="181"/>
      <c r="H263" s="178"/>
      <c r="I263" s="175" t="s">
        <v>58</v>
      </c>
      <c r="J263" s="177">
        <v>50679</v>
      </c>
      <c r="K263" s="179" t="s">
        <v>3</v>
      </c>
      <c r="L263" s="175" t="s">
        <v>1419</v>
      </c>
      <c r="M263" s="175" t="s">
        <v>1884</v>
      </c>
      <c r="N263" s="175" t="s">
        <v>1420</v>
      </c>
      <c r="O263" s="175" t="s">
        <v>257</v>
      </c>
      <c r="P263" s="179" t="s">
        <v>59</v>
      </c>
      <c r="Q263" s="179" t="s">
        <v>60</v>
      </c>
      <c r="R263" s="180"/>
      <c r="S263" s="235">
        <f t="shared" si="143"/>
        <v>1</v>
      </c>
      <c r="T263" s="236" t="str">
        <f t="shared" si="144"/>
        <v/>
      </c>
      <c r="U263" s="237" t="str">
        <f t="shared" si="145"/>
        <v/>
      </c>
      <c r="V263" s="245" t="str">
        <f t="shared" si="146"/>
        <v/>
      </c>
      <c r="W263" s="236" t="str">
        <f t="shared" si="147"/>
        <v/>
      </c>
      <c r="X263" s="237" t="str">
        <f t="shared" si="148"/>
        <v/>
      </c>
      <c r="Y263" s="245" t="str">
        <f t="shared" si="149"/>
        <v/>
      </c>
      <c r="Z263" s="236" t="str">
        <f t="shared" si="150"/>
        <v/>
      </c>
      <c r="AA263" s="248" t="str">
        <f t="shared" si="151"/>
        <v/>
      </c>
      <c r="AB263" s="235" t="str">
        <f t="shared" si="152"/>
        <v/>
      </c>
      <c r="AC263" s="236" t="str">
        <f t="shared" si="153"/>
        <v/>
      </c>
      <c r="AD263" s="236" t="str">
        <f t="shared" si="154"/>
        <v/>
      </c>
      <c r="AE263" s="237">
        <f t="shared" si="155"/>
        <v>1</v>
      </c>
      <c r="AF263" s="245" t="str">
        <f t="shared" si="156"/>
        <v/>
      </c>
      <c r="AG263" s="236" t="str">
        <f t="shared" si="157"/>
        <v/>
      </c>
      <c r="AH263" s="236" t="str">
        <f t="shared" si="158"/>
        <v/>
      </c>
      <c r="AI263" s="237" t="str">
        <f t="shared" si="159"/>
        <v/>
      </c>
      <c r="AJ263" s="245" t="str">
        <f t="shared" si="160"/>
        <v/>
      </c>
      <c r="AK263" s="236" t="str">
        <f t="shared" si="161"/>
        <v/>
      </c>
      <c r="AL263" s="236" t="str">
        <f t="shared" si="162"/>
        <v/>
      </c>
      <c r="AM263" s="248" t="str">
        <f t="shared" si="163"/>
        <v/>
      </c>
      <c r="AN263" s="250"/>
      <c r="AO263" s="251"/>
      <c r="AP263" s="251"/>
      <c r="AQ263" s="251"/>
      <c r="AR263" s="251"/>
      <c r="AS263" s="251"/>
      <c r="AT263">
        <f t="shared" si="164"/>
        <v>20</v>
      </c>
      <c r="AU263">
        <f t="shared" si="165"/>
        <v>7</v>
      </c>
      <c r="AV263">
        <f t="shared" si="166"/>
        <v>10</v>
      </c>
    </row>
    <row r="264" spans="1:48" ht="21.75">
      <c r="A264" s="174">
        <v>85</v>
      </c>
      <c r="B264" s="175" t="s">
        <v>737</v>
      </c>
      <c r="C264" s="175" t="s">
        <v>96</v>
      </c>
      <c r="D264" s="176">
        <v>38215</v>
      </c>
      <c r="E264" s="177">
        <v>38215</v>
      </c>
      <c r="F264" s="181"/>
      <c r="G264" s="181"/>
      <c r="H264" s="178"/>
      <c r="I264" s="175" t="s">
        <v>58</v>
      </c>
      <c r="J264" s="177">
        <v>49949</v>
      </c>
      <c r="K264" s="179" t="s">
        <v>3</v>
      </c>
      <c r="L264" s="175" t="s">
        <v>2203</v>
      </c>
      <c r="M264" s="175" t="s">
        <v>88</v>
      </c>
      <c r="N264" s="175" t="s">
        <v>2204</v>
      </c>
      <c r="O264" s="175" t="s">
        <v>31</v>
      </c>
      <c r="P264" s="179" t="s">
        <v>99</v>
      </c>
      <c r="Q264" s="179" t="s">
        <v>73</v>
      </c>
      <c r="R264" s="180"/>
      <c r="S264" s="235">
        <f t="shared" si="143"/>
        <v>1</v>
      </c>
      <c r="T264" s="236" t="str">
        <f t="shared" si="144"/>
        <v/>
      </c>
      <c r="U264" s="237" t="str">
        <f t="shared" si="145"/>
        <v/>
      </c>
      <c r="V264" s="245" t="str">
        <f t="shared" si="146"/>
        <v/>
      </c>
      <c r="W264" s="236" t="str">
        <f t="shared" si="147"/>
        <v/>
      </c>
      <c r="X264" s="237" t="str">
        <f t="shared" si="148"/>
        <v/>
      </c>
      <c r="Y264" s="245" t="str">
        <f t="shared" si="149"/>
        <v/>
      </c>
      <c r="Z264" s="236" t="str">
        <f t="shared" si="150"/>
        <v/>
      </c>
      <c r="AA264" s="248" t="str">
        <f t="shared" si="151"/>
        <v/>
      </c>
      <c r="AB264" s="235" t="str">
        <f t="shared" si="152"/>
        <v/>
      </c>
      <c r="AC264" s="236" t="str">
        <f t="shared" si="153"/>
        <v/>
      </c>
      <c r="AD264" s="236" t="str">
        <f t="shared" si="154"/>
        <v/>
      </c>
      <c r="AE264" s="237">
        <f t="shared" si="155"/>
        <v>1</v>
      </c>
      <c r="AF264" s="245" t="str">
        <f t="shared" si="156"/>
        <v/>
      </c>
      <c r="AG264" s="236" t="str">
        <f t="shared" si="157"/>
        <v/>
      </c>
      <c r="AH264" s="236" t="str">
        <f t="shared" si="158"/>
        <v/>
      </c>
      <c r="AI264" s="237" t="str">
        <f t="shared" si="159"/>
        <v/>
      </c>
      <c r="AJ264" s="245" t="str">
        <f t="shared" si="160"/>
        <v/>
      </c>
      <c r="AK264" s="236" t="str">
        <f t="shared" si="161"/>
        <v/>
      </c>
      <c r="AL264" s="236" t="str">
        <f t="shared" si="162"/>
        <v/>
      </c>
      <c r="AM264" s="248" t="str">
        <f t="shared" si="163"/>
        <v/>
      </c>
      <c r="AN264" s="250"/>
      <c r="AO264" s="251"/>
      <c r="AP264" s="251"/>
      <c r="AQ264" s="251"/>
      <c r="AR264" s="251"/>
      <c r="AS264" s="251"/>
      <c r="AT264">
        <f t="shared" si="164"/>
        <v>18</v>
      </c>
      <c r="AU264">
        <f t="shared" si="165"/>
        <v>9</v>
      </c>
      <c r="AV264">
        <f t="shared" si="166"/>
        <v>16</v>
      </c>
    </row>
    <row r="265" spans="1:48" ht="21.75">
      <c r="A265" s="174">
        <v>86</v>
      </c>
      <c r="B265" s="175" t="s">
        <v>1787</v>
      </c>
      <c r="C265" s="175" t="s">
        <v>96</v>
      </c>
      <c r="D265" s="176">
        <v>42726</v>
      </c>
      <c r="E265" s="177">
        <v>42726</v>
      </c>
      <c r="F265" s="181"/>
      <c r="G265" s="181"/>
      <c r="H265" s="178"/>
      <c r="I265" s="175" t="s">
        <v>58</v>
      </c>
      <c r="J265" s="177">
        <v>51775</v>
      </c>
      <c r="K265" s="179" t="s">
        <v>3</v>
      </c>
      <c r="L265" s="175" t="s">
        <v>772</v>
      </c>
      <c r="M265" s="175" t="s">
        <v>88</v>
      </c>
      <c r="N265" s="175" t="s">
        <v>616</v>
      </c>
      <c r="O265" s="175" t="s">
        <v>7</v>
      </c>
      <c r="P265" s="179" t="s">
        <v>99</v>
      </c>
      <c r="Q265" s="179" t="s">
        <v>495</v>
      </c>
      <c r="R265" s="180"/>
      <c r="S265" s="235">
        <f t="shared" si="143"/>
        <v>1</v>
      </c>
      <c r="T265" s="236" t="str">
        <f t="shared" si="144"/>
        <v/>
      </c>
      <c r="U265" s="237" t="str">
        <f t="shared" si="145"/>
        <v/>
      </c>
      <c r="V265" s="245" t="str">
        <f t="shared" si="146"/>
        <v/>
      </c>
      <c r="W265" s="236" t="str">
        <f t="shared" si="147"/>
        <v/>
      </c>
      <c r="X265" s="237" t="str">
        <f t="shared" si="148"/>
        <v/>
      </c>
      <c r="Y265" s="245" t="str">
        <f t="shared" si="149"/>
        <v/>
      </c>
      <c r="Z265" s="236" t="str">
        <f t="shared" si="150"/>
        <v/>
      </c>
      <c r="AA265" s="248" t="str">
        <f t="shared" si="151"/>
        <v/>
      </c>
      <c r="AB265" s="235" t="str">
        <f t="shared" si="152"/>
        <v/>
      </c>
      <c r="AC265" s="236" t="str">
        <f t="shared" si="153"/>
        <v/>
      </c>
      <c r="AD265" s="236" t="str">
        <f t="shared" si="154"/>
        <v/>
      </c>
      <c r="AE265" s="237">
        <f t="shared" si="155"/>
        <v>1</v>
      </c>
      <c r="AF265" s="245" t="str">
        <f t="shared" si="156"/>
        <v/>
      </c>
      <c r="AG265" s="236" t="str">
        <f t="shared" si="157"/>
        <v/>
      </c>
      <c r="AH265" s="236" t="str">
        <f t="shared" si="158"/>
        <v/>
      </c>
      <c r="AI265" s="237" t="str">
        <f t="shared" si="159"/>
        <v/>
      </c>
      <c r="AJ265" s="245" t="str">
        <f t="shared" si="160"/>
        <v/>
      </c>
      <c r="AK265" s="236" t="str">
        <f t="shared" si="161"/>
        <v/>
      </c>
      <c r="AL265" s="236" t="str">
        <f t="shared" si="162"/>
        <v/>
      </c>
      <c r="AM265" s="248" t="str">
        <f t="shared" si="163"/>
        <v/>
      </c>
      <c r="AN265" s="250"/>
      <c r="AO265" s="251"/>
      <c r="AP265" s="251"/>
      <c r="AQ265" s="251"/>
      <c r="AR265" s="251"/>
      <c r="AS265" s="251"/>
      <c r="AT265">
        <f t="shared" si="164"/>
        <v>6</v>
      </c>
      <c r="AU265">
        <f t="shared" si="165"/>
        <v>5</v>
      </c>
      <c r="AV265">
        <f t="shared" si="166"/>
        <v>10</v>
      </c>
    </row>
    <row r="266" spans="1:48" ht="21.75">
      <c r="A266" s="174">
        <v>87</v>
      </c>
      <c r="B266" s="175" t="s">
        <v>2241</v>
      </c>
      <c r="C266" s="175" t="s">
        <v>96</v>
      </c>
      <c r="D266" s="176">
        <v>36800</v>
      </c>
      <c r="E266" s="177">
        <v>36800</v>
      </c>
      <c r="F266" s="181"/>
      <c r="G266" s="181"/>
      <c r="H266" s="178"/>
      <c r="I266" s="175" t="s">
        <v>58</v>
      </c>
      <c r="J266" s="177">
        <v>48853</v>
      </c>
      <c r="K266" s="179" t="s">
        <v>3</v>
      </c>
      <c r="L266" s="175" t="s">
        <v>2243</v>
      </c>
      <c r="M266" s="175" t="s">
        <v>88</v>
      </c>
      <c r="N266" s="175" t="s">
        <v>2368</v>
      </c>
      <c r="O266" s="175" t="s">
        <v>20</v>
      </c>
      <c r="P266" s="179" t="s">
        <v>1837</v>
      </c>
      <c r="Q266" s="179" t="s">
        <v>2360</v>
      </c>
      <c r="R266" s="180"/>
      <c r="S266" s="235">
        <f t="shared" si="143"/>
        <v>1</v>
      </c>
      <c r="T266" s="236" t="str">
        <f t="shared" si="144"/>
        <v/>
      </c>
      <c r="U266" s="237" t="str">
        <f t="shared" si="145"/>
        <v/>
      </c>
      <c r="V266" s="245" t="str">
        <f t="shared" si="146"/>
        <v/>
      </c>
      <c r="W266" s="236" t="str">
        <f t="shared" si="147"/>
        <v/>
      </c>
      <c r="X266" s="237" t="str">
        <f t="shared" si="148"/>
        <v/>
      </c>
      <c r="Y266" s="245" t="str">
        <f t="shared" si="149"/>
        <v/>
      </c>
      <c r="Z266" s="236" t="str">
        <f t="shared" si="150"/>
        <v/>
      </c>
      <c r="AA266" s="248" t="str">
        <f t="shared" si="151"/>
        <v/>
      </c>
      <c r="AB266" s="235" t="str">
        <f t="shared" si="152"/>
        <v/>
      </c>
      <c r="AC266" s="236" t="str">
        <f t="shared" si="153"/>
        <v/>
      </c>
      <c r="AD266" s="236" t="str">
        <f t="shared" si="154"/>
        <v/>
      </c>
      <c r="AE266" s="237">
        <f t="shared" si="155"/>
        <v>1</v>
      </c>
      <c r="AF266" s="245" t="str">
        <f t="shared" si="156"/>
        <v/>
      </c>
      <c r="AG266" s="236" t="str">
        <f t="shared" si="157"/>
        <v/>
      </c>
      <c r="AH266" s="236" t="str">
        <f t="shared" si="158"/>
        <v/>
      </c>
      <c r="AI266" s="237" t="str">
        <f t="shared" si="159"/>
        <v/>
      </c>
      <c r="AJ266" s="245" t="str">
        <f t="shared" si="160"/>
        <v/>
      </c>
      <c r="AK266" s="236" t="str">
        <f t="shared" si="161"/>
        <v/>
      </c>
      <c r="AL266" s="236" t="str">
        <f t="shared" si="162"/>
        <v/>
      </c>
      <c r="AM266" s="248" t="str">
        <f t="shared" si="163"/>
        <v/>
      </c>
      <c r="AN266" s="250"/>
      <c r="AO266" s="251"/>
      <c r="AP266" s="251"/>
      <c r="AQ266" s="251"/>
      <c r="AR266" s="251"/>
      <c r="AS266" s="251"/>
      <c r="AT266">
        <f t="shared" si="164"/>
        <v>22</v>
      </c>
      <c r="AU266">
        <f t="shared" si="165"/>
        <v>8</v>
      </c>
      <c r="AV266">
        <f t="shared" si="166"/>
        <v>0</v>
      </c>
    </row>
    <row r="267" spans="1:48" ht="21.75">
      <c r="A267" s="174">
        <v>88</v>
      </c>
      <c r="B267" s="175" t="s">
        <v>2049</v>
      </c>
      <c r="C267" s="175" t="s">
        <v>96</v>
      </c>
      <c r="D267" s="176">
        <v>43556</v>
      </c>
      <c r="E267" s="177">
        <v>43556</v>
      </c>
      <c r="F267" s="181"/>
      <c r="G267" s="181"/>
      <c r="H267" s="178"/>
      <c r="I267" s="175" t="s">
        <v>58</v>
      </c>
      <c r="J267" s="177">
        <v>55062</v>
      </c>
      <c r="K267" s="179" t="s">
        <v>3</v>
      </c>
      <c r="L267" s="175" t="s">
        <v>2050</v>
      </c>
      <c r="M267" s="175" t="s">
        <v>1884</v>
      </c>
      <c r="N267" s="175" t="s">
        <v>2056</v>
      </c>
      <c r="O267" s="175" t="s">
        <v>441</v>
      </c>
      <c r="P267" s="179" t="s">
        <v>167</v>
      </c>
      <c r="Q267" s="179" t="s">
        <v>1837</v>
      </c>
      <c r="R267" s="180"/>
      <c r="S267" s="235">
        <f t="shared" si="143"/>
        <v>1</v>
      </c>
      <c r="T267" s="236" t="str">
        <f t="shared" si="144"/>
        <v/>
      </c>
      <c r="U267" s="237" t="str">
        <f t="shared" si="145"/>
        <v/>
      </c>
      <c r="V267" s="245" t="str">
        <f t="shared" si="146"/>
        <v/>
      </c>
      <c r="W267" s="236" t="str">
        <f t="shared" si="147"/>
        <v/>
      </c>
      <c r="X267" s="237" t="str">
        <f t="shared" si="148"/>
        <v/>
      </c>
      <c r="Y267" s="245" t="str">
        <f t="shared" si="149"/>
        <v/>
      </c>
      <c r="Z267" s="236" t="str">
        <f t="shared" si="150"/>
        <v/>
      </c>
      <c r="AA267" s="248" t="str">
        <f t="shared" si="151"/>
        <v/>
      </c>
      <c r="AB267" s="235" t="str">
        <f t="shared" si="152"/>
        <v/>
      </c>
      <c r="AC267" s="236" t="str">
        <f t="shared" si="153"/>
        <v/>
      </c>
      <c r="AD267" s="236" t="str">
        <f t="shared" si="154"/>
        <v/>
      </c>
      <c r="AE267" s="237">
        <f t="shared" si="155"/>
        <v>1</v>
      </c>
      <c r="AF267" s="245" t="str">
        <f t="shared" si="156"/>
        <v/>
      </c>
      <c r="AG267" s="236" t="str">
        <f t="shared" si="157"/>
        <v/>
      </c>
      <c r="AH267" s="236" t="str">
        <f t="shared" si="158"/>
        <v/>
      </c>
      <c r="AI267" s="237" t="str">
        <f t="shared" si="159"/>
        <v/>
      </c>
      <c r="AJ267" s="245" t="str">
        <f t="shared" si="160"/>
        <v/>
      </c>
      <c r="AK267" s="236" t="str">
        <f t="shared" si="161"/>
        <v/>
      </c>
      <c r="AL267" s="236" t="str">
        <f t="shared" si="162"/>
        <v/>
      </c>
      <c r="AM267" s="248" t="str">
        <f t="shared" si="163"/>
        <v/>
      </c>
      <c r="AN267" s="250"/>
      <c r="AO267" s="251"/>
      <c r="AP267" s="251"/>
      <c r="AQ267" s="251"/>
      <c r="AR267" s="251"/>
      <c r="AS267" s="251"/>
      <c r="AT267">
        <f t="shared" si="164"/>
        <v>4</v>
      </c>
      <c r="AU267">
        <f t="shared" si="165"/>
        <v>2</v>
      </c>
      <c r="AV267">
        <f t="shared" si="166"/>
        <v>0</v>
      </c>
    </row>
    <row r="268" spans="1:48" ht="21.75">
      <c r="A268" s="174">
        <v>89</v>
      </c>
      <c r="B268" s="175" t="s">
        <v>750</v>
      </c>
      <c r="C268" s="175" t="s">
        <v>96</v>
      </c>
      <c r="D268" s="176">
        <v>34477</v>
      </c>
      <c r="E268" s="177">
        <v>34477</v>
      </c>
      <c r="F268" s="181"/>
      <c r="G268" s="181"/>
      <c r="H268" s="178"/>
      <c r="I268" s="175" t="s">
        <v>58</v>
      </c>
      <c r="J268" s="177">
        <v>48488</v>
      </c>
      <c r="K268" s="179" t="s">
        <v>3</v>
      </c>
      <c r="L268" s="175" t="s">
        <v>751</v>
      </c>
      <c r="M268" s="175" t="s">
        <v>599</v>
      </c>
      <c r="N268" s="175" t="s">
        <v>752</v>
      </c>
      <c r="O268" s="175" t="s">
        <v>753</v>
      </c>
      <c r="P268" s="179" t="s">
        <v>27</v>
      </c>
      <c r="Q268" s="179" t="s">
        <v>78</v>
      </c>
      <c r="R268" s="180"/>
      <c r="S268" s="235">
        <f t="shared" si="143"/>
        <v>1</v>
      </c>
      <c r="T268" s="236" t="str">
        <f t="shared" si="144"/>
        <v/>
      </c>
      <c r="U268" s="237" t="str">
        <f t="shared" si="145"/>
        <v/>
      </c>
      <c r="V268" s="245" t="str">
        <f t="shared" si="146"/>
        <v/>
      </c>
      <c r="W268" s="236" t="str">
        <f t="shared" si="147"/>
        <v/>
      </c>
      <c r="X268" s="237" t="str">
        <f t="shared" si="148"/>
        <v/>
      </c>
      <c r="Y268" s="245" t="str">
        <f t="shared" si="149"/>
        <v/>
      </c>
      <c r="Z268" s="236" t="str">
        <f t="shared" si="150"/>
        <v/>
      </c>
      <c r="AA268" s="248" t="str">
        <f t="shared" si="151"/>
        <v/>
      </c>
      <c r="AB268" s="235" t="str">
        <f t="shared" si="152"/>
        <v/>
      </c>
      <c r="AC268" s="236" t="str">
        <f t="shared" si="153"/>
        <v/>
      </c>
      <c r="AD268" s="236" t="str">
        <f t="shared" si="154"/>
        <v/>
      </c>
      <c r="AE268" s="237">
        <f t="shared" si="155"/>
        <v>1</v>
      </c>
      <c r="AF268" s="245" t="str">
        <f t="shared" si="156"/>
        <v/>
      </c>
      <c r="AG268" s="236" t="str">
        <f t="shared" si="157"/>
        <v/>
      </c>
      <c r="AH268" s="236" t="str">
        <f t="shared" si="158"/>
        <v/>
      </c>
      <c r="AI268" s="237" t="str">
        <f t="shared" si="159"/>
        <v/>
      </c>
      <c r="AJ268" s="245" t="str">
        <f t="shared" si="160"/>
        <v/>
      </c>
      <c r="AK268" s="236" t="str">
        <f t="shared" si="161"/>
        <v/>
      </c>
      <c r="AL268" s="236" t="str">
        <f t="shared" si="162"/>
        <v/>
      </c>
      <c r="AM268" s="248" t="str">
        <f t="shared" si="163"/>
        <v/>
      </c>
      <c r="AN268" s="250"/>
      <c r="AO268" s="251"/>
      <c r="AP268" s="251"/>
      <c r="AQ268" s="251"/>
      <c r="AR268" s="251"/>
      <c r="AS268" s="251"/>
      <c r="AT268">
        <f t="shared" si="164"/>
        <v>29</v>
      </c>
      <c r="AU268">
        <f t="shared" si="165"/>
        <v>0</v>
      </c>
      <c r="AV268">
        <f t="shared" si="166"/>
        <v>9</v>
      </c>
    </row>
    <row r="269" spans="1:48" ht="21.75">
      <c r="A269" s="174">
        <v>90</v>
      </c>
      <c r="B269" s="175" t="s">
        <v>2370</v>
      </c>
      <c r="C269" s="175" t="s">
        <v>96</v>
      </c>
      <c r="D269" s="176">
        <v>40819</v>
      </c>
      <c r="E269" s="177">
        <v>40301</v>
      </c>
      <c r="F269" s="181"/>
      <c r="G269" s="181"/>
      <c r="H269" s="178"/>
      <c r="I269" s="175" t="s">
        <v>58</v>
      </c>
      <c r="J269" s="177">
        <v>51775</v>
      </c>
      <c r="K269" s="179" t="s">
        <v>3</v>
      </c>
      <c r="L269" s="175" t="s">
        <v>772</v>
      </c>
      <c r="M269" s="175" t="s">
        <v>88</v>
      </c>
      <c r="N269" s="175" t="s">
        <v>616</v>
      </c>
      <c r="O269" s="175" t="s">
        <v>7</v>
      </c>
      <c r="P269" s="179" t="s">
        <v>73</v>
      </c>
      <c r="Q269" s="179" t="s">
        <v>2313</v>
      </c>
      <c r="R269" s="180"/>
      <c r="S269" s="235">
        <f t="shared" si="143"/>
        <v>1</v>
      </c>
      <c r="T269" s="236" t="str">
        <f t="shared" si="144"/>
        <v/>
      </c>
      <c r="U269" s="237" t="str">
        <f t="shared" si="145"/>
        <v/>
      </c>
      <c r="V269" s="245" t="str">
        <f t="shared" si="146"/>
        <v/>
      </c>
      <c r="W269" s="236" t="str">
        <f t="shared" si="147"/>
        <v/>
      </c>
      <c r="X269" s="237" t="str">
        <f t="shared" si="148"/>
        <v/>
      </c>
      <c r="Y269" s="245" t="str">
        <f t="shared" si="149"/>
        <v/>
      </c>
      <c r="Z269" s="236" t="str">
        <f t="shared" si="150"/>
        <v/>
      </c>
      <c r="AA269" s="248" t="str">
        <f t="shared" si="151"/>
        <v/>
      </c>
      <c r="AB269" s="235" t="str">
        <f t="shared" si="152"/>
        <v/>
      </c>
      <c r="AC269" s="236" t="str">
        <f t="shared" si="153"/>
        <v/>
      </c>
      <c r="AD269" s="236" t="str">
        <f t="shared" si="154"/>
        <v/>
      </c>
      <c r="AE269" s="237">
        <f t="shared" si="155"/>
        <v>1</v>
      </c>
      <c r="AF269" s="245" t="str">
        <f t="shared" si="156"/>
        <v/>
      </c>
      <c r="AG269" s="236" t="str">
        <f t="shared" si="157"/>
        <v/>
      </c>
      <c r="AH269" s="236" t="str">
        <f t="shared" si="158"/>
        <v/>
      </c>
      <c r="AI269" s="237" t="str">
        <f t="shared" si="159"/>
        <v/>
      </c>
      <c r="AJ269" s="245" t="str">
        <f t="shared" si="160"/>
        <v/>
      </c>
      <c r="AK269" s="236" t="str">
        <f t="shared" si="161"/>
        <v/>
      </c>
      <c r="AL269" s="236" t="str">
        <f t="shared" si="162"/>
        <v/>
      </c>
      <c r="AM269" s="248" t="str">
        <f t="shared" si="163"/>
        <v/>
      </c>
      <c r="AN269" s="250"/>
      <c r="AO269" s="251"/>
      <c r="AP269" s="251"/>
      <c r="AQ269" s="251"/>
      <c r="AR269" s="251"/>
      <c r="AS269" s="251"/>
      <c r="AT269">
        <f t="shared" si="164"/>
        <v>13</v>
      </c>
      <c r="AU269">
        <f t="shared" si="165"/>
        <v>0</v>
      </c>
      <c r="AV269">
        <f t="shared" si="166"/>
        <v>29</v>
      </c>
    </row>
    <row r="270" spans="1:48" ht="21.75">
      <c r="A270" s="174">
        <v>91</v>
      </c>
      <c r="B270" s="203" t="s">
        <v>763</v>
      </c>
      <c r="C270" s="203" t="s">
        <v>96</v>
      </c>
      <c r="D270" s="204">
        <v>41837</v>
      </c>
      <c r="E270" s="205">
        <v>41837</v>
      </c>
      <c r="F270" s="205"/>
      <c r="G270" s="205"/>
      <c r="H270" s="206"/>
      <c r="I270" s="203" t="s">
        <v>58</v>
      </c>
      <c r="J270" s="205">
        <v>52140</v>
      </c>
      <c r="K270" s="207" t="s">
        <v>3</v>
      </c>
      <c r="L270" s="203" t="s">
        <v>2479</v>
      </c>
      <c r="M270" s="203" t="s">
        <v>764</v>
      </c>
      <c r="N270" s="203" t="s">
        <v>765</v>
      </c>
      <c r="O270" s="203" t="s">
        <v>766</v>
      </c>
      <c r="P270" s="207" t="s">
        <v>121</v>
      </c>
      <c r="Q270" s="207" t="s">
        <v>60</v>
      </c>
      <c r="R270" s="203"/>
      <c r="S270" s="235">
        <f t="shared" si="143"/>
        <v>1</v>
      </c>
      <c r="T270" s="236" t="str">
        <f t="shared" si="144"/>
        <v/>
      </c>
      <c r="U270" s="237" t="str">
        <f t="shared" si="145"/>
        <v/>
      </c>
      <c r="V270" s="245" t="str">
        <f t="shared" si="146"/>
        <v/>
      </c>
      <c r="W270" s="236" t="str">
        <f t="shared" si="147"/>
        <v/>
      </c>
      <c r="X270" s="237" t="str">
        <f t="shared" si="148"/>
        <v/>
      </c>
      <c r="Y270" s="245" t="str">
        <f t="shared" si="149"/>
        <v/>
      </c>
      <c r="Z270" s="236" t="str">
        <f t="shared" si="150"/>
        <v/>
      </c>
      <c r="AA270" s="248" t="str">
        <f t="shared" si="151"/>
        <v/>
      </c>
      <c r="AB270" s="235" t="str">
        <f t="shared" si="152"/>
        <v/>
      </c>
      <c r="AC270" s="236" t="str">
        <f t="shared" si="153"/>
        <v/>
      </c>
      <c r="AD270" s="236" t="str">
        <f t="shared" si="154"/>
        <v/>
      </c>
      <c r="AE270" s="237">
        <f t="shared" si="155"/>
        <v>1</v>
      </c>
      <c r="AF270" s="245" t="str">
        <f t="shared" si="156"/>
        <v/>
      </c>
      <c r="AG270" s="236" t="str">
        <f t="shared" si="157"/>
        <v/>
      </c>
      <c r="AH270" s="236" t="str">
        <f t="shared" si="158"/>
        <v/>
      </c>
      <c r="AI270" s="237" t="str">
        <f t="shared" si="159"/>
        <v/>
      </c>
      <c r="AJ270" s="245" t="str">
        <f t="shared" si="160"/>
        <v/>
      </c>
      <c r="AK270" s="236" t="str">
        <f t="shared" si="161"/>
        <v/>
      </c>
      <c r="AL270" s="236" t="str">
        <f t="shared" si="162"/>
        <v/>
      </c>
      <c r="AM270" s="248" t="str">
        <f t="shared" si="163"/>
        <v/>
      </c>
      <c r="AN270" s="250"/>
      <c r="AO270" s="251"/>
      <c r="AP270" s="251"/>
      <c r="AQ270" s="251"/>
      <c r="AR270" s="251"/>
      <c r="AS270" s="251"/>
      <c r="AT270">
        <f t="shared" si="164"/>
        <v>8</v>
      </c>
      <c r="AU270">
        <f t="shared" si="165"/>
        <v>10</v>
      </c>
      <c r="AV270">
        <f t="shared" si="166"/>
        <v>15</v>
      </c>
    </row>
    <row r="271" spans="1:48" ht="21.75">
      <c r="A271" s="174">
        <v>92</v>
      </c>
      <c r="B271" s="175" t="s">
        <v>1741</v>
      </c>
      <c r="C271" s="175" t="s">
        <v>96</v>
      </c>
      <c r="D271" s="176">
        <v>38989</v>
      </c>
      <c r="E271" s="177">
        <v>38989</v>
      </c>
      <c r="F271" s="181"/>
      <c r="G271" s="181"/>
      <c r="H271" s="178"/>
      <c r="I271" s="175" t="s">
        <v>58</v>
      </c>
      <c r="J271" s="177">
        <v>51775</v>
      </c>
      <c r="K271" s="179" t="s">
        <v>3</v>
      </c>
      <c r="L271" s="175" t="s">
        <v>642</v>
      </c>
      <c r="M271" s="175" t="s">
        <v>1884</v>
      </c>
      <c r="N271" s="175" t="s">
        <v>643</v>
      </c>
      <c r="O271" s="175" t="s">
        <v>1742</v>
      </c>
      <c r="P271" s="179" t="s">
        <v>72</v>
      </c>
      <c r="Q271" s="179" t="s">
        <v>495</v>
      </c>
      <c r="R271" s="180"/>
      <c r="S271" s="235">
        <f t="shared" si="143"/>
        <v>1</v>
      </c>
      <c r="T271" s="236" t="str">
        <f t="shared" si="144"/>
        <v/>
      </c>
      <c r="U271" s="237" t="str">
        <f t="shared" si="145"/>
        <v/>
      </c>
      <c r="V271" s="245" t="str">
        <f t="shared" si="146"/>
        <v/>
      </c>
      <c r="W271" s="236" t="str">
        <f t="shared" si="147"/>
        <v/>
      </c>
      <c r="X271" s="237" t="str">
        <f t="shared" si="148"/>
        <v/>
      </c>
      <c r="Y271" s="245" t="str">
        <f t="shared" si="149"/>
        <v/>
      </c>
      <c r="Z271" s="236" t="str">
        <f t="shared" si="150"/>
        <v/>
      </c>
      <c r="AA271" s="248" t="str">
        <f t="shared" si="151"/>
        <v/>
      </c>
      <c r="AB271" s="235" t="str">
        <f t="shared" si="152"/>
        <v/>
      </c>
      <c r="AC271" s="236" t="str">
        <f t="shared" si="153"/>
        <v/>
      </c>
      <c r="AD271" s="236" t="str">
        <f t="shared" si="154"/>
        <v/>
      </c>
      <c r="AE271" s="237">
        <f t="shared" si="155"/>
        <v>1</v>
      </c>
      <c r="AF271" s="245" t="str">
        <f t="shared" si="156"/>
        <v/>
      </c>
      <c r="AG271" s="236" t="str">
        <f t="shared" si="157"/>
        <v/>
      </c>
      <c r="AH271" s="236" t="str">
        <f t="shared" si="158"/>
        <v/>
      </c>
      <c r="AI271" s="237" t="str">
        <f t="shared" si="159"/>
        <v/>
      </c>
      <c r="AJ271" s="245" t="str">
        <f t="shared" si="160"/>
        <v/>
      </c>
      <c r="AK271" s="236" t="str">
        <f t="shared" si="161"/>
        <v/>
      </c>
      <c r="AL271" s="236" t="str">
        <f t="shared" si="162"/>
        <v/>
      </c>
      <c r="AM271" s="248" t="str">
        <f t="shared" si="163"/>
        <v/>
      </c>
      <c r="AN271" s="250"/>
      <c r="AO271" s="251"/>
      <c r="AP271" s="251"/>
      <c r="AQ271" s="251"/>
      <c r="AR271" s="251"/>
      <c r="AS271" s="251"/>
      <c r="AT271">
        <f t="shared" si="164"/>
        <v>16</v>
      </c>
      <c r="AU271">
        <f t="shared" si="165"/>
        <v>8</v>
      </c>
      <c r="AV271">
        <f t="shared" si="166"/>
        <v>3</v>
      </c>
    </row>
    <row r="272" spans="1:48" ht="21.75">
      <c r="A272" s="174">
        <v>93</v>
      </c>
      <c r="B272" s="175" t="s">
        <v>1933</v>
      </c>
      <c r="C272" s="175" t="s">
        <v>96</v>
      </c>
      <c r="D272" s="176">
        <v>43437</v>
      </c>
      <c r="E272" s="177">
        <v>43437</v>
      </c>
      <c r="F272" s="181"/>
      <c r="G272" s="181"/>
      <c r="H272" s="178"/>
      <c r="I272" s="175" t="s">
        <v>58</v>
      </c>
      <c r="J272" s="177">
        <v>53966</v>
      </c>
      <c r="K272" s="179" t="s">
        <v>3</v>
      </c>
      <c r="L272" s="175" t="s">
        <v>642</v>
      </c>
      <c r="M272" s="175" t="s">
        <v>1884</v>
      </c>
      <c r="N272" s="175" t="s">
        <v>643</v>
      </c>
      <c r="O272" s="175" t="s">
        <v>812</v>
      </c>
      <c r="P272" s="179" t="s">
        <v>73</v>
      </c>
      <c r="Q272" s="179" t="s">
        <v>1837</v>
      </c>
      <c r="R272" s="180"/>
      <c r="S272" s="235">
        <f t="shared" si="143"/>
        <v>1</v>
      </c>
      <c r="T272" s="236" t="str">
        <f t="shared" si="144"/>
        <v/>
      </c>
      <c r="U272" s="237" t="str">
        <f t="shared" si="145"/>
        <v/>
      </c>
      <c r="V272" s="245" t="str">
        <f t="shared" si="146"/>
        <v/>
      </c>
      <c r="W272" s="236" t="str">
        <f t="shared" si="147"/>
        <v/>
      </c>
      <c r="X272" s="237" t="str">
        <f t="shared" si="148"/>
        <v/>
      </c>
      <c r="Y272" s="245" t="str">
        <f t="shared" si="149"/>
        <v/>
      </c>
      <c r="Z272" s="236" t="str">
        <f t="shared" si="150"/>
        <v/>
      </c>
      <c r="AA272" s="248" t="str">
        <f t="shared" si="151"/>
        <v/>
      </c>
      <c r="AB272" s="235" t="str">
        <f t="shared" si="152"/>
        <v/>
      </c>
      <c r="AC272" s="236" t="str">
        <f t="shared" si="153"/>
        <v/>
      </c>
      <c r="AD272" s="236" t="str">
        <f t="shared" si="154"/>
        <v/>
      </c>
      <c r="AE272" s="237">
        <f t="shared" si="155"/>
        <v>1</v>
      </c>
      <c r="AF272" s="245" t="str">
        <f t="shared" si="156"/>
        <v/>
      </c>
      <c r="AG272" s="236" t="str">
        <f t="shared" si="157"/>
        <v/>
      </c>
      <c r="AH272" s="236" t="str">
        <f t="shared" si="158"/>
        <v/>
      </c>
      <c r="AI272" s="237" t="str">
        <f t="shared" si="159"/>
        <v/>
      </c>
      <c r="AJ272" s="245" t="str">
        <f t="shared" si="160"/>
        <v/>
      </c>
      <c r="AK272" s="236" t="str">
        <f t="shared" si="161"/>
        <v/>
      </c>
      <c r="AL272" s="236" t="str">
        <f t="shared" si="162"/>
        <v/>
      </c>
      <c r="AM272" s="248" t="str">
        <f t="shared" si="163"/>
        <v/>
      </c>
      <c r="AN272" s="250"/>
      <c r="AO272" s="251"/>
      <c r="AP272" s="251"/>
      <c r="AQ272" s="251"/>
      <c r="AR272" s="251"/>
      <c r="AS272" s="251"/>
      <c r="AT272">
        <f t="shared" si="164"/>
        <v>4</v>
      </c>
      <c r="AU272">
        <f t="shared" si="165"/>
        <v>5</v>
      </c>
      <c r="AV272">
        <f t="shared" si="166"/>
        <v>29</v>
      </c>
    </row>
    <row r="273" spans="1:48" ht="21.75">
      <c r="A273" s="174">
        <v>94</v>
      </c>
      <c r="B273" s="175" t="s">
        <v>1789</v>
      </c>
      <c r="C273" s="175" t="s">
        <v>96</v>
      </c>
      <c r="D273" s="176">
        <v>42765</v>
      </c>
      <c r="E273" s="177">
        <v>42765</v>
      </c>
      <c r="F273" s="181"/>
      <c r="G273" s="181"/>
      <c r="H273" s="178"/>
      <c r="I273" s="175" t="s">
        <v>58</v>
      </c>
      <c r="J273" s="177">
        <v>54332</v>
      </c>
      <c r="K273" s="179" t="s">
        <v>3</v>
      </c>
      <c r="L273" s="175" t="s">
        <v>642</v>
      </c>
      <c r="M273" s="175" t="s">
        <v>1884</v>
      </c>
      <c r="N273" s="175" t="s">
        <v>643</v>
      </c>
      <c r="O273" s="175" t="s">
        <v>2373</v>
      </c>
      <c r="P273" s="179" t="s">
        <v>117</v>
      </c>
      <c r="Q273" s="179" t="s">
        <v>495</v>
      </c>
      <c r="R273" s="180"/>
      <c r="S273" s="235">
        <f t="shared" si="143"/>
        <v>1</v>
      </c>
      <c r="T273" s="236" t="str">
        <f t="shared" si="144"/>
        <v/>
      </c>
      <c r="U273" s="237" t="str">
        <f t="shared" si="145"/>
        <v/>
      </c>
      <c r="V273" s="245" t="str">
        <f t="shared" si="146"/>
        <v/>
      </c>
      <c r="W273" s="236" t="str">
        <f t="shared" si="147"/>
        <v/>
      </c>
      <c r="X273" s="237" t="str">
        <f t="shared" si="148"/>
        <v/>
      </c>
      <c r="Y273" s="245" t="str">
        <f t="shared" si="149"/>
        <v/>
      </c>
      <c r="Z273" s="236" t="str">
        <f t="shared" si="150"/>
        <v/>
      </c>
      <c r="AA273" s="248" t="str">
        <f t="shared" si="151"/>
        <v/>
      </c>
      <c r="AB273" s="235" t="str">
        <f t="shared" si="152"/>
        <v/>
      </c>
      <c r="AC273" s="236" t="str">
        <f t="shared" si="153"/>
        <v/>
      </c>
      <c r="AD273" s="236" t="str">
        <f t="shared" si="154"/>
        <v/>
      </c>
      <c r="AE273" s="237">
        <f t="shared" si="155"/>
        <v>1</v>
      </c>
      <c r="AF273" s="245" t="str">
        <f t="shared" si="156"/>
        <v/>
      </c>
      <c r="AG273" s="236" t="str">
        <f t="shared" si="157"/>
        <v/>
      </c>
      <c r="AH273" s="236" t="str">
        <f t="shared" si="158"/>
        <v/>
      </c>
      <c r="AI273" s="237" t="str">
        <f t="shared" si="159"/>
        <v/>
      </c>
      <c r="AJ273" s="245" t="str">
        <f t="shared" si="160"/>
        <v/>
      </c>
      <c r="AK273" s="236" t="str">
        <f t="shared" si="161"/>
        <v/>
      </c>
      <c r="AL273" s="236" t="str">
        <f t="shared" si="162"/>
        <v/>
      </c>
      <c r="AM273" s="248" t="str">
        <f t="shared" si="163"/>
        <v/>
      </c>
      <c r="AN273" s="250"/>
      <c r="AO273" s="251"/>
      <c r="AP273" s="251"/>
      <c r="AQ273" s="251"/>
      <c r="AR273" s="251"/>
      <c r="AS273" s="251"/>
      <c r="AT273">
        <f t="shared" si="164"/>
        <v>6</v>
      </c>
      <c r="AU273">
        <f t="shared" si="165"/>
        <v>4</v>
      </c>
      <c r="AV273">
        <f t="shared" si="166"/>
        <v>2</v>
      </c>
    </row>
    <row r="274" spans="1:48" ht="21.75">
      <c r="A274" s="174">
        <v>95</v>
      </c>
      <c r="B274" s="175" t="s">
        <v>2121</v>
      </c>
      <c r="C274" s="175" t="s">
        <v>96</v>
      </c>
      <c r="D274" s="176">
        <v>43661</v>
      </c>
      <c r="E274" s="177">
        <v>43661</v>
      </c>
      <c r="F274" s="181"/>
      <c r="G274" s="181"/>
      <c r="H274" s="178"/>
      <c r="I274" s="175" t="s">
        <v>58</v>
      </c>
      <c r="J274" s="177">
        <v>49218</v>
      </c>
      <c r="K274" s="179" t="s">
        <v>3</v>
      </c>
      <c r="L274" s="175" t="s">
        <v>771</v>
      </c>
      <c r="M274" s="175" t="s">
        <v>88</v>
      </c>
      <c r="N274" s="175" t="s">
        <v>276</v>
      </c>
      <c r="O274" s="175" t="s">
        <v>7</v>
      </c>
      <c r="P274" s="179" t="s">
        <v>60</v>
      </c>
      <c r="Q274" s="179" t="s">
        <v>1768</v>
      </c>
      <c r="R274" s="180"/>
      <c r="S274" s="235">
        <f t="shared" si="143"/>
        <v>1</v>
      </c>
      <c r="T274" s="236" t="str">
        <f t="shared" si="144"/>
        <v/>
      </c>
      <c r="U274" s="237" t="str">
        <f t="shared" si="145"/>
        <v/>
      </c>
      <c r="V274" s="245" t="str">
        <f t="shared" si="146"/>
        <v/>
      </c>
      <c r="W274" s="236" t="str">
        <f t="shared" si="147"/>
        <v/>
      </c>
      <c r="X274" s="237" t="str">
        <f t="shared" si="148"/>
        <v/>
      </c>
      <c r="Y274" s="245" t="str">
        <f t="shared" si="149"/>
        <v/>
      </c>
      <c r="Z274" s="236" t="str">
        <f t="shared" si="150"/>
        <v/>
      </c>
      <c r="AA274" s="248" t="str">
        <f t="shared" si="151"/>
        <v/>
      </c>
      <c r="AB274" s="235" t="str">
        <f t="shared" si="152"/>
        <v/>
      </c>
      <c r="AC274" s="236" t="str">
        <f t="shared" si="153"/>
        <v/>
      </c>
      <c r="AD274" s="236" t="str">
        <f t="shared" si="154"/>
        <v/>
      </c>
      <c r="AE274" s="237">
        <f t="shared" si="155"/>
        <v>1</v>
      </c>
      <c r="AF274" s="245" t="str">
        <f t="shared" si="156"/>
        <v/>
      </c>
      <c r="AG274" s="236" t="str">
        <f t="shared" si="157"/>
        <v/>
      </c>
      <c r="AH274" s="236" t="str">
        <f t="shared" si="158"/>
        <v/>
      </c>
      <c r="AI274" s="237" t="str">
        <f t="shared" si="159"/>
        <v/>
      </c>
      <c r="AJ274" s="245" t="str">
        <f t="shared" si="160"/>
        <v/>
      </c>
      <c r="AK274" s="236" t="str">
        <f t="shared" si="161"/>
        <v/>
      </c>
      <c r="AL274" s="236" t="str">
        <f t="shared" si="162"/>
        <v/>
      </c>
      <c r="AM274" s="248" t="str">
        <f t="shared" si="163"/>
        <v/>
      </c>
      <c r="AN274" s="250"/>
      <c r="AO274" s="251"/>
      <c r="AP274" s="251"/>
      <c r="AQ274" s="251"/>
      <c r="AR274" s="251"/>
      <c r="AS274" s="251"/>
      <c r="AT274">
        <f t="shared" si="164"/>
        <v>3</v>
      </c>
      <c r="AU274">
        <f t="shared" si="165"/>
        <v>10</v>
      </c>
      <c r="AV274">
        <f t="shared" si="166"/>
        <v>17</v>
      </c>
    </row>
    <row r="275" spans="1:48" ht="21.75">
      <c r="A275" s="174">
        <v>96</v>
      </c>
      <c r="B275" s="175" t="s">
        <v>2214</v>
      </c>
      <c r="C275" s="175" t="s">
        <v>96</v>
      </c>
      <c r="D275" s="176">
        <v>43892</v>
      </c>
      <c r="E275" s="177">
        <v>43892</v>
      </c>
      <c r="F275" s="181"/>
      <c r="G275" s="181"/>
      <c r="H275" s="178"/>
      <c r="I275" s="175" t="s">
        <v>58</v>
      </c>
      <c r="J275" s="177">
        <v>52140</v>
      </c>
      <c r="K275" s="179" t="s">
        <v>3</v>
      </c>
      <c r="L275" s="175" t="s">
        <v>2374</v>
      </c>
      <c r="M275" s="175" t="s">
        <v>1884</v>
      </c>
      <c r="N275" s="175" t="s">
        <v>2375</v>
      </c>
      <c r="O275" s="175" t="s">
        <v>2376</v>
      </c>
      <c r="P275" s="179" t="s">
        <v>117</v>
      </c>
      <c r="Q275" s="179" t="s">
        <v>2042</v>
      </c>
      <c r="R275" s="180"/>
      <c r="S275" s="235">
        <f t="shared" ref="S275:S285" si="167">IF($B275&lt;&gt;"",IF(AND($K275="เอก",OR($AT275&gt;0,AND($AT275=0,$AU275&gt;=9))),1,""),"")</f>
        <v>1</v>
      </c>
      <c r="T275" s="236" t="str">
        <f t="shared" ref="T275:T285" si="168">IF($B275&lt;&gt;"",IF(AND($K275="โท",OR($AT275&gt;0,AND($AT275=0,$AU275&gt;=9))),1,""),"")</f>
        <v/>
      </c>
      <c r="U275" s="237" t="str">
        <f t="shared" ref="U275:U285" si="169">IF($B275&lt;&gt;"",IF(AND($K275="ตรี",OR($AT275&gt;0,AND($AT275=0,$AU275&gt;=9))),1,""),"")</f>
        <v/>
      </c>
      <c r="V275" s="245" t="str">
        <f t="shared" ref="V275:V285" si="170">IF($B275&lt;&gt;"",IF(AND($K275="เอก",AND($AT275=0,AND($AU275&gt;=6,$AU275&lt;=8))),1,""),"")</f>
        <v/>
      </c>
      <c r="W275" s="236" t="str">
        <f t="shared" ref="W275:W285" si="171">IF($B275&lt;&gt;"",IF(AND($K275="โท",AND($AT275=0,AND($AU275&gt;=6,$AU275&lt;=8))),1,""),"")</f>
        <v/>
      </c>
      <c r="X275" s="237" t="str">
        <f t="shared" ref="X275:X285" si="172">IF($B275&lt;&gt;"",IF(AND($K275="ตรี",AND($AT275=0,AND($AU275&gt;=6,$AU275&lt;=8))),1,""),"")</f>
        <v/>
      </c>
      <c r="Y275" s="245" t="str">
        <f t="shared" ref="Y275:Y285" si="173">IF($B275&lt;&gt;"",IF(AND($K275="เอก",AND($AT275=0,AND($AU275&gt;=0,$AU275&lt;=5))),1,""),"")</f>
        <v/>
      </c>
      <c r="Z275" s="236" t="str">
        <f t="shared" ref="Z275:Z285" si="174">IF($B275&lt;&gt;"",IF(AND($K275="โท",AND($AT275=0,AND($AU275&gt;=0,$AU275&lt;=5))),1,""),"")</f>
        <v/>
      </c>
      <c r="AA275" s="248" t="str">
        <f t="shared" ref="AA275:AA285" si="175">IF($B275&lt;&gt;"",IF(AND($K275="ตรี",AND($AT275=0,AND($AU275&gt;=0,$AU275&lt;=5))),1,""),"")</f>
        <v/>
      </c>
      <c r="AB275" s="235" t="str">
        <f t="shared" ref="AB275:AB285" si="176">IF($B275&lt;&gt;"",IF(AND($C275="ศาสตราจารย์",OR($AT275&gt;0,AND($AT275=0,$AU275&gt;=9))),1,""),"")</f>
        <v/>
      </c>
      <c r="AC275" s="236" t="str">
        <f t="shared" ref="AC275:AC285" si="177">IF($B275&lt;&gt;"",IF(AND($C275="รองศาสตราจารย์",OR($AT275&gt;0,AND($AT275=0,$AU275&gt;=9))),1,""),"")</f>
        <v/>
      </c>
      <c r="AD275" s="236" t="str">
        <f t="shared" ref="AD275:AD285" si="178">IF($B275&lt;&gt;"",IF(AND($C275="ผู้ช่วยศาสตราจารย์",OR($AT275&gt;0,AND($AT275=0,$AU275&gt;=9))),1,""),"")</f>
        <v/>
      </c>
      <c r="AE275" s="237">
        <f t="shared" ref="AE275:AE285" si="179">IF($B275&lt;&gt;"",IF(AND($C275="อาจารย์",OR($AT275&gt;0,AND($AT275=0,$AU275&gt;=9))),1,""),"")</f>
        <v>1</v>
      </c>
      <c r="AF275" s="245" t="str">
        <f t="shared" ref="AF275:AF285" si="180">IF($B275&lt;&gt;"",IF(AND($C275="ศาสตราจารย์",AND($AT275=0,AND($AU275&gt;=6,$AU275&lt;=8))),1,""),"")</f>
        <v/>
      </c>
      <c r="AG275" s="236" t="str">
        <f t="shared" ref="AG275:AG285" si="181">IF($B275&lt;&gt;"",IF(AND($C275="รองศาสตราจารย์",AND($AT275=0,AND($AU275&gt;=6,$AU275&lt;=8))),1,""),"")</f>
        <v/>
      </c>
      <c r="AH275" s="236" t="str">
        <f t="shared" ref="AH275:AH285" si="182">IF($B275&lt;&gt;"",IF(AND($C275="ผู้ช่วยศาสตราจารย์",AND($AT275=0,AND($AU275&gt;=6,$AU275&lt;=8))),1,""),"")</f>
        <v/>
      </c>
      <c r="AI275" s="237" t="str">
        <f t="shared" ref="AI275:AI285" si="183">IF($B275&lt;&gt;"",IF(AND($C275="อาจารย์",AND($AT275=0,AND($AU275&gt;=6,$AU275&lt;=8))),1,""),"")</f>
        <v/>
      </c>
      <c r="AJ275" s="245" t="str">
        <f t="shared" ref="AJ275:AJ285" si="184">IF($B275&lt;&gt;"",IF(AND($C275="ศาสตราจารย์",AND($AT275=0,AND($AU275&gt;=0,$AU275&lt;=5))),1,""),"")</f>
        <v/>
      </c>
      <c r="AK275" s="236" t="str">
        <f t="shared" ref="AK275:AK285" si="185">IF($B275&lt;&gt;"",IF(AND($C275="รองศาสตราจารย์",AND($AT275=0,AND($AU275&gt;=0,$AU275&lt;=5))),1,""),"")</f>
        <v/>
      </c>
      <c r="AL275" s="236" t="str">
        <f t="shared" ref="AL275:AL285" si="186">IF($B275&lt;&gt;"",IF(AND($C275="ผู้ช่วยศาสตราจารย์",AND($AT275=0,AND($AU275&gt;=0,$AU275&lt;=5))),1,""),"")</f>
        <v/>
      </c>
      <c r="AM275" s="248" t="str">
        <f t="shared" ref="AM275:AM285" si="187">IF($B275&lt;&gt;"",IF(AND($C275="อาจารย์",AND($AT275=0,AND($AU275&gt;=0,$AU275&lt;=5))),1,""),"")</f>
        <v/>
      </c>
      <c r="AN275" s="250"/>
      <c r="AO275" s="251"/>
      <c r="AP275" s="251"/>
      <c r="AQ275" s="251"/>
      <c r="AR275" s="251"/>
      <c r="AS275" s="251"/>
      <c r="AT275">
        <f t="shared" ref="AT275:AT285" si="188">IF(B275&lt;&gt;"",DATEDIF(E275,$AT$9,"Y"),"")</f>
        <v>3</v>
      </c>
      <c r="AU275">
        <f t="shared" ref="AU275:AU285" si="189">IF(B275&lt;&gt;"",DATEDIF(E275,$AT$9,"YM"),"")</f>
        <v>2</v>
      </c>
      <c r="AV275">
        <f t="shared" ref="AV275:AV285" si="190">IF(B275&lt;&gt;"",DATEDIF(E275,$AT$9,"MD"),"")</f>
        <v>30</v>
      </c>
    </row>
    <row r="276" spans="1:48" ht="21.75">
      <c r="A276" s="174">
        <v>97</v>
      </c>
      <c r="B276" s="175" t="s">
        <v>1788</v>
      </c>
      <c r="C276" s="175" t="s">
        <v>96</v>
      </c>
      <c r="D276" s="176">
        <v>42705</v>
      </c>
      <c r="E276" s="177">
        <v>42705</v>
      </c>
      <c r="F276" s="181"/>
      <c r="G276" s="181"/>
      <c r="H276" s="178"/>
      <c r="I276" s="175" t="s">
        <v>58</v>
      </c>
      <c r="J276" s="177">
        <v>54332</v>
      </c>
      <c r="K276" s="179" t="s">
        <v>3</v>
      </c>
      <c r="L276" s="175" t="s">
        <v>2378</v>
      </c>
      <c r="M276" s="175" t="s">
        <v>1884</v>
      </c>
      <c r="N276" s="175" t="s">
        <v>2379</v>
      </c>
      <c r="O276" s="175" t="s">
        <v>2380</v>
      </c>
      <c r="P276" s="179" t="s">
        <v>109</v>
      </c>
      <c r="Q276" s="179" t="s">
        <v>495</v>
      </c>
      <c r="R276" s="180"/>
      <c r="S276" s="235">
        <f t="shared" si="167"/>
        <v>1</v>
      </c>
      <c r="T276" s="236" t="str">
        <f t="shared" si="168"/>
        <v/>
      </c>
      <c r="U276" s="237" t="str">
        <f t="shared" si="169"/>
        <v/>
      </c>
      <c r="V276" s="245" t="str">
        <f t="shared" si="170"/>
        <v/>
      </c>
      <c r="W276" s="236" t="str">
        <f t="shared" si="171"/>
        <v/>
      </c>
      <c r="X276" s="237" t="str">
        <f t="shared" si="172"/>
        <v/>
      </c>
      <c r="Y276" s="245" t="str">
        <f t="shared" si="173"/>
        <v/>
      </c>
      <c r="Z276" s="236" t="str">
        <f t="shared" si="174"/>
        <v/>
      </c>
      <c r="AA276" s="248" t="str">
        <f t="shared" si="175"/>
        <v/>
      </c>
      <c r="AB276" s="235" t="str">
        <f t="shared" si="176"/>
        <v/>
      </c>
      <c r="AC276" s="236" t="str">
        <f t="shared" si="177"/>
        <v/>
      </c>
      <c r="AD276" s="236" t="str">
        <f t="shared" si="178"/>
        <v/>
      </c>
      <c r="AE276" s="237">
        <f t="shared" si="179"/>
        <v>1</v>
      </c>
      <c r="AF276" s="245" t="str">
        <f t="shared" si="180"/>
        <v/>
      </c>
      <c r="AG276" s="236" t="str">
        <f t="shared" si="181"/>
        <v/>
      </c>
      <c r="AH276" s="236" t="str">
        <f t="shared" si="182"/>
        <v/>
      </c>
      <c r="AI276" s="237" t="str">
        <f t="shared" si="183"/>
        <v/>
      </c>
      <c r="AJ276" s="245" t="str">
        <f t="shared" si="184"/>
        <v/>
      </c>
      <c r="AK276" s="236" t="str">
        <f t="shared" si="185"/>
        <v/>
      </c>
      <c r="AL276" s="236" t="str">
        <f t="shared" si="186"/>
        <v/>
      </c>
      <c r="AM276" s="248" t="str">
        <f t="shared" si="187"/>
        <v/>
      </c>
      <c r="AN276" s="250"/>
      <c r="AO276" s="251"/>
      <c r="AP276" s="251"/>
      <c r="AQ276" s="251"/>
      <c r="AR276" s="251"/>
      <c r="AS276" s="251"/>
      <c r="AT276">
        <f t="shared" si="188"/>
        <v>6</v>
      </c>
      <c r="AU276">
        <f t="shared" si="189"/>
        <v>6</v>
      </c>
      <c r="AV276">
        <f t="shared" si="190"/>
        <v>0</v>
      </c>
    </row>
    <row r="277" spans="1:48" ht="21.75">
      <c r="A277" s="174">
        <v>98</v>
      </c>
      <c r="B277" s="175" t="s">
        <v>1939</v>
      </c>
      <c r="C277" s="175" t="s">
        <v>96</v>
      </c>
      <c r="D277" s="176">
        <v>39022</v>
      </c>
      <c r="E277" s="177">
        <v>39022</v>
      </c>
      <c r="F277" s="181"/>
      <c r="G277" s="181"/>
      <c r="H277" s="178"/>
      <c r="I277" s="175" t="s">
        <v>58</v>
      </c>
      <c r="J277" s="177">
        <v>49949</v>
      </c>
      <c r="K277" s="179" t="s">
        <v>3</v>
      </c>
      <c r="L277" s="175" t="s">
        <v>772</v>
      </c>
      <c r="M277" s="175" t="s">
        <v>88</v>
      </c>
      <c r="N277" s="175" t="s">
        <v>616</v>
      </c>
      <c r="O277" s="175" t="s">
        <v>7</v>
      </c>
      <c r="P277" s="179" t="s">
        <v>167</v>
      </c>
      <c r="Q277" s="179" t="s">
        <v>1837</v>
      </c>
      <c r="R277" s="180"/>
      <c r="S277" s="235">
        <f t="shared" si="167"/>
        <v>1</v>
      </c>
      <c r="T277" s="236" t="str">
        <f t="shared" si="168"/>
        <v/>
      </c>
      <c r="U277" s="237" t="str">
        <f t="shared" si="169"/>
        <v/>
      </c>
      <c r="V277" s="245" t="str">
        <f t="shared" si="170"/>
        <v/>
      </c>
      <c r="W277" s="236" t="str">
        <f t="shared" si="171"/>
        <v/>
      </c>
      <c r="X277" s="237" t="str">
        <f t="shared" si="172"/>
        <v/>
      </c>
      <c r="Y277" s="245" t="str">
        <f t="shared" si="173"/>
        <v/>
      </c>
      <c r="Z277" s="236" t="str">
        <f t="shared" si="174"/>
        <v/>
      </c>
      <c r="AA277" s="248" t="str">
        <f t="shared" si="175"/>
        <v/>
      </c>
      <c r="AB277" s="235" t="str">
        <f t="shared" si="176"/>
        <v/>
      </c>
      <c r="AC277" s="236" t="str">
        <f t="shared" si="177"/>
        <v/>
      </c>
      <c r="AD277" s="236" t="str">
        <f t="shared" si="178"/>
        <v/>
      </c>
      <c r="AE277" s="237">
        <f t="shared" si="179"/>
        <v>1</v>
      </c>
      <c r="AF277" s="245" t="str">
        <f t="shared" si="180"/>
        <v/>
      </c>
      <c r="AG277" s="236" t="str">
        <f t="shared" si="181"/>
        <v/>
      </c>
      <c r="AH277" s="236" t="str">
        <f t="shared" si="182"/>
        <v/>
      </c>
      <c r="AI277" s="237" t="str">
        <f t="shared" si="183"/>
        <v/>
      </c>
      <c r="AJ277" s="245" t="str">
        <f t="shared" si="184"/>
        <v/>
      </c>
      <c r="AK277" s="236" t="str">
        <f t="shared" si="185"/>
        <v/>
      </c>
      <c r="AL277" s="236" t="str">
        <f t="shared" si="186"/>
        <v/>
      </c>
      <c r="AM277" s="248" t="str">
        <f t="shared" si="187"/>
        <v/>
      </c>
      <c r="AN277" s="250"/>
      <c r="AO277" s="251"/>
      <c r="AP277" s="251"/>
      <c r="AQ277" s="251"/>
      <c r="AR277" s="251"/>
      <c r="AS277" s="251"/>
      <c r="AT277">
        <f t="shared" si="188"/>
        <v>16</v>
      </c>
      <c r="AU277">
        <f t="shared" si="189"/>
        <v>7</v>
      </c>
      <c r="AV277">
        <f t="shared" si="190"/>
        <v>0</v>
      </c>
    </row>
    <row r="278" spans="1:48" ht="21.75">
      <c r="A278" s="174">
        <v>99</v>
      </c>
      <c r="B278" s="175" t="s">
        <v>1940</v>
      </c>
      <c r="C278" s="175" t="s">
        <v>96</v>
      </c>
      <c r="D278" s="176">
        <v>43248</v>
      </c>
      <c r="E278" s="177">
        <v>43248</v>
      </c>
      <c r="F278" s="181"/>
      <c r="G278" s="181"/>
      <c r="H278" s="178"/>
      <c r="I278" s="175" t="s">
        <v>58</v>
      </c>
      <c r="J278" s="177">
        <v>52505</v>
      </c>
      <c r="K278" s="179" t="s">
        <v>3</v>
      </c>
      <c r="L278" s="175" t="s">
        <v>1941</v>
      </c>
      <c r="M278" s="175" t="s">
        <v>1884</v>
      </c>
      <c r="N278" s="175" t="s">
        <v>1942</v>
      </c>
      <c r="O278" s="175" t="s">
        <v>942</v>
      </c>
      <c r="P278" s="179" t="s">
        <v>60</v>
      </c>
      <c r="Q278" s="179" t="s">
        <v>1837</v>
      </c>
      <c r="R278" s="180"/>
      <c r="S278" s="235">
        <f t="shared" si="167"/>
        <v>1</v>
      </c>
      <c r="T278" s="236" t="str">
        <f t="shared" si="168"/>
        <v/>
      </c>
      <c r="U278" s="237" t="str">
        <f t="shared" si="169"/>
        <v/>
      </c>
      <c r="V278" s="245" t="str">
        <f t="shared" si="170"/>
        <v/>
      </c>
      <c r="W278" s="236" t="str">
        <f t="shared" si="171"/>
        <v/>
      </c>
      <c r="X278" s="237" t="str">
        <f t="shared" si="172"/>
        <v/>
      </c>
      <c r="Y278" s="245" t="str">
        <f t="shared" si="173"/>
        <v/>
      </c>
      <c r="Z278" s="236" t="str">
        <f t="shared" si="174"/>
        <v/>
      </c>
      <c r="AA278" s="248" t="str">
        <f t="shared" si="175"/>
        <v/>
      </c>
      <c r="AB278" s="235" t="str">
        <f t="shared" si="176"/>
        <v/>
      </c>
      <c r="AC278" s="236" t="str">
        <f t="shared" si="177"/>
        <v/>
      </c>
      <c r="AD278" s="236" t="str">
        <f t="shared" si="178"/>
        <v/>
      </c>
      <c r="AE278" s="237">
        <f t="shared" si="179"/>
        <v>1</v>
      </c>
      <c r="AF278" s="245" t="str">
        <f t="shared" si="180"/>
        <v/>
      </c>
      <c r="AG278" s="236" t="str">
        <f t="shared" si="181"/>
        <v/>
      </c>
      <c r="AH278" s="236" t="str">
        <f t="shared" si="182"/>
        <v/>
      </c>
      <c r="AI278" s="237" t="str">
        <f t="shared" si="183"/>
        <v/>
      </c>
      <c r="AJ278" s="245" t="str">
        <f t="shared" si="184"/>
        <v/>
      </c>
      <c r="AK278" s="236" t="str">
        <f t="shared" si="185"/>
        <v/>
      </c>
      <c r="AL278" s="236" t="str">
        <f t="shared" si="186"/>
        <v/>
      </c>
      <c r="AM278" s="248" t="str">
        <f t="shared" si="187"/>
        <v/>
      </c>
      <c r="AN278" s="250"/>
      <c r="AO278" s="251"/>
      <c r="AP278" s="251"/>
      <c r="AQ278" s="251"/>
      <c r="AR278" s="251"/>
      <c r="AS278" s="251"/>
      <c r="AT278">
        <f t="shared" si="188"/>
        <v>5</v>
      </c>
      <c r="AU278">
        <f t="shared" si="189"/>
        <v>0</v>
      </c>
      <c r="AV278">
        <f t="shared" si="190"/>
        <v>4</v>
      </c>
    </row>
    <row r="279" spans="1:48" ht="21.75">
      <c r="A279" s="174">
        <v>100</v>
      </c>
      <c r="B279" s="175" t="s">
        <v>781</v>
      </c>
      <c r="C279" s="175" t="s">
        <v>96</v>
      </c>
      <c r="D279" s="176">
        <v>36126</v>
      </c>
      <c r="E279" s="177">
        <v>36126</v>
      </c>
      <c r="F279" s="181"/>
      <c r="G279" s="181"/>
      <c r="H279" s="178"/>
      <c r="I279" s="175" t="s">
        <v>58</v>
      </c>
      <c r="J279" s="177">
        <v>49218</v>
      </c>
      <c r="K279" s="179" t="s">
        <v>3</v>
      </c>
      <c r="L279" s="175" t="s">
        <v>612</v>
      </c>
      <c r="M279" s="175" t="s">
        <v>88</v>
      </c>
      <c r="N279" s="175" t="s">
        <v>613</v>
      </c>
      <c r="O279" s="175" t="s">
        <v>248</v>
      </c>
      <c r="P279" s="179" t="s">
        <v>109</v>
      </c>
      <c r="Q279" s="179" t="s">
        <v>167</v>
      </c>
      <c r="R279" s="180"/>
      <c r="S279" s="235">
        <f t="shared" si="167"/>
        <v>1</v>
      </c>
      <c r="T279" s="236" t="str">
        <f t="shared" si="168"/>
        <v/>
      </c>
      <c r="U279" s="237" t="str">
        <f t="shared" si="169"/>
        <v/>
      </c>
      <c r="V279" s="245" t="str">
        <f t="shared" si="170"/>
        <v/>
      </c>
      <c r="W279" s="236" t="str">
        <f t="shared" si="171"/>
        <v/>
      </c>
      <c r="X279" s="237" t="str">
        <f t="shared" si="172"/>
        <v/>
      </c>
      <c r="Y279" s="245" t="str">
        <f t="shared" si="173"/>
        <v/>
      </c>
      <c r="Z279" s="236" t="str">
        <f t="shared" si="174"/>
        <v/>
      </c>
      <c r="AA279" s="248" t="str">
        <f t="shared" si="175"/>
        <v/>
      </c>
      <c r="AB279" s="235" t="str">
        <f t="shared" si="176"/>
        <v/>
      </c>
      <c r="AC279" s="236" t="str">
        <f t="shared" si="177"/>
        <v/>
      </c>
      <c r="AD279" s="236" t="str">
        <f t="shared" si="178"/>
        <v/>
      </c>
      <c r="AE279" s="237">
        <f t="shared" si="179"/>
        <v>1</v>
      </c>
      <c r="AF279" s="245" t="str">
        <f t="shared" si="180"/>
        <v/>
      </c>
      <c r="AG279" s="236" t="str">
        <f t="shared" si="181"/>
        <v/>
      </c>
      <c r="AH279" s="236" t="str">
        <f t="shared" si="182"/>
        <v/>
      </c>
      <c r="AI279" s="237" t="str">
        <f t="shared" si="183"/>
        <v/>
      </c>
      <c r="AJ279" s="245" t="str">
        <f t="shared" si="184"/>
        <v/>
      </c>
      <c r="AK279" s="236" t="str">
        <f t="shared" si="185"/>
        <v/>
      </c>
      <c r="AL279" s="236" t="str">
        <f t="shared" si="186"/>
        <v/>
      </c>
      <c r="AM279" s="248" t="str">
        <f t="shared" si="187"/>
        <v/>
      </c>
      <c r="AN279" s="250"/>
      <c r="AO279" s="251"/>
      <c r="AP279" s="251"/>
      <c r="AQ279" s="251"/>
      <c r="AR279" s="251"/>
      <c r="AS279" s="251"/>
      <c r="AT279">
        <f t="shared" si="188"/>
        <v>24</v>
      </c>
      <c r="AU279">
        <f t="shared" si="189"/>
        <v>6</v>
      </c>
      <c r="AV279">
        <f t="shared" si="190"/>
        <v>5</v>
      </c>
    </row>
    <row r="280" spans="1:48" ht="21.75">
      <c r="A280" s="174">
        <v>101</v>
      </c>
      <c r="B280" s="175" t="s">
        <v>785</v>
      </c>
      <c r="C280" s="175" t="s">
        <v>96</v>
      </c>
      <c r="D280" s="176">
        <v>41799</v>
      </c>
      <c r="E280" s="177">
        <v>41799</v>
      </c>
      <c r="F280" s="181"/>
      <c r="G280" s="181"/>
      <c r="H280" s="178"/>
      <c r="I280" s="175" t="s">
        <v>58</v>
      </c>
      <c r="J280" s="177">
        <v>51775</v>
      </c>
      <c r="K280" s="179" t="s">
        <v>3</v>
      </c>
      <c r="L280" s="175" t="s">
        <v>786</v>
      </c>
      <c r="M280" s="175" t="s">
        <v>1884</v>
      </c>
      <c r="N280" s="175" t="s">
        <v>787</v>
      </c>
      <c r="O280" s="175" t="s">
        <v>788</v>
      </c>
      <c r="P280" s="179" t="s">
        <v>59</v>
      </c>
      <c r="Q280" s="179" t="s">
        <v>73</v>
      </c>
      <c r="R280" s="180"/>
      <c r="S280" s="235">
        <f t="shared" si="167"/>
        <v>1</v>
      </c>
      <c r="T280" s="236" t="str">
        <f t="shared" si="168"/>
        <v/>
      </c>
      <c r="U280" s="237" t="str">
        <f t="shared" si="169"/>
        <v/>
      </c>
      <c r="V280" s="245" t="str">
        <f t="shared" si="170"/>
        <v/>
      </c>
      <c r="W280" s="236" t="str">
        <f t="shared" si="171"/>
        <v/>
      </c>
      <c r="X280" s="237" t="str">
        <f t="shared" si="172"/>
        <v/>
      </c>
      <c r="Y280" s="245" t="str">
        <f t="shared" si="173"/>
        <v/>
      </c>
      <c r="Z280" s="236" t="str">
        <f t="shared" si="174"/>
        <v/>
      </c>
      <c r="AA280" s="248" t="str">
        <f t="shared" si="175"/>
        <v/>
      </c>
      <c r="AB280" s="235" t="str">
        <f t="shared" si="176"/>
        <v/>
      </c>
      <c r="AC280" s="236" t="str">
        <f t="shared" si="177"/>
        <v/>
      </c>
      <c r="AD280" s="236" t="str">
        <f t="shared" si="178"/>
        <v/>
      </c>
      <c r="AE280" s="237">
        <f t="shared" si="179"/>
        <v>1</v>
      </c>
      <c r="AF280" s="245" t="str">
        <f t="shared" si="180"/>
        <v/>
      </c>
      <c r="AG280" s="236" t="str">
        <f t="shared" si="181"/>
        <v/>
      </c>
      <c r="AH280" s="236" t="str">
        <f t="shared" si="182"/>
        <v/>
      </c>
      <c r="AI280" s="237" t="str">
        <f t="shared" si="183"/>
        <v/>
      </c>
      <c r="AJ280" s="245" t="str">
        <f t="shared" si="184"/>
        <v/>
      </c>
      <c r="AK280" s="236" t="str">
        <f t="shared" si="185"/>
        <v/>
      </c>
      <c r="AL280" s="236" t="str">
        <f t="shared" si="186"/>
        <v/>
      </c>
      <c r="AM280" s="248" t="str">
        <f t="shared" si="187"/>
        <v/>
      </c>
      <c r="AN280" s="250"/>
      <c r="AO280" s="251"/>
      <c r="AP280" s="251"/>
      <c r="AQ280" s="251"/>
      <c r="AR280" s="251"/>
      <c r="AS280" s="251"/>
      <c r="AT280">
        <f t="shared" si="188"/>
        <v>8</v>
      </c>
      <c r="AU280">
        <f t="shared" si="189"/>
        <v>11</v>
      </c>
      <c r="AV280">
        <f t="shared" si="190"/>
        <v>23</v>
      </c>
    </row>
    <row r="281" spans="1:48" ht="21.75">
      <c r="A281" s="174">
        <v>102</v>
      </c>
      <c r="B281" s="175" t="s">
        <v>792</v>
      </c>
      <c r="C281" s="175" t="s">
        <v>96</v>
      </c>
      <c r="D281" s="176">
        <v>35556</v>
      </c>
      <c r="E281" s="177">
        <v>35556</v>
      </c>
      <c r="F281" s="181"/>
      <c r="G281" s="181"/>
      <c r="H281" s="178"/>
      <c r="I281" s="175" t="s">
        <v>58</v>
      </c>
      <c r="J281" s="177">
        <v>48122</v>
      </c>
      <c r="K281" s="179" t="s">
        <v>3</v>
      </c>
      <c r="L281" s="175" t="s">
        <v>4</v>
      </c>
      <c r="M281" s="175" t="s">
        <v>5</v>
      </c>
      <c r="N281" s="175" t="s">
        <v>6</v>
      </c>
      <c r="O281" s="175" t="s">
        <v>7</v>
      </c>
      <c r="P281" s="179" t="s">
        <v>27</v>
      </c>
      <c r="Q281" s="179" t="s">
        <v>121</v>
      </c>
      <c r="R281" s="180"/>
      <c r="S281" s="235">
        <f t="shared" si="167"/>
        <v>1</v>
      </c>
      <c r="T281" s="236" t="str">
        <f t="shared" si="168"/>
        <v/>
      </c>
      <c r="U281" s="237" t="str">
        <f t="shared" si="169"/>
        <v/>
      </c>
      <c r="V281" s="245" t="str">
        <f t="shared" si="170"/>
        <v/>
      </c>
      <c r="W281" s="236" t="str">
        <f t="shared" si="171"/>
        <v/>
      </c>
      <c r="X281" s="237" t="str">
        <f t="shared" si="172"/>
        <v/>
      </c>
      <c r="Y281" s="245" t="str">
        <f t="shared" si="173"/>
        <v/>
      </c>
      <c r="Z281" s="236" t="str">
        <f t="shared" si="174"/>
        <v/>
      </c>
      <c r="AA281" s="248" t="str">
        <f t="shared" si="175"/>
        <v/>
      </c>
      <c r="AB281" s="235" t="str">
        <f t="shared" si="176"/>
        <v/>
      </c>
      <c r="AC281" s="236" t="str">
        <f t="shared" si="177"/>
        <v/>
      </c>
      <c r="AD281" s="236" t="str">
        <f t="shared" si="178"/>
        <v/>
      </c>
      <c r="AE281" s="237">
        <f t="shared" si="179"/>
        <v>1</v>
      </c>
      <c r="AF281" s="245" t="str">
        <f t="shared" si="180"/>
        <v/>
      </c>
      <c r="AG281" s="236" t="str">
        <f t="shared" si="181"/>
        <v/>
      </c>
      <c r="AH281" s="236" t="str">
        <f t="shared" si="182"/>
        <v/>
      </c>
      <c r="AI281" s="237" t="str">
        <f t="shared" si="183"/>
        <v/>
      </c>
      <c r="AJ281" s="245" t="str">
        <f t="shared" si="184"/>
        <v/>
      </c>
      <c r="AK281" s="236" t="str">
        <f t="shared" si="185"/>
        <v/>
      </c>
      <c r="AL281" s="236" t="str">
        <f t="shared" si="186"/>
        <v/>
      </c>
      <c r="AM281" s="248" t="str">
        <f t="shared" si="187"/>
        <v/>
      </c>
      <c r="AN281" s="250"/>
      <c r="AO281" s="251"/>
      <c r="AP281" s="251"/>
      <c r="AQ281" s="251"/>
      <c r="AR281" s="251"/>
      <c r="AS281" s="251"/>
      <c r="AT281">
        <f t="shared" si="188"/>
        <v>26</v>
      </c>
      <c r="AU281">
        <f t="shared" si="189"/>
        <v>0</v>
      </c>
      <c r="AV281">
        <f t="shared" si="190"/>
        <v>26</v>
      </c>
    </row>
    <row r="282" spans="1:48" ht="21.75">
      <c r="A282" s="174">
        <v>103</v>
      </c>
      <c r="B282" s="175" t="s">
        <v>1794</v>
      </c>
      <c r="C282" s="175" t="s">
        <v>96</v>
      </c>
      <c r="D282" s="176">
        <v>38869</v>
      </c>
      <c r="E282" s="177">
        <v>38869</v>
      </c>
      <c r="F282" s="181"/>
      <c r="G282" s="181"/>
      <c r="H282" s="178"/>
      <c r="I282" s="175" t="s">
        <v>58</v>
      </c>
      <c r="J282" s="177">
        <v>50314</v>
      </c>
      <c r="K282" s="179" t="s">
        <v>3</v>
      </c>
      <c r="L282" s="175" t="s">
        <v>1796</v>
      </c>
      <c r="M282" s="175" t="s">
        <v>1884</v>
      </c>
      <c r="N282" s="175" t="s">
        <v>1797</v>
      </c>
      <c r="O282" s="175" t="s">
        <v>1798</v>
      </c>
      <c r="P282" s="179" t="s">
        <v>109</v>
      </c>
      <c r="Q282" s="179" t="s">
        <v>1768</v>
      </c>
      <c r="R282" s="180"/>
      <c r="S282" s="235">
        <f t="shared" si="167"/>
        <v>1</v>
      </c>
      <c r="T282" s="236" t="str">
        <f t="shared" si="168"/>
        <v/>
      </c>
      <c r="U282" s="237" t="str">
        <f t="shared" si="169"/>
        <v/>
      </c>
      <c r="V282" s="245" t="str">
        <f t="shared" si="170"/>
        <v/>
      </c>
      <c r="W282" s="236" t="str">
        <f t="shared" si="171"/>
        <v/>
      </c>
      <c r="X282" s="237" t="str">
        <f t="shared" si="172"/>
        <v/>
      </c>
      <c r="Y282" s="245" t="str">
        <f t="shared" si="173"/>
        <v/>
      </c>
      <c r="Z282" s="236" t="str">
        <f t="shared" si="174"/>
        <v/>
      </c>
      <c r="AA282" s="248" t="str">
        <f t="shared" si="175"/>
        <v/>
      </c>
      <c r="AB282" s="235" t="str">
        <f t="shared" si="176"/>
        <v/>
      </c>
      <c r="AC282" s="236" t="str">
        <f t="shared" si="177"/>
        <v/>
      </c>
      <c r="AD282" s="236" t="str">
        <f t="shared" si="178"/>
        <v/>
      </c>
      <c r="AE282" s="237">
        <f t="shared" si="179"/>
        <v>1</v>
      </c>
      <c r="AF282" s="245" t="str">
        <f t="shared" si="180"/>
        <v/>
      </c>
      <c r="AG282" s="236" t="str">
        <f t="shared" si="181"/>
        <v/>
      </c>
      <c r="AH282" s="236" t="str">
        <f t="shared" si="182"/>
        <v/>
      </c>
      <c r="AI282" s="237" t="str">
        <f t="shared" si="183"/>
        <v/>
      </c>
      <c r="AJ282" s="245" t="str">
        <f t="shared" si="184"/>
        <v/>
      </c>
      <c r="AK282" s="236" t="str">
        <f t="shared" si="185"/>
        <v/>
      </c>
      <c r="AL282" s="236" t="str">
        <f t="shared" si="186"/>
        <v/>
      </c>
      <c r="AM282" s="248" t="str">
        <f t="shared" si="187"/>
        <v/>
      </c>
      <c r="AN282" s="250"/>
      <c r="AO282" s="251"/>
      <c r="AP282" s="251"/>
      <c r="AQ282" s="251"/>
      <c r="AR282" s="251"/>
      <c r="AS282" s="251"/>
      <c r="AT282">
        <f t="shared" si="188"/>
        <v>17</v>
      </c>
      <c r="AU282">
        <f t="shared" si="189"/>
        <v>0</v>
      </c>
      <c r="AV282">
        <f t="shared" si="190"/>
        <v>0</v>
      </c>
    </row>
    <row r="283" spans="1:48" ht="21.75">
      <c r="A283" s="174">
        <v>104</v>
      </c>
      <c r="B283" s="175" t="s">
        <v>802</v>
      </c>
      <c r="C283" s="175" t="s">
        <v>96</v>
      </c>
      <c r="D283" s="176">
        <v>38100</v>
      </c>
      <c r="E283" s="177">
        <v>38100</v>
      </c>
      <c r="F283" s="181"/>
      <c r="G283" s="181"/>
      <c r="H283" s="178"/>
      <c r="I283" s="175" t="s">
        <v>58</v>
      </c>
      <c r="J283" s="177">
        <v>49218</v>
      </c>
      <c r="K283" s="179" t="s">
        <v>3</v>
      </c>
      <c r="L283" s="175" t="s">
        <v>36</v>
      </c>
      <c r="M283" s="175" t="s">
        <v>5</v>
      </c>
      <c r="N283" s="175" t="s">
        <v>37</v>
      </c>
      <c r="O283" s="175" t="s">
        <v>7</v>
      </c>
      <c r="P283" s="179" t="s">
        <v>26</v>
      </c>
      <c r="Q283" s="179" t="s">
        <v>194</v>
      </c>
      <c r="R283" s="180"/>
      <c r="S283" s="235">
        <f t="shared" si="167"/>
        <v>1</v>
      </c>
      <c r="T283" s="236" t="str">
        <f t="shared" si="168"/>
        <v/>
      </c>
      <c r="U283" s="237" t="str">
        <f t="shared" si="169"/>
        <v/>
      </c>
      <c r="V283" s="245" t="str">
        <f t="shared" si="170"/>
        <v/>
      </c>
      <c r="W283" s="236" t="str">
        <f t="shared" si="171"/>
        <v/>
      </c>
      <c r="X283" s="237" t="str">
        <f t="shared" si="172"/>
        <v/>
      </c>
      <c r="Y283" s="245" t="str">
        <f t="shared" si="173"/>
        <v/>
      </c>
      <c r="Z283" s="236" t="str">
        <f t="shared" si="174"/>
        <v/>
      </c>
      <c r="AA283" s="248" t="str">
        <f t="shared" si="175"/>
        <v/>
      </c>
      <c r="AB283" s="235" t="str">
        <f t="shared" si="176"/>
        <v/>
      </c>
      <c r="AC283" s="236" t="str">
        <f t="shared" si="177"/>
        <v/>
      </c>
      <c r="AD283" s="236" t="str">
        <f t="shared" si="178"/>
        <v/>
      </c>
      <c r="AE283" s="237">
        <f t="shared" si="179"/>
        <v>1</v>
      </c>
      <c r="AF283" s="245" t="str">
        <f t="shared" si="180"/>
        <v/>
      </c>
      <c r="AG283" s="236" t="str">
        <f t="shared" si="181"/>
        <v/>
      </c>
      <c r="AH283" s="236" t="str">
        <f t="shared" si="182"/>
        <v/>
      </c>
      <c r="AI283" s="237" t="str">
        <f t="shared" si="183"/>
        <v/>
      </c>
      <c r="AJ283" s="245" t="str">
        <f t="shared" si="184"/>
        <v/>
      </c>
      <c r="AK283" s="236" t="str">
        <f t="shared" si="185"/>
        <v/>
      </c>
      <c r="AL283" s="236" t="str">
        <f t="shared" si="186"/>
        <v/>
      </c>
      <c r="AM283" s="248" t="str">
        <f t="shared" si="187"/>
        <v/>
      </c>
      <c r="AN283" s="250"/>
      <c r="AO283" s="251"/>
      <c r="AP283" s="251"/>
      <c r="AQ283" s="251"/>
      <c r="AR283" s="251"/>
      <c r="AS283" s="251"/>
      <c r="AT283">
        <f t="shared" si="188"/>
        <v>19</v>
      </c>
      <c r="AU283">
        <f t="shared" si="189"/>
        <v>1</v>
      </c>
      <c r="AV283">
        <f t="shared" si="190"/>
        <v>9</v>
      </c>
    </row>
    <row r="284" spans="1:48" ht="21.75">
      <c r="A284" s="174">
        <v>105</v>
      </c>
      <c r="B284" s="175" t="s">
        <v>803</v>
      </c>
      <c r="C284" s="175" t="s">
        <v>96</v>
      </c>
      <c r="D284" s="176">
        <v>41004</v>
      </c>
      <c r="E284" s="177">
        <v>41004</v>
      </c>
      <c r="F284" s="181"/>
      <c r="G284" s="181"/>
      <c r="H284" s="178"/>
      <c r="I284" s="175" t="s">
        <v>58</v>
      </c>
      <c r="J284" s="177">
        <v>52140</v>
      </c>
      <c r="K284" s="179" t="s">
        <v>3</v>
      </c>
      <c r="L284" s="175" t="s">
        <v>655</v>
      </c>
      <c r="M284" s="175" t="s">
        <v>5</v>
      </c>
      <c r="N284" s="175" t="s">
        <v>290</v>
      </c>
      <c r="O284" s="175" t="s">
        <v>7</v>
      </c>
      <c r="P284" s="179" t="s">
        <v>121</v>
      </c>
      <c r="Q284" s="179" t="s">
        <v>109</v>
      </c>
      <c r="R284" s="180"/>
      <c r="S284" s="235">
        <f t="shared" si="167"/>
        <v>1</v>
      </c>
      <c r="T284" s="236" t="str">
        <f t="shared" si="168"/>
        <v/>
      </c>
      <c r="U284" s="237" t="str">
        <f t="shared" si="169"/>
        <v/>
      </c>
      <c r="V284" s="245" t="str">
        <f t="shared" si="170"/>
        <v/>
      </c>
      <c r="W284" s="236" t="str">
        <f t="shared" si="171"/>
        <v/>
      </c>
      <c r="X284" s="237" t="str">
        <f t="shared" si="172"/>
        <v/>
      </c>
      <c r="Y284" s="245" t="str">
        <f t="shared" si="173"/>
        <v/>
      </c>
      <c r="Z284" s="236" t="str">
        <f t="shared" si="174"/>
        <v/>
      </c>
      <c r="AA284" s="248" t="str">
        <f t="shared" si="175"/>
        <v/>
      </c>
      <c r="AB284" s="235" t="str">
        <f t="shared" si="176"/>
        <v/>
      </c>
      <c r="AC284" s="236" t="str">
        <f t="shared" si="177"/>
        <v/>
      </c>
      <c r="AD284" s="236" t="str">
        <f t="shared" si="178"/>
        <v/>
      </c>
      <c r="AE284" s="237">
        <f t="shared" si="179"/>
        <v>1</v>
      </c>
      <c r="AF284" s="245" t="str">
        <f t="shared" si="180"/>
        <v/>
      </c>
      <c r="AG284" s="236" t="str">
        <f t="shared" si="181"/>
        <v/>
      </c>
      <c r="AH284" s="236" t="str">
        <f t="shared" si="182"/>
        <v/>
      </c>
      <c r="AI284" s="237" t="str">
        <f t="shared" si="183"/>
        <v/>
      </c>
      <c r="AJ284" s="245" t="str">
        <f t="shared" si="184"/>
        <v/>
      </c>
      <c r="AK284" s="236" t="str">
        <f t="shared" si="185"/>
        <v/>
      </c>
      <c r="AL284" s="236" t="str">
        <f t="shared" si="186"/>
        <v/>
      </c>
      <c r="AM284" s="248" t="str">
        <f t="shared" si="187"/>
        <v/>
      </c>
      <c r="AN284" s="250"/>
      <c r="AO284" s="251"/>
      <c r="AP284" s="251"/>
      <c r="AQ284" s="251"/>
      <c r="AR284" s="251"/>
      <c r="AS284" s="251"/>
      <c r="AT284">
        <f t="shared" si="188"/>
        <v>11</v>
      </c>
      <c r="AU284">
        <f t="shared" si="189"/>
        <v>1</v>
      </c>
      <c r="AV284">
        <f t="shared" si="190"/>
        <v>27</v>
      </c>
    </row>
    <row r="285" spans="1:48" ht="21.75">
      <c r="A285" s="174">
        <v>106</v>
      </c>
      <c r="B285" s="175" t="s">
        <v>1743</v>
      </c>
      <c r="C285" s="175" t="s">
        <v>96</v>
      </c>
      <c r="D285" s="176">
        <v>38930</v>
      </c>
      <c r="E285" s="177">
        <v>38930</v>
      </c>
      <c r="F285" s="181"/>
      <c r="G285" s="181"/>
      <c r="H285" s="178"/>
      <c r="I285" s="175" t="s">
        <v>58</v>
      </c>
      <c r="J285" s="177">
        <v>48853</v>
      </c>
      <c r="K285" s="179" t="s">
        <v>3</v>
      </c>
      <c r="L285" s="175" t="s">
        <v>1659</v>
      </c>
      <c r="M285" s="175" t="s">
        <v>1884</v>
      </c>
      <c r="N285" s="180"/>
      <c r="O285" s="175" t="s">
        <v>381</v>
      </c>
      <c r="P285" s="179" t="s">
        <v>60</v>
      </c>
      <c r="Q285" s="179" t="s">
        <v>495</v>
      </c>
      <c r="R285" s="180"/>
      <c r="S285" s="235">
        <f t="shared" si="167"/>
        <v>1</v>
      </c>
      <c r="T285" s="236" t="str">
        <f t="shared" si="168"/>
        <v/>
      </c>
      <c r="U285" s="237" t="str">
        <f t="shared" si="169"/>
        <v/>
      </c>
      <c r="V285" s="245" t="str">
        <f t="shared" si="170"/>
        <v/>
      </c>
      <c r="W285" s="236" t="str">
        <f t="shared" si="171"/>
        <v/>
      </c>
      <c r="X285" s="237" t="str">
        <f t="shared" si="172"/>
        <v/>
      </c>
      <c r="Y285" s="245" t="str">
        <f t="shared" si="173"/>
        <v/>
      </c>
      <c r="Z285" s="236" t="str">
        <f t="shared" si="174"/>
        <v/>
      </c>
      <c r="AA285" s="248" t="str">
        <f t="shared" si="175"/>
        <v/>
      </c>
      <c r="AB285" s="235" t="str">
        <f t="shared" si="176"/>
        <v/>
      </c>
      <c r="AC285" s="236" t="str">
        <f t="shared" si="177"/>
        <v/>
      </c>
      <c r="AD285" s="236" t="str">
        <f t="shared" si="178"/>
        <v/>
      </c>
      <c r="AE285" s="237">
        <f t="shared" si="179"/>
        <v>1</v>
      </c>
      <c r="AF285" s="245" t="str">
        <f t="shared" si="180"/>
        <v/>
      </c>
      <c r="AG285" s="236" t="str">
        <f t="shared" si="181"/>
        <v/>
      </c>
      <c r="AH285" s="236" t="str">
        <f t="shared" si="182"/>
        <v/>
      </c>
      <c r="AI285" s="237" t="str">
        <f t="shared" si="183"/>
        <v/>
      </c>
      <c r="AJ285" s="245" t="str">
        <f t="shared" si="184"/>
        <v/>
      </c>
      <c r="AK285" s="236" t="str">
        <f t="shared" si="185"/>
        <v/>
      </c>
      <c r="AL285" s="236" t="str">
        <f t="shared" si="186"/>
        <v/>
      </c>
      <c r="AM285" s="248" t="str">
        <f t="shared" si="187"/>
        <v/>
      </c>
      <c r="AN285" s="250"/>
      <c r="AO285" s="251"/>
      <c r="AP285" s="251"/>
      <c r="AQ285" s="251"/>
      <c r="AR285" s="251"/>
      <c r="AS285" s="251"/>
      <c r="AT285">
        <f t="shared" si="188"/>
        <v>16</v>
      </c>
      <c r="AU285">
        <f t="shared" si="189"/>
        <v>10</v>
      </c>
      <c r="AV285">
        <f t="shared" si="190"/>
        <v>0</v>
      </c>
    </row>
    <row r="286" spans="1:48" ht="21.75">
      <c r="A286" s="174">
        <v>107</v>
      </c>
      <c r="B286" s="175" t="s">
        <v>2491</v>
      </c>
      <c r="C286" s="175" t="s">
        <v>96</v>
      </c>
      <c r="D286" s="176">
        <v>40452</v>
      </c>
      <c r="E286" s="177">
        <v>40245</v>
      </c>
      <c r="F286" s="181"/>
      <c r="G286" s="181"/>
      <c r="H286" s="178"/>
      <c r="I286" s="175" t="s">
        <v>58</v>
      </c>
      <c r="J286" s="177">
        <v>49949</v>
      </c>
      <c r="K286" s="179" t="s">
        <v>3</v>
      </c>
      <c r="L286" s="175" t="s">
        <v>2492</v>
      </c>
      <c r="M286" s="175" t="s">
        <v>88</v>
      </c>
      <c r="N286" s="175" t="s">
        <v>164</v>
      </c>
      <c r="O286" s="175" t="s">
        <v>7</v>
      </c>
      <c r="P286" s="179">
        <v>2565</v>
      </c>
      <c r="Q286" s="179">
        <v>2565</v>
      </c>
      <c r="R286" s="180"/>
      <c r="S286" s="235">
        <f>IF($B286&lt;&gt;"",IF(AND($K286="เอก",OR($AT255&gt;0,AND($AT255=0,$AU255&gt;=9))),1,""),"")</f>
        <v>1</v>
      </c>
      <c r="T286" s="236" t="str">
        <f>IF($B286&lt;&gt;"",IF(AND($K286="โท",OR($AT255&gt;0,AND($AT255=0,$AU255&gt;=9))),1,""),"")</f>
        <v/>
      </c>
      <c r="U286" s="237" t="str">
        <f>IF($B286&lt;&gt;"",IF(AND($K286="ตรี",OR($AT255&gt;0,AND($AT255=0,$AU255&gt;=9))),1,""),"")</f>
        <v/>
      </c>
      <c r="V286" s="245" t="str">
        <f>IF($B286&lt;&gt;"",IF(AND($K286="เอก",AND($AT255=0,AND($AU255&gt;=6,$AU255&lt;=8))),1,""),"")</f>
        <v/>
      </c>
      <c r="W286" s="236" t="str">
        <f>IF($B286&lt;&gt;"",IF(AND($K286="โท",AND($AT255=0,AND($AU255&gt;=6,$AU255&lt;=8))),1,""),"")</f>
        <v/>
      </c>
      <c r="X286" s="237" t="str">
        <f>IF($B286&lt;&gt;"",IF(AND($K286="ตรี",AND($AT255=0,AND($AU255&gt;=6,$AU255&lt;=8))),1,""),"")</f>
        <v/>
      </c>
      <c r="Y286" s="245" t="str">
        <f>IF($B286&lt;&gt;"",IF(AND($K286="เอก",AND($AT255=0,AND($AU255&gt;=0,$AU255&lt;=5))),1,""),"")</f>
        <v/>
      </c>
      <c r="Z286" s="236" t="str">
        <f>IF($B286&lt;&gt;"",IF(AND($K286="โท",AND($AT255=0,AND($AU255&gt;=0,$AU255&lt;=5))),1,""),"")</f>
        <v/>
      </c>
      <c r="AA286" s="248" t="str">
        <f>IF($B286&lt;&gt;"",IF(AND($K286="ตรี",AND($AT255=0,AND($AU255&gt;=0,$AU255&lt;=5))),1,""),"")</f>
        <v/>
      </c>
      <c r="AB286" s="235" t="str">
        <f>IF($B286&lt;&gt;"",IF(AND($C286="ศาสตราจารย์",OR($AT255&gt;0,AND($AT255=0,$AU255&gt;=9))),1,""),"")</f>
        <v/>
      </c>
      <c r="AC286" s="236" t="str">
        <f>IF($B286&lt;&gt;"",IF(AND($C286="รองศาสตราจารย์",OR($AT255&gt;0,AND($AT255=0,$AU255&gt;=9))),1,""),"")</f>
        <v/>
      </c>
      <c r="AD286" s="236" t="str">
        <f>IF($B286&lt;&gt;"",IF(AND($C286="ผู้ช่วยศาสตราจารย์",OR($AT255&gt;0,AND($AT255=0,$AU255&gt;=9))),1,""),"")</f>
        <v/>
      </c>
      <c r="AE286" s="237">
        <f>IF($B286&lt;&gt;"",IF(AND($C286="อาจารย์",OR($AT255&gt;0,AND($AT255=0,$AU255&gt;=9))),1,""),"")</f>
        <v>1</v>
      </c>
      <c r="AF286" s="245" t="str">
        <f>IF($B286&lt;&gt;"",IF(AND($C286="ศาสตราจารย์",AND($AT255=0,AND($AU255&gt;=6,$AU255&lt;=8))),1,""),"")</f>
        <v/>
      </c>
      <c r="AG286" s="236" t="str">
        <f>IF($B286&lt;&gt;"",IF(AND($C286="รองศาสตราจารย์",AND($AT255=0,AND($AU255&gt;=6,$AU255&lt;=8))),1,""),"")</f>
        <v/>
      </c>
      <c r="AH286" s="236" t="str">
        <f>IF($B286&lt;&gt;"",IF(AND($C286="ผู้ช่วยศาสตราจารย์",AND($AT255=0,AND($AU255&gt;=6,$AU255&lt;=8))),1,""),"")</f>
        <v/>
      </c>
      <c r="AI286" s="237" t="str">
        <f>IF($B286&lt;&gt;"",IF(AND($C286="อาจารย์",AND($AT255=0,AND($AU255&gt;=6,$AU255&lt;=8))),1,""),"")</f>
        <v/>
      </c>
      <c r="AJ286" s="245" t="str">
        <f>IF($B286&lt;&gt;"",IF(AND($C286="ศาสตราจารย์",AND($AT255=0,AND($AU255&gt;=0,$AU255&lt;=5))),1,""),"")</f>
        <v/>
      </c>
      <c r="AK286" s="236" t="str">
        <f>IF($B286&lt;&gt;"",IF(AND($C286="รองศาสตราจารย์",AND($AT255=0,AND($AU255&gt;=0,$AU255&lt;=5))),1,""),"")</f>
        <v/>
      </c>
      <c r="AL286" s="236" t="str">
        <f>IF($B286&lt;&gt;"",IF(AND($C286="ผู้ช่วยศาสตราจารย์",AND($AT255=0,AND($AU255&gt;=0,$AU255&lt;=5))),1,""),"")</f>
        <v/>
      </c>
      <c r="AM286" s="248" t="str">
        <f>IF($B286&lt;&gt;"",IF(AND($C286="อาจารย์",AND($AT255=0,AND($AU255&gt;=0,$AU255&lt;=5))),1,""),"")</f>
        <v/>
      </c>
      <c r="AN286" s="250"/>
      <c r="AO286" s="251"/>
      <c r="AP286" s="251"/>
      <c r="AQ286" s="251"/>
      <c r="AR286" s="251"/>
      <c r="AS286" s="251"/>
      <c r="AT286">
        <f t="shared" ref="AT286:AT296" si="191">IF(B287&lt;&gt;"",DATEDIF(E287,$AT$9,"Y"),"")</f>
        <v>9</v>
      </c>
      <c r="AU286">
        <f t="shared" ref="AU286:AU296" si="192">IF(B287&lt;&gt;"",DATEDIF(E287,$AT$9,"YM"),"")</f>
        <v>10</v>
      </c>
      <c r="AV286">
        <f t="shared" ref="AV286:AV296" si="193">IF(B287&lt;&gt;"",DATEDIF(E287,$AT$9,"MD"),"")</f>
        <v>0</v>
      </c>
    </row>
    <row r="287" spans="1:48" ht="21.75">
      <c r="A287" s="174">
        <v>108</v>
      </c>
      <c r="B287" s="175" t="s">
        <v>804</v>
      </c>
      <c r="C287" s="175" t="s">
        <v>96</v>
      </c>
      <c r="D287" s="176">
        <v>41487</v>
      </c>
      <c r="E287" s="177">
        <v>41487</v>
      </c>
      <c r="F287" s="181"/>
      <c r="G287" s="181"/>
      <c r="H287" s="178"/>
      <c r="I287" s="175" t="s">
        <v>58</v>
      </c>
      <c r="J287" s="177">
        <v>52871</v>
      </c>
      <c r="K287" s="179" t="s">
        <v>3</v>
      </c>
      <c r="L287" s="175" t="s">
        <v>655</v>
      </c>
      <c r="M287" s="175" t="s">
        <v>5</v>
      </c>
      <c r="N287" s="175" t="s">
        <v>290</v>
      </c>
      <c r="O287" s="175" t="s">
        <v>7</v>
      </c>
      <c r="P287" s="179" t="s">
        <v>99</v>
      </c>
      <c r="Q287" s="179" t="s">
        <v>167</v>
      </c>
      <c r="R287" s="180"/>
      <c r="S287" s="235">
        <f t="shared" ref="S287:S297" si="194">IF($B287&lt;&gt;"",IF(AND($K287="เอก",OR($AT286&gt;0,AND($AT286=0,$AU286&gt;=9))),1,""),"")</f>
        <v>1</v>
      </c>
      <c r="T287" s="236" t="str">
        <f t="shared" ref="T287:T297" si="195">IF($B287&lt;&gt;"",IF(AND($K287="โท",OR($AT286&gt;0,AND($AT286=0,$AU286&gt;=9))),1,""),"")</f>
        <v/>
      </c>
      <c r="U287" s="237" t="str">
        <f t="shared" ref="U287:U297" si="196">IF($B287&lt;&gt;"",IF(AND($K287="ตรี",OR($AT286&gt;0,AND($AT286=0,$AU286&gt;=9))),1,""),"")</f>
        <v/>
      </c>
      <c r="V287" s="245" t="str">
        <f t="shared" ref="V287:V297" si="197">IF($B287&lt;&gt;"",IF(AND($K287="เอก",AND($AT286=0,AND($AU286&gt;=6,$AU286&lt;=8))),1,""),"")</f>
        <v/>
      </c>
      <c r="W287" s="236" t="str">
        <f t="shared" ref="W287:W297" si="198">IF($B287&lt;&gt;"",IF(AND($K287="โท",AND($AT286=0,AND($AU286&gt;=6,$AU286&lt;=8))),1,""),"")</f>
        <v/>
      </c>
      <c r="X287" s="237" t="str">
        <f t="shared" ref="X287:X297" si="199">IF($B287&lt;&gt;"",IF(AND($K287="ตรี",AND($AT286=0,AND($AU286&gt;=6,$AU286&lt;=8))),1,""),"")</f>
        <v/>
      </c>
      <c r="Y287" s="245" t="str">
        <f t="shared" ref="Y287:Y297" si="200">IF($B287&lt;&gt;"",IF(AND($K287="เอก",AND($AT286=0,AND($AU286&gt;=0,$AU286&lt;=5))),1,""),"")</f>
        <v/>
      </c>
      <c r="Z287" s="236" t="str">
        <f t="shared" ref="Z287:Z297" si="201">IF($B287&lt;&gt;"",IF(AND($K287="โท",AND($AT286=0,AND($AU286&gt;=0,$AU286&lt;=5))),1,""),"")</f>
        <v/>
      </c>
      <c r="AA287" s="248" t="str">
        <f t="shared" ref="AA287:AA297" si="202">IF($B287&lt;&gt;"",IF(AND($K287="ตรี",AND($AT286=0,AND($AU286&gt;=0,$AU286&lt;=5))),1,""),"")</f>
        <v/>
      </c>
      <c r="AB287" s="235" t="str">
        <f t="shared" ref="AB287:AB297" si="203">IF($B287&lt;&gt;"",IF(AND($C287="ศาสตราจารย์",OR($AT286&gt;0,AND($AT286=0,$AU286&gt;=9))),1,""),"")</f>
        <v/>
      </c>
      <c r="AC287" s="236" t="str">
        <f t="shared" ref="AC287:AC297" si="204">IF($B287&lt;&gt;"",IF(AND($C287="รองศาสตราจารย์",OR($AT286&gt;0,AND($AT286=0,$AU286&gt;=9))),1,""),"")</f>
        <v/>
      </c>
      <c r="AD287" s="236" t="str">
        <f t="shared" ref="AD287:AD297" si="205">IF($B287&lt;&gt;"",IF(AND($C287="ผู้ช่วยศาสตราจารย์",OR($AT286&gt;0,AND($AT286=0,$AU286&gt;=9))),1,""),"")</f>
        <v/>
      </c>
      <c r="AE287" s="237">
        <f t="shared" ref="AE287:AE297" si="206">IF($B287&lt;&gt;"",IF(AND($C287="อาจารย์",OR($AT286&gt;0,AND($AT286=0,$AU286&gt;=9))),1,""),"")</f>
        <v>1</v>
      </c>
      <c r="AF287" s="245" t="str">
        <f t="shared" ref="AF287:AF297" si="207">IF($B287&lt;&gt;"",IF(AND($C287="ศาสตราจารย์",AND($AT286=0,AND($AU286&gt;=6,$AU286&lt;=8))),1,""),"")</f>
        <v/>
      </c>
      <c r="AG287" s="236" t="str">
        <f t="shared" ref="AG287:AG297" si="208">IF($B287&lt;&gt;"",IF(AND($C287="รองศาสตราจารย์",AND($AT286=0,AND($AU286&gt;=6,$AU286&lt;=8))),1,""),"")</f>
        <v/>
      </c>
      <c r="AH287" s="236" t="str">
        <f t="shared" ref="AH287:AH297" si="209">IF($B287&lt;&gt;"",IF(AND($C287="ผู้ช่วยศาสตราจารย์",AND($AT286=0,AND($AU286&gt;=6,$AU286&lt;=8))),1,""),"")</f>
        <v/>
      </c>
      <c r="AI287" s="237" t="str">
        <f t="shared" ref="AI287:AI297" si="210">IF($B287&lt;&gt;"",IF(AND($C287="อาจารย์",AND($AT286=0,AND($AU286&gt;=6,$AU286&lt;=8))),1,""),"")</f>
        <v/>
      </c>
      <c r="AJ287" s="245" t="str">
        <f t="shared" ref="AJ287:AJ297" si="211">IF($B287&lt;&gt;"",IF(AND($C287="ศาสตราจารย์",AND($AT286=0,AND($AU286&gt;=0,$AU286&lt;=5))),1,""),"")</f>
        <v/>
      </c>
      <c r="AK287" s="236" t="str">
        <f t="shared" ref="AK287:AK297" si="212">IF($B287&lt;&gt;"",IF(AND($C287="รองศาสตราจารย์",AND($AT286=0,AND($AU286&gt;=0,$AU286&lt;=5))),1,""),"")</f>
        <v/>
      </c>
      <c r="AL287" s="236" t="str">
        <f t="shared" ref="AL287:AL297" si="213">IF($B287&lt;&gt;"",IF(AND($C287="ผู้ช่วยศาสตราจารย์",AND($AT286=0,AND($AU286&gt;=0,$AU286&lt;=5))),1,""),"")</f>
        <v/>
      </c>
      <c r="AM287" s="248" t="str">
        <f t="shared" ref="AM287:AM297" si="214">IF($B287&lt;&gt;"",IF(AND($C287="อาจารย์",AND($AT286=0,AND($AU286&gt;=0,$AU286&lt;=5))),1,""),"")</f>
        <v/>
      </c>
      <c r="AN287" s="250"/>
      <c r="AO287" s="251"/>
      <c r="AP287" s="251"/>
      <c r="AQ287" s="251"/>
      <c r="AR287" s="251"/>
      <c r="AS287" s="251"/>
      <c r="AT287">
        <f t="shared" si="191"/>
        <v>16</v>
      </c>
      <c r="AU287">
        <f t="shared" si="192"/>
        <v>9</v>
      </c>
      <c r="AV287">
        <f t="shared" si="193"/>
        <v>11</v>
      </c>
    </row>
    <row r="288" spans="1:48" ht="21.75">
      <c r="A288" s="174">
        <v>109</v>
      </c>
      <c r="B288" s="175" t="s">
        <v>2386</v>
      </c>
      <c r="C288" s="175" t="s">
        <v>96</v>
      </c>
      <c r="D288" s="176">
        <v>38950</v>
      </c>
      <c r="E288" s="177">
        <v>38950</v>
      </c>
      <c r="F288" s="181"/>
      <c r="G288" s="181"/>
      <c r="H288" s="178"/>
      <c r="I288" s="175" t="s">
        <v>58</v>
      </c>
      <c r="J288" s="177">
        <v>50314</v>
      </c>
      <c r="K288" s="179" t="s">
        <v>3</v>
      </c>
      <c r="L288" s="175" t="s">
        <v>1853</v>
      </c>
      <c r="M288" s="175" t="s">
        <v>88</v>
      </c>
      <c r="N288" s="175" t="s">
        <v>280</v>
      </c>
      <c r="O288" s="175" t="s">
        <v>1854</v>
      </c>
      <c r="P288" s="179" t="s">
        <v>117</v>
      </c>
      <c r="Q288" s="179" t="s">
        <v>2313</v>
      </c>
      <c r="R288" s="180"/>
      <c r="S288" s="235">
        <f t="shared" si="194"/>
        <v>1</v>
      </c>
      <c r="T288" s="236" t="str">
        <f t="shared" si="195"/>
        <v/>
      </c>
      <c r="U288" s="237" t="str">
        <f t="shared" si="196"/>
        <v/>
      </c>
      <c r="V288" s="245" t="str">
        <f t="shared" si="197"/>
        <v/>
      </c>
      <c r="W288" s="236" t="str">
        <f t="shared" si="198"/>
        <v/>
      </c>
      <c r="X288" s="237" t="str">
        <f t="shared" si="199"/>
        <v/>
      </c>
      <c r="Y288" s="245" t="str">
        <f t="shared" si="200"/>
        <v/>
      </c>
      <c r="Z288" s="236" t="str">
        <f t="shared" si="201"/>
        <v/>
      </c>
      <c r="AA288" s="248" t="str">
        <f t="shared" si="202"/>
        <v/>
      </c>
      <c r="AB288" s="235" t="str">
        <f t="shared" si="203"/>
        <v/>
      </c>
      <c r="AC288" s="236" t="str">
        <f t="shared" si="204"/>
        <v/>
      </c>
      <c r="AD288" s="236" t="str">
        <f t="shared" si="205"/>
        <v/>
      </c>
      <c r="AE288" s="237">
        <f t="shared" si="206"/>
        <v>1</v>
      </c>
      <c r="AF288" s="245" t="str">
        <f t="shared" si="207"/>
        <v/>
      </c>
      <c r="AG288" s="236" t="str">
        <f t="shared" si="208"/>
        <v/>
      </c>
      <c r="AH288" s="236" t="str">
        <f t="shared" si="209"/>
        <v/>
      </c>
      <c r="AI288" s="237" t="str">
        <f t="shared" si="210"/>
        <v/>
      </c>
      <c r="AJ288" s="245" t="str">
        <f t="shared" si="211"/>
        <v/>
      </c>
      <c r="AK288" s="236" t="str">
        <f t="shared" si="212"/>
        <v/>
      </c>
      <c r="AL288" s="236" t="str">
        <f t="shared" si="213"/>
        <v/>
      </c>
      <c r="AM288" s="248" t="str">
        <f t="shared" si="214"/>
        <v/>
      </c>
      <c r="AN288" s="250"/>
      <c r="AO288" s="251"/>
      <c r="AP288" s="251"/>
      <c r="AQ288" s="251"/>
      <c r="AR288" s="251"/>
      <c r="AS288" s="251"/>
      <c r="AT288">
        <f>IF(B234&lt;&gt;"",DATEDIF(E234,$AT$9,"Y"),"")</f>
        <v>6</v>
      </c>
      <c r="AU288">
        <f>IF(B234&lt;&gt;"",DATEDIF(E234,$AT$9,"YM"),"")</f>
        <v>7</v>
      </c>
      <c r="AV288">
        <f>IF(B234&lt;&gt;"",DATEDIF(E234,$AT$9,"MD"),"")</f>
        <v>0</v>
      </c>
    </row>
    <row r="289" spans="1:48" ht="21.75">
      <c r="A289" s="174">
        <v>110</v>
      </c>
      <c r="B289" s="175" t="s">
        <v>809</v>
      </c>
      <c r="C289" s="175" t="s">
        <v>96</v>
      </c>
      <c r="D289" s="176">
        <v>35023</v>
      </c>
      <c r="E289" s="177">
        <v>35023</v>
      </c>
      <c r="F289" s="181"/>
      <c r="G289" s="181"/>
      <c r="H289" s="178"/>
      <c r="I289" s="175" t="s">
        <v>2</v>
      </c>
      <c r="J289" s="177">
        <v>48122</v>
      </c>
      <c r="K289" s="179" t="s">
        <v>3</v>
      </c>
      <c r="L289" s="175" t="s">
        <v>4</v>
      </c>
      <c r="M289" s="175" t="s">
        <v>5</v>
      </c>
      <c r="N289" s="175" t="s">
        <v>6</v>
      </c>
      <c r="O289" s="175" t="s">
        <v>7</v>
      </c>
      <c r="P289" s="179" t="s">
        <v>8</v>
      </c>
      <c r="Q289" s="179" t="s">
        <v>78</v>
      </c>
      <c r="R289" s="180"/>
      <c r="S289" s="235">
        <f>IF($B289&lt;&gt;"",IF(AND($K289="เอก",OR($AT234&gt;0,AND($AT234=0,$AU234&gt;=9))),1,""),"")</f>
        <v>1</v>
      </c>
      <c r="T289" s="236" t="str">
        <f>IF($B289&lt;&gt;"",IF(AND($K289="โท",OR($AT234&gt;0,AND($AT234=0,$AU234&gt;=9))),1,""),"")</f>
        <v/>
      </c>
      <c r="U289" s="237" t="str">
        <f>IF($B289&lt;&gt;"",IF(AND($K289="ตรี",OR($AT234&gt;0,AND($AT234=0,$AU234&gt;=9))),1,""),"")</f>
        <v/>
      </c>
      <c r="V289" s="245" t="str">
        <f>IF($B289&lt;&gt;"",IF(AND($K289="เอก",AND($AT234=0,AND($AU234&gt;=6,$AU234&lt;=8))),1,""),"")</f>
        <v/>
      </c>
      <c r="W289" s="236" t="str">
        <f>IF($B289&lt;&gt;"",IF(AND($K289="โท",AND($AT234=0,AND($AU234&gt;=6,$AU234&lt;=8))),1,""),"")</f>
        <v/>
      </c>
      <c r="X289" s="237" t="str">
        <f>IF($B289&lt;&gt;"",IF(AND($K289="ตรี",AND($AT234=0,AND($AU234&gt;=6,$AU234&lt;=8))),1,""),"")</f>
        <v/>
      </c>
      <c r="Y289" s="245" t="str">
        <f>IF($B289&lt;&gt;"",IF(AND($K289="เอก",AND($AT234=0,AND($AU234&gt;=0,$AU234&lt;=5))),1,""),"")</f>
        <v/>
      </c>
      <c r="Z289" s="236" t="str">
        <f>IF($B289&lt;&gt;"",IF(AND($K289="โท",AND($AT234=0,AND($AU234&gt;=0,$AU234&lt;=5))),1,""),"")</f>
        <v/>
      </c>
      <c r="AA289" s="248" t="str">
        <f>IF($B289&lt;&gt;"",IF(AND($K289="ตรี",AND($AT234=0,AND($AU234&gt;=0,$AU234&lt;=5))),1,""),"")</f>
        <v/>
      </c>
      <c r="AB289" s="235" t="str">
        <f>IF($B289&lt;&gt;"",IF(AND($C289="ศาสตราจารย์",OR($AT234&gt;0,AND($AT234=0,$AU234&gt;=9))),1,""),"")</f>
        <v/>
      </c>
      <c r="AC289" s="236" t="str">
        <f>IF($B289&lt;&gt;"",IF(AND($C289="รองศาสตราจารย์",OR($AT234&gt;0,AND($AT234=0,$AU234&gt;=9))),1,""),"")</f>
        <v/>
      </c>
      <c r="AD289" s="236" t="str">
        <f>IF($B289&lt;&gt;"",IF(AND($C289="ผู้ช่วยศาสตราจารย์",OR($AT234&gt;0,AND($AT234=0,$AU234&gt;=9))),1,""),"")</f>
        <v/>
      </c>
      <c r="AE289" s="237">
        <f>IF($B289&lt;&gt;"",IF(AND($C289="อาจารย์",OR($AT234&gt;0,AND($AT234=0,$AU234&gt;=9))),1,""),"")</f>
        <v>1</v>
      </c>
      <c r="AF289" s="245" t="str">
        <f>IF($B289&lt;&gt;"",IF(AND($C289="ศาสตราจารย์",AND($AT234=0,AND($AU234&gt;=6,$AU234&lt;=8))),1,""),"")</f>
        <v/>
      </c>
      <c r="AG289" s="236" t="str">
        <f>IF($B289&lt;&gt;"",IF(AND($C289="รองศาสตราจารย์",AND($AT234=0,AND($AU234&gt;=6,$AU234&lt;=8))),1,""),"")</f>
        <v/>
      </c>
      <c r="AH289" s="236" t="str">
        <f>IF($B289&lt;&gt;"",IF(AND($C289="ผู้ช่วยศาสตราจารย์",AND($AT234=0,AND($AU234&gt;=6,$AU234&lt;=8))),1,""),"")</f>
        <v/>
      </c>
      <c r="AI289" s="237" t="str">
        <f>IF($B289&lt;&gt;"",IF(AND($C289="อาจารย์",AND($AT234=0,AND($AU234&gt;=6,$AU234&lt;=8))),1,""),"")</f>
        <v/>
      </c>
      <c r="AJ289" s="245" t="str">
        <f>IF($B289&lt;&gt;"",IF(AND($C289="ศาสตราจารย์",AND($AT234=0,AND($AU234&gt;=0,$AU234&lt;=5))),1,""),"")</f>
        <v/>
      </c>
      <c r="AK289" s="236" t="str">
        <f>IF($B289&lt;&gt;"",IF(AND($C289="รองศาสตราจารย์",AND($AT234=0,AND($AU234&gt;=0,$AU234&lt;=5))),1,""),"")</f>
        <v/>
      </c>
      <c r="AL289" s="236" t="str">
        <f>IF($B289&lt;&gt;"",IF(AND($C289="ผู้ช่วยศาสตราจารย์",AND($AT234=0,AND($AU234&gt;=0,$AU234&lt;=5))),1,""),"")</f>
        <v/>
      </c>
      <c r="AM289" s="248" t="str">
        <f>IF($B289&lt;&gt;"",IF(AND($C289="อาจารย์",AND($AT234=0,AND($AU234&gt;=0,$AU234&lt;=5))),1,""),"")</f>
        <v/>
      </c>
      <c r="AN289" s="250"/>
      <c r="AO289" s="251"/>
      <c r="AP289" s="251"/>
      <c r="AQ289" s="251"/>
      <c r="AR289" s="251"/>
      <c r="AS289" s="251"/>
      <c r="AT289">
        <f t="shared" si="191"/>
        <v>24</v>
      </c>
      <c r="AU289">
        <f t="shared" si="192"/>
        <v>1</v>
      </c>
      <c r="AV289">
        <f t="shared" si="193"/>
        <v>9</v>
      </c>
    </row>
    <row r="290" spans="1:48" ht="21.75">
      <c r="A290" s="174">
        <v>111</v>
      </c>
      <c r="B290" s="175" t="s">
        <v>810</v>
      </c>
      <c r="C290" s="175" t="s">
        <v>96</v>
      </c>
      <c r="D290" s="176">
        <v>36273</v>
      </c>
      <c r="E290" s="177">
        <v>36273</v>
      </c>
      <c r="F290" s="181"/>
      <c r="G290" s="181"/>
      <c r="H290" s="178"/>
      <c r="I290" s="175" t="s">
        <v>58</v>
      </c>
      <c r="J290" s="177">
        <v>49949</v>
      </c>
      <c r="K290" s="179" t="s">
        <v>3</v>
      </c>
      <c r="L290" s="175" t="s">
        <v>2387</v>
      </c>
      <c r="M290" s="175" t="s">
        <v>88</v>
      </c>
      <c r="N290" s="175" t="s">
        <v>2388</v>
      </c>
      <c r="O290" s="175" t="s">
        <v>311</v>
      </c>
      <c r="P290" s="179" t="s">
        <v>78</v>
      </c>
      <c r="Q290" s="179" t="s">
        <v>72</v>
      </c>
      <c r="R290" s="180"/>
      <c r="S290" s="235">
        <f t="shared" si="194"/>
        <v>1</v>
      </c>
      <c r="T290" s="236" t="str">
        <f t="shared" si="195"/>
        <v/>
      </c>
      <c r="U290" s="237" t="str">
        <f t="shared" si="196"/>
        <v/>
      </c>
      <c r="V290" s="245" t="str">
        <f t="shared" si="197"/>
        <v/>
      </c>
      <c r="W290" s="236" t="str">
        <f t="shared" si="198"/>
        <v/>
      </c>
      <c r="X290" s="237" t="str">
        <f t="shared" si="199"/>
        <v/>
      </c>
      <c r="Y290" s="245" t="str">
        <f t="shared" si="200"/>
        <v/>
      </c>
      <c r="Z290" s="236" t="str">
        <f t="shared" si="201"/>
        <v/>
      </c>
      <c r="AA290" s="248" t="str">
        <f t="shared" si="202"/>
        <v/>
      </c>
      <c r="AB290" s="235" t="str">
        <f t="shared" si="203"/>
        <v/>
      </c>
      <c r="AC290" s="236" t="str">
        <f t="shared" si="204"/>
        <v/>
      </c>
      <c r="AD290" s="236" t="str">
        <f t="shared" si="205"/>
        <v/>
      </c>
      <c r="AE290" s="237">
        <f t="shared" si="206"/>
        <v>1</v>
      </c>
      <c r="AF290" s="245" t="str">
        <f t="shared" si="207"/>
        <v/>
      </c>
      <c r="AG290" s="236" t="str">
        <f t="shared" si="208"/>
        <v/>
      </c>
      <c r="AH290" s="236" t="str">
        <f t="shared" si="209"/>
        <v/>
      </c>
      <c r="AI290" s="237" t="str">
        <f t="shared" si="210"/>
        <v/>
      </c>
      <c r="AJ290" s="245" t="str">
        <f t="shared" si="211"/>
        <v/>
      </c>
      <c r="AK290" s="236" t="str">
        <f t="shared" si="212"/>
        <v/>
      </c>
      <c r="AL290" s="236" t="str">
        <f t="shared" si="213"/>
        <v/>
      </c>
      <c r="AM290" s="248" t="str">
        <f t="shared" si="214"/>
        <v/>
      </c>
      <c r="AN290" s="250"/>
      <c r="AO290" s="251"/>
      <c r="AP290" s="251"/>
      <c r="AQ290" s="251"/>
      <c r="AR290" s="251"/>
      <c r="AS290" s="251"/>
      <c r="AT290">
        <f t="shared" si="191"/>
        <v>11</v>
      </c>
      <c r="AU290">
        <f t="shared" si="192"/>
        <v>4</v>
      </c>
      <c r="AV290">
        <f t="shared" si="193"/>
        <v>0</v>
      </c>
    </row>
    <row r="291" spans="1:48" ht="21.75">
      <c r="A291" s="174">
        <v>112</v>
      </c>
      <c r="B291" s="175" t="s">
        <v>811</v>
      </c>
      <c r="C291" s="175" t="s">
        <v>96</v>
      </c>
      <c r="D291" s="176">
        <v>40940</v>
      </c>
      <c r="E291" s="177">
        <v>40940</v>
      </c>
      <c r="F291" s="181"/>
      <c r="G291" s="181"/>
      <c r="H291" s="178"/>
      <c r="I291" s="175" t="s">
        <v>58</v>
      </c>
      <c r="J291" s="177">
        <v>51410</v>
      </c>
      <c r="K291" s="179" t="s">
        <v>3</v>
      </c>
      <c r="L291" s="175" t="s">
        <v>642</v>
      </c>
      <c r="M291" s="175" t="s">
        <v>1884</v>
      </c>
      <c r="N291" s="175" t="s">
        <v>643</v>
      </c>
      <c r="O291" s="175" t="s">
        <v>812</v>
      </c>
      <c r="P291" s="179" t="s">
        <v>121</v>
      </c>
      <c r="Q291" s="179" t="s">
        <v>109</v>
      </c>
      <c r="R291" s="180"/>
      <c r="S291" s="235">
        <f t="shared" si="194"/>
        <v>1</v>
      </c>
      <c r="T291" s="236" t="str">
        <f t="shared" si="195"/>
        <v/>
      </c>
      <c r="U291" s="237" t="str">
        <f t="shared" si="196"/>
        <v/>
      </c>
      <c r="V291" s="245" t="str">
        <f t="shared" si="197"/>
        <v/>
      </c>
      <c r="W291" s="236" t="str">
        <f t="shared" si="198"/>
        <v/>
      </c>
      <c r="X291" s="237" t="str">
        <f t="shared" si="199"/>
        <v/>
      </c>
      <c r="Y291" s="245" t="str">
        <f t="shared" si="200"/>
        <v/>
      </c>
      <c r="Z291" s="236" t="str">
        <f t="shared" si="201"/>
        <v/>
      </c>
      <c r="AA291" s="248" t="str">
        <f t="shared" si="202"/>
        <v/>
      </c>
      <c r="AB291" s="235" t="str">
        <f t="shared" si="203"/>
        <v/>
      </c>
      <c r="AC291" s="236" t="str">
        <f t="shared" si="204"/>
        <v/>
      </c>
      <c r="AD291" s="236" t="str">
        <f t="shared" si="205"/>
        <v/>
      </c>
      <c r="AE291" s="237">
        <f t="shared" si="206"/>
        <v>1</v>
      </c>
      <c r="AF291" s="245" t="str">
        <f t="shared" si="207"/>
        <v/>
      </c>
      <c r="AG291" s="236" t="str">
        <f t="shared" si="208"/>
        <v/>
      </c>
      <c r="AH291" s="236" t="str">
        <f t="shared" si="209"/>
        <v/>
      </c>
      <c r="AI291" s="237" t="str">
        <f t="shared" si="210"/>
        <v/>
      </c>
      <c r="AJ291" s="245" t="str">
        <f t="shared" si="211"/>
        <v/>
      </c>
      <c r="AK291" s="236" t="str">
        <f t="shared" si="212"/>
        <v/>
      </c>
      <c r="AL291" s="236" t="str">
        <f t="shared" si="213"/>
        <v/>
      </c>
      <c r="AM291" s="248" t="str">
        <f t="shared" si="214"/>
        <v/>
      </c>
      <c r="AN291" s="250"/>
      <c r="AO291" s="251"/>
      <c r="AP291" s="251"/>
      <c r="AQ291" s="251"/>
      <c r="AR291" s="251"/>
      <c r="AS291" s="251"/>
      <c r="AT291">
        <f t="shared" si="191"/>
        <v>12</v>
      </c>
      <c r="AU291">
        <f t="shared" si="192"/>
        <v>7</v>
      </c>
      <c r="AV291">
        <f t="shared" si="193"/>
        <v>0</v>
      </c>
    </row>
    <row r="292" spans="1:48" ht="21.75">
      <c r="A292" s="174">
        <v>113</v>
      </c>
      <c r="B292" s="175" t="s">
        <v>816</v>
      </c>
      <c r="C292" s="175" t="s">
        <v>96</v>
      </c>
      <c r="D292" s="176">
        <v>40483</v>
      </c>
      <c r="E292" s="177">
        <v>40483</v>
      </c>
      <c r="F292" s="181"/>
      <c r="G292" s="181"/>
      <c r="H292" s="178"/>
      <c r="I292" s="175" t="s">
        <v>58</v>
      </c>
      <c r="J292" s="177">
        <v>51410</v>
      </c>
      <c r="K292" s="179" t="s">
        <v>3</v>
      </c>
      <c r="L292" s="175" t="s">
        <v>659</v>
      </c>
      <c r="M292" s="175" t="s">
        <v>5</v>
      </c>
      <c r="N292" s="175" t="s">
        <v>660</v>
      </c>
      <c r="O292" s="175" t="s">
        <v>7</v>
      </c>
      <c r="P292" s="179" t="s">
        <v>78</v>
      </c>
      <c r="Q292" s="179" t="s">
        <v>72</v>
      </c>
      <c r="R292" s="180"/>
      <c r="S292" s="235">
        <f t="shared" si="194"/>
        <v>1</v>
      </c>
      <c r="T292" s="236" t="str">
        <f t="shared" si="195"/>
        <v/>
      </c>
      <c r="U292" s="237" t="str">
        <f t="shared" si="196"/>
        <v/>
      </c>
      <c r="V292" s="245" t="str">
        <f t="shared" si="197"/>
        <v/>
      </c>
      <c r="W292" s="236" t="str">
        <f t="shared" si="198"/>
        <v/>
      </c>
      <c r="X292" s="237" t="str">
        <f t="shared" si="199"/>
        <v/>
      </c>
      <c r="Y292" s="245" t="str">
        <f t="shared" si="200"/>
        <v/>
      </c>
      <c r="Z292" s="236" t="str">
        <f t="shared" si="201"/>
        <v/>
      </c>
      <c r="AA292" s="248" t="str">
        <f t="shared" si="202"/>
        <v/>
      </c>
      <c r="AB292" s="235" t="str">
        <f t="shared" si="203"/>
        <v/>
      </c>
      <c r="AC292" s="236" t="str">
        <f t="shared" si="204"/>
        <v/>
      </c>
      <c r="AD292" s="236" t="str">
        <f t="shared" si="205"/>
        <v/>
      </c>
      <c r="AE292" s="237">
        <f t="shared" si="206"/>
        <v>1</v>
      </c>
      <c r="AF292" s="245" t="str">
        <f t="shared" si="207"/>
        <v/>
      </c>
      <c r="AG292" s="236" t="str">
        <f t="shared" si="208"/>
        <v/>
      </c>
      <c r="AH292" s="236" t="str">
        <f t="shared" si="209"/>
        <v/>
      </c>
      <c r="AI292" s="237" t="str">
        <f t="shared" si="210"/>
        <v/>
      </c>
      <c r="AJ292" s="245" t="str">
        <f t="shared" si="211"/>
        <v/>
      </c>
      <c r="AK292" s="236" t="str">
        <f t="shared" si="212"/>
        <v/>
      </c>
      <c r="AL292" s="236" t="str">
        <f t="shared" si="213"/>
        <v/>
      </c>
      <c r="AM292" s="248" t="str">
        <f t="shared" si="214"/>
        <v/>
      </c>
      <c r="AN292" s="250"/>
      <c r="AO292" s="251"/>
      <c r="AP292" s="251"/>
      <c r="AQ292" s="251"/>
      <c r="AR292" s="251"/>
      <c r="AS292" s="251"/>
      <c r="AT292">
        <f t="shared" si="191"/>
        <v>8</v>
      </c>
      <c r="AU292">
        <f t="shared" si="192"/>
        <v>2</v>
      </c>
      <c r="AV292">
        <f t="shared" si="193"/>
        <v>0</v>
      </c>
    </row>
    <row r="293" spans="1:48" ht="21.75">
      <c r="A293" s="174">
        <v>114</v>
      </c>
      <c r="B293" s="175" t="s">
        <v>825</v>
      </c>
      <c r="C293" s="175" t="s">
        <v>96</v>
      </c>
      <c r="D293" s="176">
        <v>42095</v>
      </c>
      <c r="E293" s="177">
        <v>42095</v>
      </c>
      <c r="F293" s="181"/>
      <c r="G293" s="181"/>
      <c r="H293" s="178"/>
      <c r="I293" s="175" t="s">
        <v>58</v>
      </c>
      <c r="J293" s="177">
        <v>50679</v>
      </c>
      <c r="K293" s="179" t="s">
        <v>3</v>
      </c>
      <c r="L293" s="175" t="s">
        <v>716</v>
      </c>
      <c r="M293" s="175" t="s">
        <v>88</v>
      </c>
      <c r="N293" s="175" t="s">
        <v>717</v>
      </c>
      <c r="O293" s="175" t="s">
        <v>7</v>
      </c>
      <c r="P293" s="179" t="s">
        <v>72</v>
      </c>
      <c r="Q293" s="179" t="s">
        <v>73</v>
      </c>
      <c r="R293" s="180"/>
      <c r="S293" s="235">
        <f t="shared" si="194"/>
        <v>1</v>
      </c>
      <c r="T293" s="236" t="str">
        <f t="shared" si="195"/>
        <v/>
      </c>
      <c r="U293" s="237" t="str">
        <f t="shared" si="196"/>
        <v/>
      </c>
      <c r="V293" s="245" t="str">
        <f t="shared" si="197"/>
        <v/>
      </c>
      <c r="W293" s="236" t="str">
        <f t="shared" si="198"/>
        <v/>
      </c>
      <c r="X293" s="237" t="str">
        <f t="shared" si="199"/>
        <v/>
      </c>
      <c r="Y293" s="245" t="str">
        <f t="shared" si="200"/>
        <v/>
      </c>
      <c r="Z293" s="236" t="str">
        <f t="shared" si="201"/>
        <v/>
      </c>
      <c r="AA293" s="248" t="str">
        <f t="shared" si="202"/>
        <v/>
      </c>
      <c r="AB293" s="235" t="str">
        <f t="shared" si="203"/>
        <v/>
      </c>
      <c r="AC293" s="236" t="str">
        <f t="shared" si="204"/>
        <v/>
      </c>
      <c r="AD293" s="236" t="str">
        <f t="shared" si="205"/>
        <v/>
      </c>
      <c r="AE293" s="237">
        <f t="shared" si="206"/>
        <v>1</v>
      </c>
      <c r="AF293" s="245" t="str">
        <f t="shared" si="207"/>
        <v/>
      </c>
      <c r="AG293" s="236" t="str">
        <f t="shared" si="208"/>
        <v/>
      </c>
      <c r="AH293" s="236" t="str">
        <f t="shared" si="209"/>
        <v/>
      </c>
      <c r="AI293" s="237" t="str">
        <f t="shared" si="210"/>
        <v/>
      </c>
      <c r="AJ293" s="245" t="str">
        <f t="shared" si="211"/>
        <v/>
      </c>
      <c r="AK293" s="236" t="str">
        <f t="shared" si="212"/>
        <v/>
      </c>
      <c r="AL293" s="236" t="str">
        <f t="shared" si="213"/>
        <v/>
      </c>
      <c r="AM293" s="248" t="str">
        <f t="shared" si="214"/>
        <v/>
      </c>
      <c r="AN293" s="250"/>
      <c r="AO293" s="251"/>
      <c r="AP293" s="251"/>
      <c r="AQ293" s="251"/>
      <c r="AR293" s="251"/>
      <c r="AS293" s="251"/>
      <c r="AT293">
        <f t="shared" si="191"/>
        <v>21</v>
      </c>
      <c r="AU293">
        <f t="shared" si="192"/>
        <v>4</v>
      </c>
      <c r="AV293">
        <f t="shared" si="193"/>
        <v>0</v>
      </c>
    </row>
    <row r="294" spans="1:48" ht="21.75">
      <c r="A294" s="174">
        <v>115</v>
      </c>
      <c r="B294" s="175" t="s">
        <v>835</v>
      </c>
      <c r="C294" s="175" t="s">
        <v>96</v>
      </c>
      <c r="D294" s="176">
        <v>37288</v>
      </c>
      <c r="E294" s="177">
        <v>37288</v>
      </c>
      <c r="F294" s="181"/>
      <c r="G294" s="181"/>
      <c r="H294" s="178"/>
      <c r="I294" s="175" t="s">
        <v>58</v>
      </c>
      <c r="J294" s="177">
        <v>49583</v>
      </c>
      <c r="K294" s="179" t="s">
        <v>3</v>
      </c>
      <c r="L294" s="175" t="s">
        <v>836</v>
      </c>
      <c r="M294" s="175" t="s">
        <v>5</v>
      </c>
      <c r="N294" s="175" t="s">
        <v>627</v>
      </c>
      <c r="O294" s="175" t="s">
        <v>31</v>
      </c>
      <c r="P294" s="179" t="s">
        <v>59</v>
      </c>
      <c r="Q294" s="179" t="s">
        <v>117</v>
      </c>
      <c r="R294" s="180"/>
      <c r="S294" s="235">
        <f t="shared" si="194"/>
        <v>1</v>
      </c>
      <c r="T294" s="236" t="str">
        <f t="shared" si="195"/>
        <v/>
      </c>
      <c r="U294" s="237" t="str">
        <f t="shared" si="196"/>
        <v/>
      </c>
      <c r="V294" s="245" t="str">
        <f t="shared" si="197"/>
        <v/>
      </c>
      <c r="W294" s="236" t="str">
        <f t="shared" si="198"/>
        <v/>
      </c>
      <c r="X294" s="237" t="str">
        <f t="shared" si="199"/>
        <v/>
      </c>
      <c r="Y294" s="245" t="str">
        <f t="shared" si="200"/>
        <v/>
      </c>
      <c r="Z294" s="236" t="str">
        <f t="shared" si="201"/>
        <v/>
      </c>
      <c r="AA294" s="248" t="str">
        <f t="shared" si="202"/>
        <v/>
      </c>
      <c r="AB294" s="235" t="str">
        <f t="shared" si="203"/>
        <v/>
      </c>
      <c r="AC294" s="236" t="str">
        <f t="shared" si="204"/>
        <v/>
      </c>
      <c r="AD294" s="236" t="str">
        <f t="shared" si="205"/>
        <v/>
      </c>
      <c r="AE294" s="237">
        <f t="shared" si="206"/>
        <v>1</v>
      </c>
      <c r="AF294" s="245" t="str">
        <f t="shared" si="207"/>
        <v/>
      </c>
      <c r="AG294" s="236" t="str">
        <f t="shared" si="208"/>
        <v/>
      </c>
      <c r="AH294" s="236" t="str">
        <f t="shared" si="209"/>
        <v/>
      </c>
      <c r="AI294" s="237" t="str">
        <f t="shared" si="210"/>
        <v/>
      </c>
      <c r="AJ294" s="245" t="str">
        <f t="shared" si="211"/>
        <v/>
      </c>
      <c r="AK294" s="236" t="str">
        <f t="shared" si="212"/>
        <v/>
      </c>
      <c r="AL294" s="236" t="str">
        <f t="shared" si="213"/>
        <v/>
      </c>
      <c r="AM294" s="248" t="str">
        <f t="shared" si="214"/>
        <v/>
      </c>
      <c r="AN294" s="250"/>
      <c r="AO294" s="251"/>
      <c r="AP294" s="251"/>
      <c r="AQ294" s="251"/>
      <c r="AR294" s="251"/>
      <c r="AS294" s="251"/>
      <c r="AT294">
        <f>IF(B250&lt;&gt;"",DATEDIF(E250,$AT$9,"Y"),"")</f>
        <v>18</v>
      </c>
      <c r="AU294">
        <f>IF(B250&lt;&gt;"",DATEDIF(E250,$AT$9,"YM"),"")</f>
        <v>0</v>
      </c>
      <c r="AV294">
        <f>IF(B250&lt;&gt;"",DATEDIF(E250,$AT$9,"MD"),"")</f>
        <v>30</v>
      </c>
    </row>
    <row r="295" spans="1:48" ht="21.75">
      <c r="A295" s="174">
        <v>116</v>
      </c>
      <c r="B295" s="175" t="s">
        <v>838</v>
      </c>
      <c r="C295" s="175" t="s">
        <v>96</v>
      </c>
      <c r="D295" s="176">
        <v>34428</v>
      </c>
      <c r="E295" s="177">
        <v>34428</v>
      </c>
      <c r="F295" s="181"/>
      <c r="G295" s="181"/>
      <c r="H295" s="178"/>
      <c r="I295" s="175" t="s">
        <v>58</v>
      </c>
      <c r="J295" s="177">
        <v>45931</v>
      </c>
      <c r="K295" s="179" t="s">
        <v>10</v>
      </c>
      <c r="L295" s="175" t="s">
        <v>636</v>
      </c>
      <c r="M295" s="175" t="s">
        <v>29</v>
      </c>
      <c r="N295" s="175" t="s">
        <v>290</v>
      </c>
      <c r="O295" s="175" t="s">
        <v>7</v>
      </c>
      <c r="P295" s="179" t="s">
        <v>101</v>
      </c>
      <c r="Q295" s="179" t="s">
        <v>76</v>
      </c>
      <c r="R295" s="180"/>
      <c r="S295" s="235" t="str">
        <f>IF($B295&lt;&gt;"",IF(AND($K295="เอก",OR($AT250&gt;0,AND($AT250=0,$AU250&gt;=9))),1,""),"")</f>
        <v/>
      </c>
      <c r="T295" s="236">
        <f>IF($B295&lt;&gt;"",IF(AND($K295="โท",OR($AT250&gt;0,AND($AT250=0,$AU250&gt;=9))),1,""),"")</f>
        <v>1</v>
      </c>
      <c r="U295" s="237" t="str">
        <f>IF($B295&lt;&gt;"",IF(AND($K295="ตรี",OR($AT250&gt;0,AND($AT250=0,$AU250&gt;=9))),1,""),"")</f>
        <v/>
      </c>
      <c r="V295" s="245" t="str">
        <f>IF($B295&lt;&gt;"",IF(AND($K295="เอก",AND($AT250=0,AND($AU250&gt;=6,$AU250&lt;=8))),1,""),"")</f>
        <v/>
      </c>
      <c r="W295" s="236" t="str">
        <f>IF($B295&lt;&gt;"",IF(AND($K295="โท",AND($AT250=0,AND($AU250&gt;=6,$AU250&lt;=8))),1,""),"")</f>
        <v/>
      </c>
      <c r="X295" s="237" t="str">
        <f>IF($B295&lt;&gt;"",IF(AND($K295="ตรี",AND($AT250=0,AND($AU250&gt;=6,$AU250&lt;=8))),1,""),"")</f>
        <v/>
      </c>
      <c r="Y295" s="245" t="str">
        <f>IF($B295&lt;&gt;"",IF(AND($K295="เอก",AND($AT250=0,AND($AU250&gt;=0,$AU250&lt;=5))),1,""),"")</f>
        <v/>
      </c>
      <c r="Z295" s="236" t="str">
        <f>IF($B295&lt;&gt;"",IF(AND($K295="โท",AND($AT250=0,AND($AU250&gt;=0,$AU250&lt;=5))),1,""),"")</f>
        <v/>
      </c>
      <c r="AA295" s="248" t="str">
        <f>IF($B295&lt;&gt;"",IF(AND($K295="ตรี",AND($AT250=0,AND($AU250&gt;=0,$AU250&lt;=5))),1,""),"")</f>
        <v/>
      </c>
      <c r="AB295" s="235" t="str">
        <f>IF($B295&lt;&gt;"",IF(AND($C295="ศาสตราจารย์",OR($AT250&gt;0,AND($AT250=0,$AU250&gt;=9))),1,""),"")</f>
        <v/>
      </c>
      <c r="AC295" s="236" t="str">
        <f>IF($B295&lt;&gt;"",IF(AND($C295="รองศาสตราจารย์",OR($AT250&gt;0,AND($AT250=0,$AU250&gt;=9))),1,""),"")</f>
        <v/>
      </c>
      <c r="AD295" s="236" t="str">
        <f>IF($B295&lt;&gt;"",IF(AND($C295="ผู้ช่วยศาสตราจารย์",OR($AT250&gt;0,AND($AT250=0,$AU250&gt;=9))),1,""),"")</f>
        <v/>
      </c>
      <c r="AE295" s="237">
        <f>IF($B295&lt;&gt;"",IF(AND($C295="อาจารย์",OR($AT250&gt;0,AND($AT250=0,$AU250&gt;=9))),1,""),"")</f>
        <v>1</v>
      </c>
      <c r="AF295" s="245" t="str">
        <f>IF($B295&lt;&gt;"",IF(AND($C295="ศาสตราจารย์",AND($AT250=0,AND($AU250&gt;=6,$AU250&lt;=8))),1,""),"")</f>
        <v/>
      </c>
      <c r="AG295" s="236" t="str">
        <f>IF($B295&lt;&gt;"",IF(AND($C295="รองศาสตราจารย์",AND($AT250=0,AND($AU250&gt;=6,$AU250&lt;=8))),1,""),"")</f>
        <v/>
      </c>
      <c r="AH295" s="236" t="str">
        <f>IF($B295&lt;&gt;"",IF(AND($C295="ผู้ช่วยศาสตราจารย์",AND($AT250=0,AND($AU250&gt;=6,$AU250&lt;=8))),1,""),"")</f>
        <v/>
      </c>
      <c r="AI295" s="237" t="str">
        <f>IF($B295&lt;&gt;"",IF(AND($C295="อาจารย์",AND($AT250=0,AND($AU250&gt;=6,$AU250&lt;=8))),1,""),"")</f>
        <v/>
      </c>
      <c r="AJ295" s="245" t="str">
        <f>IF($B295&lt;&gt;"",IF(AND($C295="ศาสตราจารย์",AND($AT250=0,AND($AU250&gt;=0,$AU250&lt;=5))),1,""),"")</f>
        <v/>
      </c>
      <c r="AK295" s="236" t="str">
        <f>IF($B295&lt;&gt;"",IF(AND($C295="รองศาสตราจารย์",AND($AT250=0,AND($AU250&gt;=0,$AU250&lt;=5))),1,""),"")</f>
        <v/>
      </c>
      <c r="AL295" s="236" t="str">
        <f>IF($B295&lt;&gt;"",IF(AND($C295="ผู้ช่วยศาสตราจารย์",AND($AT250=0,AND($AU250&gt;=0,$AU250&lt;=5))),1,""),"")</f>
        <v/>
      </c>
      <c r="AM295" s="248" t="str">
        <f>IF($B295&lt;&gt;"",IF(AND($C295="อาจารย์",AND($AT250=0,AND($AU250&gt;=0,$AU250&lt;=5))),1,""),"")</f>
        <v/>
      </c>
      <c r="AN295" s="250"/>
      <c r="AO295" s="251"/>
      <c r="AP295" s="251"/>
      <c r="AQ295" s="251"/>
      <c r="AR295" s="251"/>
      <c r="AS295" s="251"/>
      <c r="AT295">
        <f t="shared" si="191"/>
        <v>16</v>
      </c>
      <c r="AU295">
        <f t="shared" si="192"/>
        <v>9</v>
      </c>
      <c r="AV295">
        <f t="shared" si="193"/>
        <v>30</v>
      </c>
    </row>
    <row r="296" spans="1:48" ht="21.75">
      <c r="A296" s="174">
        <v>117</v>
      </c>
      <c r="B296" s="175" t="s">
        <v>841</v>
      </c>
      <c r="C296" s="175" t="s">
        <v>96</v>
      </c>
      <c r="D296" s="176">
        <v>38931</v>
      </c>
      <c r="E296" s="177">
        <v>38931</v>
      </c>
      <c r="F296" s="181"/>
      <c r="G296" s="181"/>
      <c r="H296" s="178"/>
      <c r="I296" s="175" t="s">
        <v>58</v>
      </c>
      <c r="J296" s="177">
        <v>51410</v>
      </c>
      <c r="K296" s="179" t="s">
        <v>10</v>
      </c>
      <c r="L296" s="175" t="s">
        <v>842</v>
      </c>
      <c r="M296" s="175" t="s">
        <v>29</v>
      </c>
      <c r="N296" s="175" t="s">
        <v>843</v>
      </c>
      <c r="O296" s="175" t="s">
        <v>87</v>
      </c>
      <c r="P296" s="179" t="s">
        <v>9</v>
      </c>
      <c r="Q296" s="179" t="s">
        <v>78</v>
      </c>
      <c r="R296" s="192"/>
      <c r="S296" s="235" t="str">
        <f t="shared" si="194"/>
        <v/>
      </c>
      <c r="T296" s="236">
        <f t="shared" si="195"/>
        <v>1</v>
      </c>
      <c r="U296" s="237" t="str">
        <f t="shared" si="196"/>
        <v/>
      </c>
      <c r="V296" s="245" t="str">
        <f t="shared" si="197"/>
        <v/>
      </c>
      <c r="W296" s="236" t="str">
        <f t="shared" si="198"/>
        <v/>
      </c>
      <c r="X296" s="237" t="str">
        <f t="shared" si="199"/>
        <v/>
      </c>
      <c r="Y296" s="245" t="str">
        <f t="shared" si="200"/>
        <v/>
      </c>
      <c r="Z296" s="236" t="str">
        <f t="shared" si="201"/>
        <v/>
      </c>
      <c r="AA296" s="248" t="str">
        <f t="shared" si="202"/>
        <v/>
      </c>
      <c r="AB296" s="235" t="str">
        <f t="shared" si="203"/>
        <v/>
      </c>
      <c r="AC296" s="236" t="str">
        <f t="shared" si="204"/>
        <v/>
      </c>
      <c r="AD296" s="236" t="str">
        <f t="shared" si="205"/>
        <v/>
      </c>
      <c r="AE296" s="237">
        <f t="shared" si="206"/>
        <v>1</v>
      </c>
      <c r="AF296" s="245" t="str">
        <f t="shared" si="207"/>
        <v/>
      </c>
      <c r="AG296" s="236" t="str">
        <f t="shared" si="208"/>
        <v/>
      </c>
      <c r="AH296" s="236" t="str">
        <f t="shared" si="209"/>
        <v/>
      </c>
      <c r="AI296" s="237" t="str">
        <f t="shared" si="210"/>
        <v/>
      </c>
      <c r="AJ296" s="245" t="str">
        <f t="shared" si="211"/>
        <v/>
      </c>
      <c r="AK296" s="236" t="str">
        <f t="shared" si="212"/>
        <v/>
      </c>
      <c r="AL296" s="236" t="str">
        <f t="shared" si="213"/>
        <v/>
      </c>
      <c r="AM296" s="248" t="str">
        <f t="shared" si="214"/>
        <v/>
      </c>
      <c r="AN296" s="250"/>
      <c r="AO296" s="251"/>
      <c r="AP296" s="251"/>
      <c r="AQ296" s="251"/>
      <c r="AR296" s="251"/>
      <c r="AS296" s="251"/>
      <c r="AT296">
        <f t="shared" si="191"/>
        <v>22</v>
      </c>
      <c r="AU296">
        <f t="shared" si="192"/>
        <v>11</v>
      </c>
      <c r="AV296">
        <f t="shared" si="193"/>
        <v>27</v>
      </c>
    </row>
    <row r="297" spans="1:48" ht="21.75">
      <c r="A297" s="174">
        <v>118</v>
      </c>
      <c r="B297" s="175" t="s">
        <v>844</v>
      </c>
      <c r="C297" s="175" t="s">
        <v>96</v>
      </c>
      <c r="D297" s="176">
        <v>36682</v>
      </c>
      <c r="E297" s="177">
        <v>36682</v>
      </c>
      <c r="F297" s="181"/>
      <c r="G297" s="181"/>
      <c r="H297" s="178"/>
      <c r="I297" s="175" t="s">
        <v>58</v>
      </c>
      <c r="J297" s="177">
        <v>48488</v>
      </c>
      <c r="K297" s="179" t="s">
        <v>10</v>
      </c>
      <c r="L297" s="175" t="s">
        <v>39</v>
      </c>
      <c r="M297" s="175" t="s">
        <v>29</v>
      </c>
      <c r="N297" s="175" t="s">
        <v>37</v>
      </c>
      <c r="O297" s="175" t="s">
        <v>7</v>
      </c>
      <c r="P297" s="179" t="s">
        <v>40</v>
      </c>
      <c r="Q297" s="179" t="s">
        <v>41</v>
      </c>
      <c r="R297" s="180"/>
      <c r="S297" s="235" t="str">
        <f t="shared" si="194"/>
        <v/>
      </c>
      <c r="T297" s="236">
        <f t="shared" si="195"/>
        <v>1</v>
      </c>
      <c r="U297" s="237" t="str">
        <f t="shared" si="196"/>
        <v/>
      </c>
      <c r="V297" s="245" t="str">
        <f t="shared" si="197"/>
        <v/>
      </c>
      <c r="W297" s="236" t="str">
        <f t="shared" si="198"/>
        <v/>
      </c>
      <c r="X297" s="237" t="str">
        <f t="shared" si="199"/>
        <v/>
      </c>
      <c r="Y297" s="245" t="str">
        <f t="shared" si="200"/>
        <v/>
      </c>
      <c r="Z297" s="236" t="str">
        <f t="shared" si="201"/>
        <v/>
      </c>
      <c r="AA297" s="248" t="str">
        <f t="shared" si="202"/>
        <v/>
      </c>
      <c r="AB297" s="235" t="str">
        <f t="shared" si="203"/>
        <v/>
      </c>
      <c r="AC297" s="236" t="str">
        <f t="shared" si="204"/>
        <v/>
      </c>
      <c r="AD297" s="236" t="str">
        <f t="shared" si="205"/>
        <v/>
      </c>
      <c r="AE297" s="237">
        <f t="shared" si="206"/>
        <v>1</v>
      </c>
      <c r="AF297" s="245" t="str">
        <f t="shared" si="207"/>
        <v/>
      </c>
      <c r="AG297" s="236" t="str">
        <f t="shared" si="208"/>
        <v/>
      </c>
      <c r="AH297" s="236" t="str">
        <f t="shared" si="209"/>
        <v/>
      </c>
      <c r="AI297" s="237" t="str">
        <f t="shared" si="210"/>
        <v/>
      </c>
      <c r="AJ297" s="245" t="str">
        <f t="shared" si="211"/>
        <v/>
      </c>
      <c r="AK297" s="236" t="str">
        <f t="shared" si="212"/>
        <v/>
      </c>
      <c r="AL297" s="236" t="str">
        <f t="shared" si="213"/>
        <v/>
      </c>
      <c r="AM297" s="248" t="str">
        <f t="shared" si="214"/>
        <v/>
      </c>
      <c r="AN297" s="250"/>
      <c r="AO297" s="251"/>
      <c r="AP297" s="251"/>
      <c r="AQ297" s="251"/>
      <c r="AR297" s="251"/>
      <c r="AS297" s="251"/>
      <c r="AT297">
        <f>IF(B255&lt;&gt;"",DATEDIF(E255,$AT$9,"Y"),"")</f>
        <v>11</v>
      </c>
      <c r="AU297">
        <f>IF(B255&lt;&gt;"",DATEDIF(E255,$AT$9,"YM"),"")</f>
        <v>7</v>
      </c>
      <c r="AV297">
        <f>IF(B255&lt;&gt;"",DATEDIF(E255,$AT$9,"MD"),"")</f>
        <v>27</v>
      </c>
    </row>
    <row r="298" spans="1:48" ht="21.75">
      <c r="A298" s="174">
        <v>119</v>
      </c>
      <c r="B298" s="175" t="s">
        <v>853</v>
      </c>
      <c r="C298" s="175" t="s">
        <v>96</v>
      </c>
      <c r="D298" s="176">
        <v>41799</v>
      </c>
      <c r="E298" s="177">
        <v>41799</v>
      </c>
      <c r="F298" s="181"/>
      <c r="G298" s="181"/>
      <c r="H298" s="178"/>
      <c r="I298" s="175" t="s">
        <v>58</v>
      </c>
      <c r="J298" s="177">
        <v>53966</v>
      </c>
      <c r="K298" s="179" t="s">
        <v>10</v>
      </c>
      <c r="L298" s="175" t="s">
        <v>375</v>
      </c>
      <c r="M298" s="175" t="s">
        <v>134</v>
      </c>
      <c r="N298" s="175" t="s">
        <v>136</v>
      </c>
      <c r="O298" s="175" t="s">
        <v>53</v>
      </c>
      <c r="P298" s="179" t="s">
        <v>99</v>
      </c>
      <c r="Q298" s="179" t="s">
        <v>109</v>
      </c>
      <c r="R298" s="180"/>
      <c r="S298" s="235" t="str">
        <f>IF($B298&lt;&gt;"",IF(AND($K298="เอก",OR($AT298&gt;0,AND($AT298=0,$AU298&gt;=9))),1,""),"")</f>
        <v/>
      </c>
      <c r="T298" s="236">
        <f>IF($B298&lt;&gt;"",IF(AND($K298="โท",OR($AT298&gt;0,AND($AT298=0,$AU298&gt;=9))),1,""),"")</f>
        <v>1</v>
      </c>
      <c r="U298" s="237" t="str">
        <f>IF($B298&lt;&gt;"",IF(AND($K298="ตรี",OR($AT298&gt;0,AND($AT298=0,$AU298&gt;=9))),1,""),"")</f>
        <v/>
      </c>
      <c r="V298" s="245" t="str">
        <f>IF($B298&lt;&gt;"",IF(AND($K298="เอก",AND($AT298=0,AND($AU298&gt;=6,$AU298&lt;=8))),1,""),"")</f>
        <v/>
      </c>
      <c r="W298" s="236" t="str">
        <f>IF($B298&lt;&gt;"",IF(AND($K298="โท",AND($AT298=0,AND($AU298&gt;=6,$AU298&lt;=8))),1,""),"")</f>
        <v/>
      </c>
      <c r="X298" s="237" t="str">
        <f>IF($B298&lt;&gt;"",IF(AND($K298="ตรี",AND($AT298=0,AND($AU298&gt;=6,$AU298&lt;=8))),1,""),"")</f>
        <v/>
      </c>
      <c r="Y298" s="245" t="str">
        <f>IF($B298&lt;&gt;"",IF(AND($K298="เอก",AND($AT298=0,AND($AU298&gt;=0,$AU298&lt;=5))),1,""),"")</f>
        <v/>
      </c>
      <c r="Z298" s="236" t="str">
        <f>IF($B298&lt;&gt;"",IF(AND($K298="โท",AND($AT298=0,AND($AU298&gt;=0,$AU298&lt;=5))),1,""),"")</f>
        <v/>
      </c>
      <c r="AA298" s="248" t="str">
        <f>IF($B298&lt;&gt;"",IF(AND($K298="ตรี",AND($AT298=0,AND($AU298&gt;=0,$AU298&lt;=5))),1,""),"")</f>
        <v/>
      </c>
      <c r="AB298" s="235" t="str">
        <f>IF($B298&lt;&gt;"",IF(AND($C298="ศาสตราจารย์",OR($AT298&gt;0,AND($AT298=0,$AU298&gt;=9))),1,""),"")</f>
        <v/>
      </c>
      <c r="AC298" s="236" t="str">
        <f>IF($B298&lt;&gt;"",IF(AND($C298="รองศาสตราจารย์",OR($AT298&gt;0,AND($AT298=0,$AU298&gt;=9))),1,""),"")</f>
        <v/>
      </c>
      <c r="AD298" s="236" t="str">
        <f>IF($B298&lt;&gt;"",IF(AND($C298="ผู้ช่วยศาสตราจารย์",OR($AT298&gt;0,AND($AT298=0,$AU298&gt;=9))),1,""),"")</f>
        <v/>
      </c>
      <c r="AE298" s="237">
        <f>IF($B298&lt;&gt;"",IF(AND($C298="อาจารย์",OR($AT298&gt;0,AND($AT298=0,$AU298&gt;=9))),1,""),"")</f>
        <v>1</v>
      </c>
      <c r="AF298" s="245" t="str">
        <f>IF($B298&lt;&gt;"",IF(AND($C298="ศาสตราจารย์",AND($AT298=0,AND($AU298&gt;=6,$AU298&lt;=8))),1,""),"")</f>
        <v/>
      </c>
      <c r="AG298" s="236" t="str">
        <f>IF($B298&lt;&gt;"",IF(AND($C298="รองศาสตราจารย์",AND($AT298=0,AND($AU298&gt;=6,$AU298&lt;=8))),1,""),"")</f>
        <v/>
      </c>
      <c r="AH298" s="236" t="str">
        <f>IF($B298&lt;&gt;"",IF(AND($C298="ผู้ช่วยศาสตราจารย์",AND($AT298=0,AND($AU298&gt;=6,$AU298&lt;=8))),1,""),"")</f>
        <v/>
      </c>
      <c r="AI298" s="237" t="str">
        <f>IF($B298&lt;&gt;"",IF(AND($C298="อาจารย์",AND($AT298=0,AND($AU298&gt;=6,$AU298&lt;=8))),1,""),"")</f>
        <v/>
      </c>
      <c r="AJ298" s="245" t="str">
        <f>IF($B298&lt;&gt;"",IF(AND($C298="ศาสตราจารย์",AND($AT298=0,AND($AU298&gt;=0,$AU298&lt;=5))),1,""),"")</f>
        <v/>
      </c>
      <c r="AK298" s="236" t="str">
        <f>IF($B298&lt;&gt;"",IF(AND($C298="รองศาสตราจารย์",AND($AT298=0,AND($AU298&gt;=0,$AU298&lt;=5))),1,""),"")</f>
        <v/>
      </c>
      <c r="AL298" s="236" t="str">
        <f>IF($B298&lt;&gt;"",IF(AND($C298="ผู้ช่วยศาสตราจารย์",AND($AT298=0,AND($AU298&gt;=0,$AU298&lt;=5))),1,""),"")</f>
        <v/>
      </c>
      <c r="AM298" s="248" t="str">
        <f>IF($B298&lt;&gt;"",IF(AND($C298="อาจารย์",AND($AT298=0,AND($AU298&gt;=0,$AU298&lt;=5))),1,""),"")</f>
        <v/>
      </c>
      <c r="AN298" s="250"/>
      <c r="AO298" s="251"/>
      <c r="AP298" s="251"/>
      <c r="AQ298" s="251"/>
      <c r="AR298" s="251"/>
      <c r="AS298" s="251"/>
      <c r="AT298">
        <f>IF(B298&lt;&gt;"",DATEDIF(E298,$AT$9,"Y"),"")</f>
        <v>8</v>
      </c>
      <c r="AU298">
        <f>IF(B298&lt;&gt;"",DATEDIF(E298,$AT$9,"YM"),"")</f>
        <v>11</v>
      </c>
      <c r="AV298">
        <f>IF(B298&lt;&gt;"",DATEDIF(E298,$AT$9,"MD"),"")</f>
        <v>23</v>
      </c>
    </row>
    <row r="299" spans="1:48" ht="21.75">
      <c r="A299" s="174">
        <v>120</v>
      </c>
      <c r="B299" s="175" t="s">
        <v>854</v>
      </c>
      <c r="C299" s="175" t="s">
        <v>96</v>
      </c>
      <c r="D299" s="176">
        <v>38930</v>
      </c>
      <c r="E299" s="177">
        <v>38930</v>
      </c>
      <c r="F299" s="181"/>
      <c r="G299" s="181"/>
      <c r="H299" s="178"/>
      <c r="I299" s="175" t="s">
        <v>58</v>
      </c>
      <c r="J299" s="177">
        <v>50679</v>
      </c>
      <c r="K299" s="179" t="s">
        <v>10</v>
      </c>
      <c r="L299" s="175" t="s">
        <v>284</v>
      </c>
      <c r="M299" s="175" t="s">
        <v>29</v>
      </c>
      <c r="N299" s="175" t="s">
        <v>164</v>
      </c>
      <c r="O299" s="175" t="s">
        <v>7</v>
      </c>
      <c r="P299" s="179" t="s">
        <v>64</v>
      </c>
      <c r="Q299" s="179" t="s">
        <v>194</v>
      </c>
      <c r="R299" s="180"/>
      <c r="S299" s="235" t="str">
        <f>IF($B299&lt;&gt;"",IF(AND($K299="เอก",OR($AT299&gt;0,AND($AT299=0,$AU299&gt;=9))),1,""),"")</f>
        <v/>
      </c>
      <c r="T299" s="236">
        <f>IF($B299&lt;&gt;"",IF(AND($K299="โท",OR($AT299&gt;0,AND($AT299=0,$AU299&gt;=9))),1,""),"")</f>
        <v>1</v>
      </c>
      <c r="U299" s="237" t="str">
        <f>IF($B299&lt;&gt;"",IF(AND($K299="ตรี",OR($AT299&gt;0,AND($AT299=0,$AU299&gt;=9))),1,""),"")</f>
        <v/>
      </c>
      <c r="V299" s="245" t="str">
        <f>IF($B299&lt;&gt;"",IF(AND($K299="เอก",AND($AT299=0,AND($AU299&gt;=6,$AU299&lt;=8))),1,""),"")</f>
        <v/>
      </c>
      <c r="W299" s="236" t="str">
        <f>IF($B299&lt;&gt;"",IF(AND($K299="โท",AND($AT299=0,AND($AU299&gt;=6,$AU299&lt;=8))),1,""),"")</f>
        <v/>
      </c>
      <c r="X299" s="237" t="str">
        <f>IF($B299&lt;&gt;"",IF(AND($K299="ตรี",AND($AT299=0,AND($AU299&gt;=6,$AU299&lt;=8))),1,""),"")</f>
        <v/>
      </c>
      <c r="Y299" s="245" t="str">
        <f>IF($B299&lt;&gt;"",IF(AND($K299="เอก",AND($AT299=0,AND($AU299&gt;=0,$AU299&lt;=5))),1,""),"")</f>
        <v/>
      </c>
      <c r="Z299" s="236" t="str">
        <f>IF($B299&lt;&gt;"",IF(AND($K299="โท",AND($AT299=0,AND($AU299&gt;=0,$AU299&lt;=5))),1,""),"")</f>
        <v/>
      </c>
      <c r="AA299" s="248" t="str">
        <f>IF($B299&lt;&gt;"",IF(AND($K299="ตรี",AND($AT299=0,AND($AU299&gt;=0,$AU299&lt;=5))),1,""),"")</f>
        <v/>
      </c>
      <c r="AB299" s="235" t="str">
        <f>IF($B299&lt;&gt;"",IF(AND($C299="ศาสตราจารย์",OR($AT299&gt;0,AND($AT299=0,$AU299&gt;=9))),1,""),"")</f>
        <v/>
      </c>
      <c r="AC299" s="236" t="str">
        <f>IF($B299&lt;&gt;"",IF(AND($C299="รองศาสตราจารย์",OR($AT299&gt;0,AND($AT299=0,$AU299&gt;=9))),1,""),"")</f>
        <v/>
      </c>
      <c r="AD299" s="236" t="str">
        <f>IF($B299&lt;&gt;"",IF(AND($C299="ผู้ช่วยศาสตราจารย์",OR($AT299&gt;0,AND($AT299=0,$AU299&gt;=9))),1,""),"")</f>
        <v/>
      </c>
      <c r="AE299" s="237">
        <f>IF($B299&lt;&gt;"",IF(AND($C299="อาจารย์",OR($AT299&gt;0,AND($AT299=0,$AU299&gt;=9))),1,""),"")</f>
        <v>1</v>
      </c>
      <c r="AF299" s="245" t="str">
        <f>IF($B299&lt;&gt;"",IF(AND($C299="ศาสตราจารย์",AND($AT299=0,AND($AU299&gt;=6,$AU299&lt;=8))),1,""),"")</f>
        <v/>
      </c>
      <c r="AG299" s="236" t="str">
        <f>IF($B299&lt;&gt;"",IF(AND($C299="รองศาสตราจารย์",AND($AT299=0,AND($AU299&gt;=6,$AU299&lt;=8))),1,""),"")</f>
        <v/>
      </c>
      <c r="AH299" s="236" t="str">
        <f>IF($B299&lt;&gt;"",IF(AND($C299="ผู้ช่วยศาสตราจารย์",AND($AT299=0,AND($AU299&gt;=6,$AU299&lt;=8))),1,""),"")</f>
        <v/>
      </c>
      <c r="AI299" s="237" t="str">
        <f>IF($B299&lt;&gt;"",IF(AND($C299="อาจารย์",AND($AT299=0,AND($AU299&gt;=6,$AU299&lt;=8))),1,""),"")</f>
        <v/>
      </c>
      <c r="AJ299" s="245" t="str">
        <f>IF($B299&lt;&gt;"",IF(AND($C299="ศาสตราจารย์",AND($AT299=0,AND($AU299&gt;=0,$AU299&lt;=5))),1,""),"")</f>
        <v/>
      </c>
      <c r="AK299" s="236" t="str">
        <f>IF($B299&lt;&gt;"",IF(AND($C299="รองศาสตราจารย์",AND($AT299=0,AND($AU299&gt;=0,$AU299&lt;=5))),1,""),"")</f>
        <v/>
      </c>
      <c r="AL299" s="236" t="str">
        <f>IF($B299&lt;&gt;"",IF(AND($C299="ผู้ช่วยศาสตราจารย์",AND($AT299=0,AND($AU299&gt;=0,$AU299&lt;=5))),1,""),"")</f>
        <v/>
      </c>
      <c r="AM299" s="248" t="str">
        <f>IF($B299&lt;&gt;"",IF(AND($C299="อาจารย์",AND($AT299=0,AND($AU299&gt;=0,$AU299&lt;=5))),1,""),"")</f>
        <v/>
      </c>
      <c r="AN299" s="250"/>
      <c r="AO299" s="251"/>
      <c r="AP299" s="251"/>
      <c r="AQ299" s="251"/>
      <c r="AR299" s="251"/>
      <c r="AS299" s="251"/>
      <c r="AT299">
        <f>IF(B299&lt;&gt;"",DATEDIF(E299,$AT$9,"Y"),"")</f>
        <v>16</v>
      </c>
      <c r="AU299">
        <f>IF(B299&lt;&gt;"",DATEDIF(E299,$AT$9,"YM"),"")</f>
        <v>10</v>
      </c>
      <c r="AV299">
        <f>IF(B299&lt;&gt;"",DATEDIF(E299,$AT$9,"MD"),"")</f>
        <v>0</v>
      </c>
    </row>
    <row r="300" spans="1:48" ht="22.5" thickBot="1">
      <c r="A300" s="221">
        <v>121</v>
      </c>
      <c r="B300" s="222" t="s">
        <v>855</v>
      </c>
      <c r="C300" s="222" t="s">
        <v>96</v>
      </c>
      <c r="D300" s="223">
        <v>36017</v>
      </c>
      <c r="E300" s="224">
        <v>36017</v>
      </c>
      <c r="F300" s="225"/>
      <c r="G300" s="225"/>
      <c r="H300" s="226"/>
      <c r="I300" s="222" t="s">
        <v>58</v>
      </c>
      <c r="J300" s="224">
        <v>48122</v>
      </c>
      <c r="K300" s="227" t="s">
        <v>10</v>
      </c>
      <c r="L300" s="222" t="s">
        <v>856</v>
      </c>
      <c r="M300" s="222" t="s">
        <v>11</v>
      </c>
      <c r="N300" s="222" t="s">
        <v>857</v>
      </c>
      <c r="O300" s="222" t="s">
        <v>858</v>
      </c>
      <c r="P300" s="227" t="s">
        <v>54</v>
      </c>
      <c r="Q300" s="227" t="s">
        <v>40</v>
      </c>
      <c r="R300" s="228"/>
      <c r="S300" s="235" t="str">
        <f>IF($B300&lt;&gt;"",IF(AND($K300="เอก",OR($AT300&gt;0,AND($AT300=0,$AU300&gt;=9))),1,""),"")</f>
        <v/>
      </c>
      <c r="T300" s="236">
        <f>IF($B300&lt;&gt;"",IF(AND($K300="โท",OR($AT300&gt;0,AND($AT300=0,$AU300&gt;=9))),1,""),"")</f>
        <v>1</v>
      </c>
      <c r="U300" s="237" t="str">
        <f>IF($B300&lt;&gt;"",IF(AND($K300="ตรี",OR($AT300&gt;0,AND($AT300=0,$AU300&gt;=9))),1,""),"")</f>
        <v/>
      </c>
      <c r="V300" s="245" t="str">
        <f>IF($B300&lt;&gt;"",IF(AND($K300="เอก",AND($AT300=0,AND($AU300&gt;=6,$AU300&lt;=8))),1,""),"")</f>
        <v/>
      </c>
      <c r="W300" s="236" t="str">
        <f>IF($B300&lt;&gt;"",IF(AND($K300="โท",AND($AT300=0,AND($AU300&gt;=6,$AU300&lt;=8))),1,""),"")</f>
        <v/>
      </c>
      <c r="X300" s="237" t="str">
        <f>IF($B300&lt;&gt;"",IF(AND($K300="ตรี",AND($AT300=0,AND($AU300&gt;=6,$AU300&lt;=8))),1,""),"")</f>
        <v/>
      </c>
      <c r="Y300" s="245" t="str">
        <f>IF($B300&lt;&gt;"",IF(AND($K300="เอก",AND($AT300=0,AND($AU300&gt;=0,$AU300&lt;=5))),1,""),"")</f>
        <v/>
      </c>
      <c r="Z300" s="236" t="str">
        <f>IF($B300&lt;&gt;"",IF(AND($K300="โท",AND($AT300=0,AND($AU300&gt;=0,$AU300&lt;=5))),1,""),"")</f>
        <v/>
      </c>
      <c r="AA300" s="248" t="str">
        <f>IF($B300&lt;&gt;"",IF(AND($K300="ตรี",AND($AT300=0,AND($AU300&gt;=0,$AU300&lt;=5))),1,""),"")</f>
        <v/>
      </c>
      <c r="AB300" s="235" t="str">
        <f>IF($B300&lt;&gt;"",IF(AND($C300="ศาสตราจารย์",OR($AT300&gt;0,AND($AT300=0,$AU300&gt;=9))),1,""),"")</f>
        <v/>
      </c>
      <c r="AC300" s="236" t="str">
        <f>IF($B300&lt;&gt;"",IF(AND($C300="รองศาสตราจารย์",OR($AT300&gt;0,AND($AT300=0,$AU300&gt;=9))),1,""),"")</f>
        <v/>
      </c>
      <c r="AD300" s="236" t="str">
        <f>IF($B300&lt;&gt;"",IF(AND($C300="ผู้ช่วยศาสตราจารย์",OR($AT300&gt;0,AND($AT300=0,$AU300&gt;=9))),1,""),"")</f>
        <v/>
      </c>
      <c r="AE300" s="237">
        <f>IF($B300&lt;&gt;"",IF(AND($C300="อาจารย์",OR($AT300&gt;0,AND($AT300=0,$AU300&gt;=9))),1,""),"")</f>
        <v>1</v>
      </c>
      <c r="AF300" s="245" t="str">
        <f>IF($B300&lt;&gt;"",IF(AND($C300="ศาสตราจารย์",AND($AT300=0,AND($AU300&gt;=6,$AU300&lt;=8))),1,""),"")</f>
        <v/>
      </c>
      <c r="AG300" s="236" t="str">
        <f>IF($B300&lt;&gt;"",IF(AND($C300="รองศาสตราจารย์",AND($AT300=0,AND($AU300&gt;=6,$AU300&lt;=8))),1,""),"")</f>
        <v/>
      </c>
      <c r="AH300" s="236" t="str">
        <f>IF($B300&lt;&gt;"",IF(AND($C300="ผู้ช่วยศาสตราจารย์",AND($AT300=0,AND($AU300&gt;=6,$AU300&lt;=8))),1,""),"")</f>
        <v/>
      </c>
      <c r="AI300" s="237" t="str">
        <f>IF($B300&lt;&gt;"",IF(AND($C300="อาจารย์",AND($AT300=0,AND($AU300&gt;=6,$AU300&lt;=8))),1,""),"")</f>
        <v/>
      </c>
      <c r="AJ300" s="245" t="str">
        <f>IF($B300&lt;&gt;"",IF(AND($C300="ศาสตราจารย์",AND($AT300=0,AND($AU300&gt;=0,$AU300&lt;=5))),1,""),"")</f>
        <v/>
      </c>
      <c r="AK300" s="236" t="str">
        <f>IF($B300&lt;&gt;"",IF(AND($C300="รองศาสตราจารย์",AND($AT300=0,AND($AU300&gt;=0,$AU300&lt;=5))),1,""),"")</f>
        <v/>
      </c>
      <c r="AL300" s="236" t="str">
        <f>IF($B300&lt;&gt;"",IF(AND($C300="ผู้ช่วยศาสตราจารย์",AND($AT300=0,AND($AU300&gt;=0,$AU300&lt;=5))),1,""),"")</f>
        <v/>
      </c>
      <c r="AM300" s="248" t="str">
        <f>IF($B300&lt;&gt;"",IF(AND($C300="อาจารย์",AND($AT300=0,AND($AU300&gt;=0,$AU300&lt;=5))),1,""),"")</f>
        <v/>
      </c>
      <c r="AN300" s="250"/>
      <c r="AO300" s="251"/>
      <c r="AP300" s="251"/>
      <c r="AQ300" s="251"/>
      <c r="AR300" s="251"/>
      <c r="AS300" s="251"/>
      <c r="AT300">
        <f>IF(B300&lt;&gt;"",DATEDIF(E300,$AT$9,"Y"),"")</f>
        <v>24</v>
      </c>
      <c r="AU300">
        <f>IF(B300&lt;&gt;"",DATEDIF(E300,$AT$9,"YM"),"")</f>
        <v>9</v>
      </c>
      <c r="AV300">
        <f>IF(B300&lt;&gt;"",DATEDIF(E300,$AT$9,"MD"),"")</f>
        <v>22</v>
      </c>
    </row>
    <row r="301" spans="1:48" ht="21.75">
      <c r="A301" s="312"/>
      <c r="B301" s="313" t="s">
        <v>1681</v>
      </c>
      <c r="C301" s="300">
        <f>SUM(S301:AA301)</f>
        <v>121</v>
      </c>
      <c r="D301" s="270"/>
      <c r="E301" s="271"/>
      <c r="F301" s="272"/>
      <c r="G301" s="272"/>
      <c r="H301" s="273"/>
      <c r="I301" s="269"/>
      <c r="J301" s="271"/>
      <c r="K301" s="274"/>
      <c r="L301" s="269"/>
      <c r="M301" s="269"/>
      <c r="N301" s="269"/>
      <c r="O301" s="269"/>
      <c r="P301" s="274"/>
      <c r="Q301" s="274"/>
      <c r="R301" s="305">
        <f>COUNTIF(R180:R300,"ü")</f>
        <v>3</v>
      </c>
      <c r="S301" s="290">
        <f t="shared" ref="S301:AM301" si="215">SUM(S180:S300)</f>
        <v>105</v>
      </c>
      <c r="T301" s="291">
        <f t="shared" si="215"/>
        <v>16</v>
      </c>
      <c r="U301" s="292">
        <f t="shared" si="215"/>
        <v>0</v>
      </c>
      <c r="V301" s="293">
        <f t="shared" si="215"/>
        <v>0</v>
      </c>
      <c r="W301" s="291">
        <f t="shared" si="215"/>
        <v>0</v>
      </c>
      <c r="X301" s="292">
        <f t="shared" si="215"/>
        <v>0</v>
      </c>
      <c r="Y301" s="293">
        <f t="shared" si="215"/>
        <v>0</v>
      </c>
      <c r="Z301" s="291">
        <f t="shared" si="215"/>
        <v>0</v>
      </c>
      <c r="AA301" s="294">
        <f t="shared" si="215"/>
        <v>0</v>
      </c>
      <c r="AB301" s="290">
        <f t="shared" si="215"/>
        <v>0</v>
      </c>
      <c r="AC301" s="291">
        <f t="shared" si="215"/>
        <v>17</v>
      </c>
      <c r="AD301" s="291">
        <f t="shared" si="215"/>
        <v>62</v>
      </c>
      <c r="AE301" s="292">
        <f t="shared" si="215"/>
        <v>42</v>
      </c>
      <c r="AF301" s="293">
        <f t="shared" si="215"/>
        <v>0</v>
      </c>
      <c r="AG301" s="291">
        <f t="shared" si="215"/>
        <v>0</v>
      </c>
      <c r="AH301" s="291">
        <f t="shared" si="215"/>
        <v>0</v>
      </c>
      <c r="AI301" s="292">
        <f t="shared" si="215"/>
        <v>0</v>
      </c>
      <c r="AJ301" s="293">
        <f t="shared" si="215"/>
        <v>0</v>
      </c>
      <c r="AK301" s="291">
        <f t="shared" si="215"/>
        <v>0</v>
      </c>
      <c r="AL301" s="291">
        <f t="shared" si="215"/>
        <v>0</v>
      </c>
      <c r="AM301" s="294">
        <f t="shared" si="215"/>
        <v>0</v>
      </c>
      <c r="AN301" s="250"/>
      <c r="AO301" s="251"/>
      <c r="AP301" s="251"/>
      <c r="AQ301" s="251"/>
      <c r="AR301" s="251"/>
      <c r="AS301" s="251"/>
    </row>
    <row r="302" spans="1:48" ht="22.5" thickBot="1">
      <c r="A302" s="282"/>
      <c r="B302" s="283" t="s">
        <v>1683</v>
      </c>
      <c r="C302" s="301">
        <f>SUM(S302:AA302)</f>
        <v>121</v>
      </c>
      <c r="D302" s="285"/>
      <c r="E302" s="286"/>
      <c r="F302" s="287"/>
      <c r="G302" s="287"/>
      <c r="H302" s="288"/>
      <c r="I302" s="284"/>
      <c r="J302" s="286"/>
      <c r="K302" s="289"/>
      <c r="L302" s="284"/>
      <c r="M302" s="284"/>
      <c r="N302" s="284"/>
      <c r="O302" s="284"/>
      <c r="P302" s="289"/>
      <c r="Q302" s="289"/>
      <c r="R302" s="306">
        <f>R301</f>
        <v>3</v>
      </c>
      <c r="S302" s="295">
        <f>S301</f>
        <v>105</v>
      </c>
      <c r="T302" s="296">
        <f t="shared" ref="T302" si="216">T301</f>
        <v>16</v>
      </c>
      <c r="U302" s="297">
        <f t="shared" ref="U302" si="217">U301</f>
        <v>0</v>
      </c>
      <c r="V302" s="302">
        <f>V301/2</f>
        <v>0</v>
      </c>
      <c r="W302" s="303">
        <f t="shared" ref="W302" si="218">W301/2</f>
        <v>0</v>
      </c>
      <c r="X302" s="304">
        <f t="shared" ref="X302" si="219">X301/2</f>
        <v>0</v>
      </c>
      <c r="Y302" s="298"/>
      <c r="Z302" s="296"/>
      <c r="AA302" s="299"/>
      <c r="AB302" s="298">
        <f>AB301</f>
        <v>0</v>
      </c>
      <c r="AC302" s="296">
        <f t="shared" ref="AC302" si="220">AC301</f>
        <v>17</v>
      </c>
      <c r="AD302" s="296">
        <f t="shared" ref="AD302" si="221">AD301</f>
        <v>62</v>
      </c>
      <c r="AE302" s="297">
        <f t="shared" ref="AE302" si="222">AE301</f>
        <v>42</v>
      </c>
      <c r="AF302" s="302">
        <f>AF301/2</f>
        <v>0</v>
      </c>
      <c r="AG302" s="303">
        <f t="shared" ref="AG302" si="223">AG301/2</f>
        <v>0</v>
      </c>
      <c r="AH302" s="303">
        <f t="shared" ref="AH302" si="224">AH301/2</f>
        <v>0</v>
      </c>
      <c r="AI302" s="304">
        <f t="shared" ref="AI302" si="225">AI301/2</f>
        <v>0</v>
      </c>
      <c r="AJ302" s="298"/>
      <c r="AK302" s="296"/>
      <c r="AL302" s="296"/>
      <c r="AM302" s="299"/>
      <c r="AN302" s="250"/>
      <c r="AO302" s="251"/>
      <c r="AP302" s="251"/>
      <c r="AQ302" s="251"/>
      <c r="AR302" s="251"/>
      <c r="AS302" s="251"/>
    </row>
    <row r="303" spans="1:48" ht="24">
      <c r="A303" s="185" t="s">
        <v>859</v>
      </c>
      <c r="B303" s="194"/>
      <c r="C303" s="194"/>
      <c r="D303" s="170"/>
      <c r="E303" s="195"/>
      <c r="F303" s="171"/>
      <c r="G303" s="171"/>
      <c r="H303" s="172"/>
      <c r="I303" s="194"/>
      <c r="J303" s="195"/>
      <c r="K303" s="196"/>
      <c r="L303" s="194"/>
      <c r="M303" s="194"/>
      <c r="N303" s="194"/>
      <c r="O303" s="194"/>
      <c r="P303" s="196"/>
      <c r="Q303" s="196"/>
      <c r="R303" s="169"/>
      <c r="S303" s="307" t="str">
        <f t="shared" ref="S303:S340" si="226">IF($B303&lt;&gt;"",IF(AND($K303="เอก",OR($AT303&gt;0,AND($AT303=0,$AU303&gt;=9))),1,""),"")</f>
        <v/>
      </c>
      <c r="T303" s="308" t="str">
        <f t="shared" ref="T303:T340" si="227">IF($B303&lt;&gt;"",IF(AND($K303="โท",OR($AT303&gt;0,AND($AT303=0,$AU303&gt;=9))),1,""),"")</f>
        <v/>
      </c>
      <c r="U303" s="309" t="str">
        <f t="shared" ref="U303:U340" si="228">IF($B303&lt;&gt;"",IF(AND($K303="ตรี",OR($AT303&gt;0,AND($AT303=0,$AU303&gt;=9))),1,""),"")</f>
        <v/>
      </c>
      <c r="V303" s="310" t="str">
        <f t="shared" ref="V303:V340" si="229">IF($B303&lt;&gt;"",IF(AND($K303="เอก",AND($AT303=0,AND($AU303&gt;=6,$AU303&lt;=8))),1,""),"")</f>
        <v/>
      </c>
      <c r="W303" s="308" t="str">
        <f t="shared" ref="W303:W340" si="230">IF($B303&lt;&gt;"",IF(AND($K303="โท",AND($AT303=0,AND($AU303&gt;=6,$AU303&lt;=8))),1,""),"")</f>
        <v/>
      </c>
      <c r="X303" s="309" t="str">
        <f t="shared" ref="X303:X340" si="231">IF($B303&lt;&gt;"",IF(AND($K303="ตรี",AND($AT303=0,AND($AU303&gt;=6,$AU303&lt;=8))),1,""),"")</f>
        <v/>
      </c>
      <c r="Y303" s="310" t="str">
        <f t="shared" ref="Y303:Y340" si="232">IF($B303&lt;&gt;"",IF(AND($K303="เอก",AND($AT303=0,AND($AU303&gt;=0,$AU303&lt;=5))),1,""),"")</f>
        <v/>
      </c>
      <c r="Z303" s="308" t="str">
        <f t="shared" ref="Z303:Z340" si="233">IF($B303&lt;&gt;"",IF(AND($K303="โท",AND($AT303=0,AND($AU303&gt;=0,$AU303&lt;=5))),1,""),"")</f>
        <v/>
      </c>
      <c r="AA303" s="311" t="str">
        <f t="shared" ref="AA303:AA340" si="234">IF($B303&lt;&gt;"",IF(AND($K303="ตรี",AND($AT303=0,AND($AU303&gt;=0,$AU303&lt;=5))),1,""),"")</f>
        <v/>
      </c>
      <c r="AB303" s="307" t="str">
        <f t="shared" ref="AB303:AB340" si="235">IF($B303&lt;&gt;"",IF(AND($C303="ศาสตราจารย์",OR($AT303&gt;0,AND($AT303=0,$AU303&gt;=9))),1,""),"")</f>
        <v/>
      </c>
      <c r="AC303" s="308" t="str">
        <f t="shared" ref="AC303:AC340" si="236">IF($B303&lt;&gt;"",IF(AND($C303="รองศาสตราจารย์",OR($AT303&gt;0,AND($AT303=0,$AU303&gt;=9))),1,""),"")</f>
        <v/>
      </c>
      <c r="AD303" s="308" t="str">
        <f t="shared" ref="AD303:AD340" si="237">IF($B303&lt;&gt;"",IF(AND($C303="ผู้ช่วยศาสตราจารย์",OR($AT303&gt;0,AND($AT303=0,$AU303&gt;=9))),1,""),"")</f>
        <v/>
      </c>
      <c r="AE303" s="309" t="str">
        <f t="shared" ref="AE303:AE340" si="238">IF($B303&lt;&gt;"",IF(AND($C303="อาจารย์",OR($AT303&gt;0,AND($AT303=0,$AU303&gt;=9))),1,""),"")</f>
        <v/>
      </c>
      <c r="AF303" s="310" t="str">
        <f t="shared" ref="AF303:AF340" si="239">IF($B303&lt;&gt;"",IF(AND($C303="ศาสตราจารย์",AND($AT303=0,AND($AU303&gt;=6,$AU303&lt;=8))),1,""),"")</f>
        <v/>
      </c>
      <c r="AG303" s="308" t="str">
        <f t="shared" ref="AG303:AG340" si="240">IF($B303&lt;&gt;"",IF(AND($C303="รองศาสตราจารย์",AND($AT303=0,AND($AU303&gt;=6,$AU303&lt;=8))),1,""),"")</f>
        <v/>
      </c>
      <c r="AH303" s="308" t="str">
        <f t="shared" ref="AH303:AH340" si="241">IF($B303&lt;&gt;"",IF(AND($C303="ผู้ช่วยศาสตราจารย์",AND($AT303=0,AND($AU303&gt;=6,$AU303&lt;=8))),1,""),"")</f>
        <v/>
      </c>
      <c r="AI303" s="309" t="str">
        <f t="shared" ref="AI303:AI340" si="242">IF($B303&lt;&gt;"",IF(AND($C303="อาจารย์",AND($AT303=0,AND($AU303&gt;=6,$AU303&lt;=8))),1,""),"")</f>
        <v/>
      </c>
      <c r="AJ303" s="310" t="str">
        <f t="shared" ref="AJ303:AJ340" si="243">IF($B303&lt;&gt;"",IF(AND($C303="ศาสตราจารย์",AND($AT303=0,AND($AU303&gt;=0,$AU303&lt;=5))),1,""),"")</f>
        <v/>
      </c>
      <c r="AK303" s="308" t="str">
        <f t="shared" ref="AK303:AK340" si="244">IF($B303&lt;&gt;"",IF(AND($C303="รองศาสตราจารย์",AND($AT303=0,AND($AU303&gt;=0,$AU303&lt;=5))),1,""),"")</f>
        <v/>
      </c>
      <c r="AL303" s="308" t="str">
        <f t="shared" ref="AL303:AL340" si="245">IF($B303&lt;&gt;"",IF(AND($C303="ผู้ช่วยศาสตราจารย์",AND($AT303=0,AND($AU303&gt;=0,$AU303&lt;=5))),1,""),"")</f>
        <v/>
      </c>
      <c r="AM303" s="311" t="str">
        <f t="shared" ref="AM303:AM340" si="246">IF($B303&lt;&gt;"",IF(AND($C303="อาจารย์",AND($AT303=0,AND($AU303&gt;=0,$AU303&lt;=5))),1,""),"")</f>
        <v/>
      </c>
      <c r="AN303" s="250"/>
      <c r="AO303" s="251"/>
      <c r="AP303" s="251"/>
      <c r="AQ303" s="251"/>
      <c r="AR303" s="251"/>
      <c r="AS303" s="251"/>
      <c r="AT303" t="str">
        <f t="shared" ref="AT303:AT340" si="247">IF(B303&lt;&gt;"",DATEDIF(E303,$AT$9,"Y"),"")</f>
        <v/>
      </c>
      <c r="AU303" t="str">
        <f t="shared" ref="AU303:AU340" si="248">IF(B303&lt;&gt;"",DATEDIF(E303,$AT$9,"YM"),"")</f>
        <v/>
      </c>
      <c r="AV303" t="str">
        <f t="shared" ref="AV303:AV340" si="249">IF(B303&lt;&gt;"",DATEDIF(E303,$AT$9,"MD"),"")</f>
        <v/>
      </c>
    </row>
    <row r="304" spans="1:48" ht="21.75">
      <c r="A304" s="174">
        <v>1</v>
      </c>
      <c r="B304" s="175" t="s">
        <v>1944</v>
      </c>
      <c r="C304" s="175" t="s">
        <v>1</v>
      </c>
      <c r="D304" s="176">
        <v>34486</v>
      </c>
      <c r="E304" s="177">
        <v>34486</v>
      </c>
      <c r="F304" s="177">
        <v>38203</v>
      </c>
      <c r="G304" s="177">
        <v>42754</v>
      </c>
      <c r="H304" s="178"/>
      <c r="I304" s="175" t="s">
        <v>58</v>
      </c>
      <c r="J304" s="177">
        <v>48488</v>
      </c>
      <c r="K304" s="179" t="s">
        <v>3</v>
      </c>
      <c r="L304" s="175" t="s">
        <v>887</v>
      </c>
      <c r="M304" s="175" t="s">
        <v>1884</v>
      </c>
      <c r="N304" s="175" t="s">
        <v>888</v>
      </c>
      <c r="O304" s="175" t="s">
        <v>149</v>
      </c>
      <c r="P304" s="179" t="s">
        <v>79</v>
      </c>
      <c r="Q304" s="179" t="s">
        <v>64</v>
      </c>
      <c r="R304" s="180"/>
      <c r="S304" s="235">
        <f t="shared" si="226"/>
        <v>1</v>
      </c>
      <c r="T304" s="236" t="str">
        <f t="shared" si="227"/>
        <v/>
      </c>
      <c r="U304" s="237" t="str">
        <f t="shared" si="228"/>
        <v/>
      </c>
      <c r="V304" s="245" t="str">
        <f t="shared" si="229"/>
        <v/>
      </c>
      <c r="W304" s="236" t="str">
        <f t="shared" si="230"/>
        <v/>
      </c>
      <c r="X304" s="237" t="str">
        <f t="shared" si="231"/>
        <v/>
      </c>
      <c r="Y304" s="245" t="str">
        <f t="shared" si="232"/>
        <v/>
      </c>
      <c r="Z304" s="236" t="str">
        <f t="shared" si="233"/>
        <v/>
      </c>
      <c r="AA304" s="248" t="str">
        <f t="shared" si="234"/>
        <v/>
      </c>
      <c r="AB304" s="235" t="str">
        <f t="shared" si="235"/>
        <v/>
      </c>
      <c r="AC304" s="236">
        <f t="shared" si="236"/>
        <v>1</v>
      </c>
      <c r="AD304" s="236" t="str">
        <f t="shared" si="237"/>
        <v/>
      </c>
      <c r="AE304" s="237" t="str">
        <f t="shared" si="238"/>
        <v/>
      </c>
      <c r="AF304" s="245" t="str">
        <f t="shared" si="239"/>
        <v/>
      </c>
      <c r="AG304" s="236" t="str">
        <f t="shared" si="240"/>
        <v/>
      </c>
      <c r="AH304" s="236" t="str">
        <f t="shared" si="241"/>
        <v/>
      </c>
      <c r="AI304" s="237" t="str">
        <f t="shared" si="242"/>
        <v/>
      </c>
      <c r="AJ304" s="245" t="str">
        <f t="shared" si="243"/>
        <v/>
      </c>
      <c r="AK304" s="236" t="str">
        <f t="shared" si="244"/>
        <v/>
      </c>
      <c r="AL304" s="236" t="str">
        <f t="shared" si="245"/>
        <v/>
      </c>
      <c r="AM304" s="248" t="str">
        <f t="shared" si="246"/>
        <v/>
      </c>
      <c r="AN304" s="250"/>
      <c r="AO304" s="251"/>
      <c r="AP304" s="251"/>
      <c r="AQ304" s="251"/>
      <c r="AR304" s="251"/>
      <c r="AS304" s="251"/>
      <c r="AT304">
        <f t="shared" si="247"/>
        <v>29</v>
      </c>
      <c r="AU304">
        <f t="shared" si="248"/>
        <v>0</v>
      </c>
      <c r="AV304">
        <f t="shared" si="249"/>
        <v>0</v>
      </c>
    </row>
    <row r="305" spans="1:48" ht="21.75">
      <c r="A305" s="174">
        <v>2</v>
      </c>
      <c r="B305" s="175" t="s">
        <v>860</v>
      </c>
      <c r="C305" s="175" t="s">
        <v>1</v>
      </c>
      <c r="D305" s="176">
        <v>39203</v>
      </c>
      <c r="E305" s="177">
        <v>39203</v>
      </c>
      <c r="F305" s="177">
        <v>40323</v>
      </c>
      <c r="G305" s="177">
        <v>42171</v>
      </c>
      <c r="H305" s="178"/>
      <c r="I305" s="175" t="s">
        <v>58</v>
      </c>
      <c r="J305" s="177">
        <v>51044</v>
      </c>
      <c r="K305" s="179" t="s">
        <v>3</v>
      </c>
      <c r="L305" s="175" t="s">
        <v>861</v>
      </c>
      <c r="M305" s="175" t="s">
        <v>270</v>
      </c>
      <c r="N305" s="175" t="s">
        <v>862</v>
      </c>
      <c r="O305" s="175" t="s">
        <v>248</v>
      </c>
      <c r="P305" s="179" t="s">
        <v>9</v>
      </c>
      <c r="Q305" s="179" t="s">
        <v>121</v>
      </c>
      <c r="R305" s="180"/>
      <c r="S305" s="235">
        <f t="shared" si="226"/>
        <v>1</v>
      </c>
      <c r="T305" s="236" t="str">
        <f t="shared" si="227"/>
        <v/>
      </c>
      <c r="U305" s="237" t="str">
        <f t="shared" si="228"/>
        <v/>
      </c>
      <c r="V305" s="245" t="str">
        <f t="shared" si="229"/>
        <v/>
      </c>
      <c r="W305" s="236" t="str">
        <f t="shared" si="230"/>
        <v/>
      </c>
      <c r="X305" s="237" t="str">
        <f t="shared" si="231"/>
        <v/>
      </c>
      <c r="Y305" s="245" t="str">
        <f t="shared" si="232"/>
        <v/>
      </c>
      <c r="Z305" s="236" t="str">
        <f t="shared" si="233"/>
        <v/>
      </c>
      <c r="AA305" s="248" t="str">
        <f t="shared" si="234"/>
        <v/>
      </c>
      <c r="AB305" s="235" t="str">
        <f t="shared" si="235"/>
        <v/>
      </c>
      <c r="AC305" s="236">
        <f t="shared" si="236"/>
        <v>1</v>
      </c>
      <c r="AD305" s="236" t="str">
        <f t="shared" si="237"/>
        <v/>
      </c>
      <c r="AE305" s="237" t="str">
        <f t="shared" si="238"/>
        <v/>
      </c>
      <c r="AF305" s="245" t="str">
        <f t="shared" si="239"/>
        <v/>
      </c>
      <c r="AG305" s="236" t="str">
        <f t="shared" si="240"/>
        <v/>
      </c>
      <c r="AH305" s="236" t="str">
        <f t="shared" si="241"/>
        <v/>
      </c>
      <c r="AI305" s="237" t="str">
        <f t="shared" si="242"/>
        <v/>
      </c>
      <c r="AJ305" s="245" t="str">
        <f t="shared" si="243"/>
        <v/>
      </c>
      <c r="AK305" s="236" t="str">
        <f t="shared" si="244"/>
        <v/>
      </c>
      <c r="AL305" s="236" t="str">
        <f t="shared" si="245"/>
        <v/>
      </c>
      <c r="AM305" s="248" t="str">
        <f t="shared" si="246"/>
        <v/>
      </c>
      <c r="AN305" s="250"/>
      <c r="AO305" s="251"/>
      <c r="AP305" s="251"/>
      <c r="AQ305" s="251"/>
      <c r="AR305" s="251"/>
      <c r="AS305" s="251"/>
      <c r="AT305">
        <f t="shared" si="247"/>
        <v>16</v>
      </c>
      <c r="AU305">
        <f t="shared" si="248"/>
        <v>1</v>
      </c>
      <c r="AV305">
        <f t="shared" si="249"/>
        <v>0</v>
      </c>
    </row>
    <row r="306" spans="1:48" ht="21.75">
      <c r="A306" s="174">
        <v>3</v>
      </c>
      <c r="B306" s="175" t="s">
        <v>864</v>
      </c>
      <c r="C306" s="175" t="s">
        <v>1</v>
      </c>
      <c r="D306" s="176">
        <v>34456</v>
      </c>
      <c r="E306" s="177">
        <v>34456</v>
      </c>
      <c r="F306" s="177">
        <v>36301</v>
      </c>
      <c r="G306" s="177">
        <v>38952</v>
      </c>
      <c r="H306" s="178"/>
      <c r="I306" s="175" t="s">
        <v>58</v>
      </c>
      <c r="J306" s="177">
        <v>45566</v>
      </c>
      <c r="K306" s="179" t="s">
        <v>3</v>
      </c>
      <c r="L306" s="175" t="s">
        <v>359</v>
      </c>
      <c r="M306" s="175" t="s">
        <v>5</v>
      </c>
      <c r="N306" s="175" t="s">
        <v>339</v>
      </c>
      <c r="O306" s="175" t="s">
        <v>7</v>
      </c>
      <c r="P306" s="179" t="s">
        <v>27</v>
      </c>
      <c r="Q306" s="179" t="s">
        <v>38</v>
      </c>
      <c r="R306" s="180"/>
      <c r="S306" s="235">
        <f t="shared" si="226"/>
        <v>1</v>
      </c>
      <c r="T306" s="236" t="str">
        <f t="shared" si="227"/>
        <v/>
      </c>
      <c r="U306" s="237" t="str">
        <f t="shared" si="228"/>
        <v/>
      </c>
      <c r="V306" s="245" t="str">
        <f t="shared" si="229"/>
        <v/>
      </c>
      <c r="W306" s="236" t="str">
        <f t="shared" si="230"/>
        <v/>
      </c>
      <c r="X306" s="237" t="str">
        <f t="shared" si="231"/>
        <v/>
      </c>
      <c r="Y306" s="245" t="str">
        <f t="shared" si="232"/>
        <v/>
      </c>
      <c r="Z306" s="236" t="str">
        <f t="shared" si="233"/>
        <v/>
      </c>
      <c r="AA306" s="248" t="str">
        <f t="shared" si="234"/>
        <v/>
      </c>
      <c r="AB306" s="235" t="str">
        <f t="shared" si="235"/>
        <v/>
      </c>
      <c r="AC306" s="236">
        <f t="shared" si="236"/>
        <v>1</v>
      </c>
      <c r="AD306" s="236" t="str">
        <f t="shared" si="237"/>
        <v/>
      </c>
      <c r="AE306" s="237" t="str">
        <f t="shared" si="238"/>
        <v/>
      </c>
      <c r="AF306" s="245" t="str">
        <f t="shared" si="239"/>
        <v/>
      </c>
      <c r="AG306" s="236" t="str">
        <f t="shared" si="240"/>
        <v/>
      </c>
      <c r="AH306" s="236" t="str">
        <f t="shared" si="241"/>
        <v/>
      </c>
      <c r="AI306" s="237" t="str">
        <f t="shared" si="242"/>
        <v/>
      </c>
      <c r="AJ306" s="245" t="str">
        <f t="shared" si="243"/>
        <v/>
      </c>
      <c r="AK306" s="236" t="str">
        <f t="shared" si="244"/>
        <v/>
      </c>
      <c r="AL306" s="236" t="str">
        <f t="shared" si="245"/>
        <v/>
      </c>
      <c r="AM306" s="248" t="str">
        <f t="shared" si="246"/>
        <v/>
      </c>
      <c r="AN306" s="250"/>
      <c r="AO306" s="251"/>
      <c r="AP306" s="251"/>
      <c r="AQ306" s="251"/>
      <c r="AR306" s="251"/>
      <c r="AS306" s="251"/>
      <c r="AT306">
        <f t="shared" si="247"/>
        <v>29</v>
      </c>
      <c r="AU306">
        <f t="shared" si="248"/>
        <v>0</v>
      </c>
      <c r="AV306">
        <f t="shared" si="249"/>
        <v>30</v>
      </c>
    </row>
    <row r="307" spans="1:48" ht="21.75">
      <c r="A307" s="174">
        <v>4</v>
      </c>
      <c r="B307" s="175" t="s">
        <v>865</v>
      </c>
      <c r="C307" s="175" t="s">
        <v>1</v>
      </c>
      <c r="D307" s="176">
        <v>31547</v>
      </c>
      <c r="E307" s="177">
        <v>35370</v>
      </c>
      <c r="F307" s="177">
        <v>38923</v>
      </c>
      <c r="G307" s="177">
        <v>40672</v>
      </c>
      <c r="H307" s="178"/>
      <c r="I307" s="175" t="s">
        <v>2</v>
      </c>
      <c r="J307" s="177">
        <v>45566</v>
      </c>
      <c r="K307" s="179" t="s">
        <v>3</v>
      </c>
      <c r="L307" s="175" t="s">
        <v>866</v>
      </c>
      <c r="M307" s="175" t="s">
        <v>88</v>
      </c>
      <c r="N307" s="175" t="s">
        <v>867</v>
      </c>
      <c r="O307" s="175" t="s">
        <v>31</v>
      </c>
      <c r="P307" s="179" t="s">
        <v>8</v>
      </c>
      <c r="Q307" s="179" t="s">
        <v>9</v>
      </c>
      <c r="R307" s="180"/>
      <c r="S307" s="235">
        <f t="shared" si="226"/>
        <v>1</v>
      </c>
      <c r="T307" s="236" t="str">
        <f t="shared" si="227"/>
        <v/>
      </c>
      <c r="U307" s="237" t="str">
        <f t="shared" si="228"/>
        <v/>
      </c>
      <c r="V307" s="245" t="str">
        <f t="shared" si="229"/>
        <v/>
      </c>
      <c r="W307" s="236" t="str">
        <f t="shared" si="230"/>
        <v/>
      </c>
      <c r="X307" s="237" t="str">
        <f t="shared" si="231"/>
        <v/>
      </c>
      <c r="Y307" s="245" t="str">
        <f t="shared" si="232"/>
        <v/>
      </c>
      <c r="Z307" s="236" t="str">
        <f t="shared" si="233"/>
        <v/>
      </c>
      <c r="AA307" s="248" t="str">
        <f t="shared" si="234"/>
        <v/>
      </c>
      <c r="AB307" s="235" t="str">
        <f t="shared" si="235"/>
        <v/>
      </c>
      <c r="AC307" s="236">
        <f t="shared" si="236"/>
        <v>1</v>
      </c>
      <c r="AD307" s="236" t="str">
        <f t="shared" si="237"/>
        <v/>
      </c>
      <c r="AE307" s="237" t="str">
        <f t="shared" si="238"/>
        <v/>
      </c>
      <c r="AF307" s="245" t="str">
        <f t="shared" si="239"/>
        <v/>
      </c>
      <c r="AG307" s="236" t="str">
        <f t="shared" si="240"/>
        <v/>
      </c>
      <c r="AH307" s="236" t="str">
        <f t="shared" si="241"/>
        <v/>
      </c>
      <c r="AI307" s="237" t="str">
        <f t="shared" si="242"/>
        <v/>
      </c>
      <c r="AJ307" s="245" t="str">
        <f t="shared" si="243"/>
        <v/>
      </c>
      <c r="AK307" s="236" t="str">
        <f t="shared" si="244"/>
        <v/>
      </c>
      <c r="AL307" s="236" t="str">
        <f t="shared" si="245"/>
        <v/>
      </c>
      <c r="AM307" s="248" t="str">
        <f t="shared" si="246"/>
        <v/>
      </c>
      <c r="AN307" s="250"/>
      <c r="AO307" s="251"/>
      <c r="AP307" s="251"/>
      <c r="AQ307" s="251"/>
      <c r="AR307" s="251"/>
      <c r="AS307" s="251"/>
      <c r="AT307">
        <f t="shared" si="247"/>
        <v>26</v>
      </c>
      <c r="AU307">
        <f t="shared" si="248"/>
        <v>7</v>
      </c>
      <c r="AV307">
        <f t="shared" si="249"/>
        <v>0</v>
      </c>
    </row>
    <row r="308" spans="1:48" ht="21.75">
      <c r="A308" s="174">
        <v>5</v>
      </c>
      <c r="B308" s="175" t="s">
        <v>871</v>
      </c>
      <c r="C308" s="175" t="s">
        <v>1</v>
      </c>
      <c r="D308" s="176">
        <v>34060</v>
      </c>
      <c r="E308" s="177">
        <v>34060</v>
      </c>
      <c r="F308" s="177">
        <v>35903</v>
      </c>
      <c r="G308" s="177">
        <v>38995</v>
      </c>
      <c r="H308" s="178"/>
      <c r="I308" s="175" t="s">
        <v>2</v>
      </c>
      <c r="J308" s="177">
        <v>46661</v>
      </c>
      <c r="K308" s="179" t="s">
        <v>3</v>
      </c>
      <c r="L308" s="175" t="s">
        <v>872</v>
      </c>
      <c r="M308" s="175" t="s">
        <v>88</v>
      </c>
      <c r="N308" s="175" t="s">
        <v>873</v>
      </c>
      <c r="O308" s="175" t="s">
        <v>106</v>
      </c>
      <c r="P308" s="179" t="s">
        <v>8</v>
      </c>
      <c r="Q308" s="179" t="s">
        <v>9</v>
      </c>
      <c r="R308" s="180"/>
      <c r="S308" s="235">
        <f t="shared" si="226"/>
        <v>1</v>
      </c>
      <c r="T308" s="236" t="str">
        <f t="shared" si="227"/>
        <v/>
      </c>
      <c r="U308" s="237" t="str">
        <f t="shared" si="228"/>
        <v/>
      </c>
      <c r="V308" s="245" t="str">
        <f t="shared" si="229"/>
        <v/>
      </c>
      <c r="W308" s="236" t="str">
        <f t="shared" si="230"/>
        <v/>
      </c>
      <c r="X308" s="237" t="str">
        <f t="shared" si="231"/>
        <v/>
      </c>
      <c r="Y308" s="245" t="str">
        <f t="shared" si="232"/>
        <v/>
      </c>
      <c r="Z308" s="236" t="str">
        <f t="shared" si="233"/>
        <v/>
      </c>
      <c r="AA308" s="248" t="str">
        <f t="shared" si="234"/>
        <v/>
      </c>
      <c r="AB308" s="235" t="str">
        <f t="shared" si="235"/>
        <v/>
      </c>
      <c r="AC308" s="236">
        <f t="shared" si="236"/>
        <v>1</v>
      </c>
      <c r="AD308" s="236" t="str">
        <f t="shared" si="237"/>
        <v/>
      </c>
      <c r="AE308" s="237" t="str">
        <f t="shared" si="238"/>
        <v/>
      </c>
      <c r="AF308" s="245" t="str">
        <f t="shared" si="239"/>
        <v/>
      </c>
      <c r="AG308" s="236" t="str">
        <f t="shared" si="240"/>
        <v/>
      </c>
      <c r="AH308" s="236" t="str">
        <f t="shared" si="241"/>
        <v/>
      </c>
      <c r="AI308" s="237" t="str">
        <f t="shared" si="242"/>
        <v/>
      </c>
      <c r="AJ308" s="245" t="str">
        <f t="shared" si="243"/>
        <v/>
      </c>
      <c r="AK308" s="236" t="str">
        <f t="shared" si="244"/>
        <v/>
      </c>
      <c r="AL308" s="236" t="str">
        <f t="shared" si="245"/>
        <v/>
      </c>
      <c r="AM308" s="248" t="str">
        <f t="shared" si="246"/>
        <v/>
      </c>
      <c r="AN308" s="250"/>
      <c r="AO308" s="251"/>
      <c r="AP308" s="251"/>
      <c r="AQ308" s="251"/>
      <c r="AR308" s="251"/>
      <c r="AS308" s="251"/>
      <c r="AT308">
        <f t="shared" si="247"/>
        <v>30</v>
      </c>
      <c r="AU308">
        <f t="shared" si="248"/>
        <v>2</v>
      </c>
      <c r="AV308">
        <f t="shared" si="249"/>
        <v>0</v>
      </c>
    </row>
    <row r="309" spans="1:48" ht="21.75">
      <c r="A309" s="174">
        <v>6</v>
      </c>
      <c r="B309" s="175" t="s">
        <v>1714</v>
      </c>
      <c r="C309" s="175" t="s">
        <v>1</v>
      </c>
      <c r="D309" s="176">
        <v>38231</v>
      </c>
      <c r="E309" s="177">
        <v>38231</v>
      </c>
      <c r="F309" s="177">
        <v>40350</v>
      </c>
      <c r="G309" s="177">
        <v>42159</v>
      </c>
      <c r="H309" s="178"/>
      <c r="I309" s="175" t="s">
        <v>58</v>
      </c>
      <c r="J309" s="177">
        <v>49949</v>
      </c>
      <c r="K309" s="179" t="s">
        <v>3</v>
      </c>
      <c r="L309" s="175" t="s">
        <v>891</v>
      </c>
      <c r="M309" s="175" t="s">
        <v>270</v>
      </c>
      <c r="N309" s="175" t="s">
        <v>234</v>
      </c>
      <c r="O309" s="175" t="s">
        <v>7</v>
      </c>
      <c r="P309" s="179" t="s">
        <v>121</v>
      </c>
      <c r="Q309" s="179" t="s">
        <v>72</v>
      </c>
      <c r="R309" s="180"/>
      <c r="S309" s="235">
        <f t="shared" si="226"/>
        <v>1</v>
      </c>
      <c r="T309" s="236" t="str">
        <f t="shared" si="227"/>
        <v/>
      </c>
      <c r="U309" s="237" t="str">
        <f t="shared" si="228"/>
        <v/>
      </c>
      <c r="V309" s="245" t="str">
        <f t="shared" si="229"/>
        <v/>
      </c>
      <c r="W309" s="236" t="str">
        <f t="shared" si="230"/>
        <v/>
      </c>
      <c r="X309" s="237" t="str">
        <f t="shared" si="231"/>
        <v/>
      </c>
      <c r="Y309" s="245" t="str">
        <f t="shared" si="232"/>
        <v/>
      </c>
      <c r="Z309" s="236" t="str">
        <f t="shared" si="233"/>
        <v/>
      </c>
      <c r="AA309" s="248" t="str">
        <f t="shared" si="234"/>
        <v/>
      </c>
      <c r="AB309" s="235" t="str">
        <f t="shared" si="235"/>
        <v/>
      </c>
      <c r="AC309" s="236">
        <f t="shared" si="236"/>
        <v>1</v>
      </c>
      <c r="AD309" s="236" t="str">
        <f t="shared" si="237"/>
        <v/>
      </c>
      <c r="AE309" s="237" t="str">
        <f t="shared" si="238"/>
        <v/>
      </c>
      <c r="AF309" s="245" t="str">
        <f t="shared" si="239"/>
        <v/>
      </c>
      <c r="AG309" s="236" t="str">
        <f t="shared" si="240"/>
        <v/>
      </c>
      <c r="AH309" s="236" t="str">
        <f t="shared" si="241"/>
        <v/>
      </c>
      <c r="AI309" s="237" t="str">
        <f t="shared" si="242"/>
        <v/>
      </c>
      <c r="AJ309" s="245" t="str">
        <f t="shared" si="243"/>
        <v/>
      </c>
      <c r="AK309" s="236" t="str">
        <f t="shared" si="244"/>
        <v/>
      </c>
      <c r="AL309" s="236" t="str">
        <f t="shared" si="245"/>
        <v/>
      </c>
      <c r="AM309" s="248" t="str">
        <f t="shared" si="246"/>
        <v/>
      </c>
      <c r="AN309" s="250"/>
      <c r="AO309" s="251"/>
      <c r="AP309" s="251"/>
      <c r="AQ309" s="251"/>
      <c r="AR309" s="251"/>
      <c r="AS309" s="251"/>
      <c r="AT309">
        <f t="shared" si="247"/>
        <v>18</v>
      </c>
      <c r="AU309">
        <f t="shared" si="248"/>
        <v>9</v>
      </c>
      <c r="AV309">
        <f t="shared" si="249"/>
        <v>0</v>
      </c>
    </row>
    <row r="310" spans="1:48" ht="21.75">
      <c r="A310" s="174">
        <v>7</v>
      </c>
      <c r="B310" s="175" t="s">
        <v>2244</v>
      </c>
      <c r="C310" s="175" t="s">
        <v>1</v>
      </c>
      <c r="D310" s="176">
        <v>35823</v>
      </c>
      <c r="E310" s="177">
        <v>35823</v>
      </c>
      <c r="F310" s="177">
        <v>38912</v>
      </c>
      <c r="G310" s="177">
        <v>43375</v>
      </c>
      <c r="H310" s="178"/>
      <c r="I310" s="175" t="s">
        <v>2</v>
      </c>
      <c r="J310" s="177">
        <v>47757</v>
      </c>
      <c r="K310" s="179" t="s">
        <v>3</v>
      </c>
      <c r="L310" s="175" t="s">
        <v>908</v>
      </c>
      <c r="M310" s="175" t="s">
        <v>1884</v>
      </c>
      <c r="N310" s="175" t="s">
        <v>909</v>
      </c>
      <c r="O310" s="175" t="s">
        <v>358</v>
      </c>
      <c r="P310" s="179" t="s">
        <v>41</v>
      </c>
      <c r="Q310" s="179" t="s">
        <v>9</v>
      </c>
      <c r="R310" s="180"/>
      <c r="S310" s="235">
        <f t="shared" si="226"/>
        <v>1</v>
      </c>
      <c r="T310" s="236" t="str">
        <f t="shared" si="227"/>
        <v/>
      </c>
      <c r="U310" s="237" t="str">
        <f t="shared" si="228"/>
        <v/>
      </c>
      <c r="V310" s="245" t="str">
        <f t="shared" si="229"/>
        <v/>
      </c>
      <c r="W310" s="236" t="str">
        <f t="shared" si="230"/>
        <v/>
      </c>
      <c r="X310" s="237" t="str">
        <f t="shared" si="231"/>
        <v/>
      </c>
      <c r="Y310" s="245" t="str">
        <f t="shared" si="232"/>
        <v/>
      </c>
      <c r="Z310" s="236" t="str">
        <f t="shared" si="233"/>
        <v/>
      </c>
      <c r="AA310" s="248" t="str">
        <f t="shared" si="234"/>
        <v/>
      </c>
      <c r="AB310" s="235" t="str">
        <f t="shared" si="235"/>
        <v/>
      </c>
      <c r="AC310" s="236">
        <f t="shared" si="236"/>
        <v>1</v>
      </c>
      <c r="AD310" s="236" t="str">
        <f t="shared" si="237"/>
        <v/>
      </c>
      <c r="AE310" s="237" t="str">
        <f t="shared" si="238"/>
        <v/>
      </c>
      <c r="AF310" s="245" t="str">
        <f t="shared" si="239"/>
        <v/>
      </c>
      <c r="AG310" s="236" t="str">
        <f t="shared" si="240"/>
        <v/>
      </c>
      <c r="AH310" s="236" t="str">
        <f t="shared" si="241"/>
        <v/>
      </c>
      <c r="AI310" s="237" t="str">
        <f t="shared" si="242"/>
        <v/>
      </c>
      <c r="AJ310" s="245" t="str">
        <f t="shared" si="243"/>
        <v/>
      </c>
      <c r="AK310" s="236" t="str">
        <f t="shared" si="244"/>
        <v/>
      </c>
      <c r="AL310" s="236" t="str">
        <f t="shared" si="245"/>
        <v/>
      </c>
      <c r="AM310" s="248" t="str">
        <f t="shared" si="246"/>
        <v/>
      </c>
      <c r="AN310" s="250"/>
      <c r="AO310" s="251"/>
      <c r="AP310" s="251"/>
      <c r="AQ310" s="251"/>
      <c r="AR310" s="251"/>
      <c r="AS310" s="251"/>
      <c r="AT310">
        <f t="shared" si="247"/>
        <v>25</v>
      </c>
      <c r="AU310">
        <f t="shared" si="248"/>
        <v>4</v>
      </c>
      <c r="AV310">
        <f t="shared" si="249"/>
        <v>4</v>
      </c>
    </row>
    <row r="311" spans="1:48" ht="21.75">
      <c r="A311" s="174">
        <v>8</v>
      </c>
      <c r="B311" s="175" t="s">
        <v>876</v>
      </c>
      <c r="C311" s="175" t="s">
        <v>1</v>
      </c>
      <c r="D311" s="176">
        <v>34222</v>
      </c>
      <c r="E311" s="177">
        <v>34486</v>
      </c>
      <c r="F311" s="177">
        <v>36794</v>
      </c>
      <c r="G311" s="177">
        <v>41600</v>
      </c>
      <c r="H311" s="178"/>
      <c r="I311" s="175" t="s">
        <v>58</v>
      </c>
      <c r="J311" s="177">
        <v>45931</v>
      </c>
      <c r="K311" s="179" t="s">
        <v>10</v>
      </c>
      <c r="L311" s="175" t="s">
        <v>343</v>
      </c>
      <c r="M311" s="175" t="s">
        <v>29</v>
      </c>
      <c r="N311" s="175" t="s">
        <v>89</v>
      </c>
      <c r="O311" s="175" t="s">
        <v>31</v>
      </c>
      <c r="P311" s="179" t="s">
        <v>101</v>
      </c>
      <c r="Q311" s="179" t="s">
        <v>47</v>
      </c>
      <c r="R311" s="180"/>
      <c r="S311" s="235" t="str">
        <f t="shared" si="226"/>
        <v/>
      </c>
      <c r="T311" s="236">
        <f t="shared" si="227"/>
        <v>1</v>
      </c>
      <c r="U311" s="237" t="str">
        <f t="shared" si="228"/>
        <v/>
      </c>
      <c r="V311" s="245" t="str">
        <f t="shared" si="229"/>
        <v/>
      </c>
      <c r="W311" s="236" t="str">
        <f t="shared" si="230"/>
        <v/>
      </c>
      <c r="X311" s="237" t="str">
        <f t="shared" si="231"/>
        <v/>
      </c>
      <c r="Y311" s="245" t="str">
        <f t="shared" si="232"/>
        <v/>
      </c>
      <c r="Z311" s="236" t="str">
        <f t="shared" si="233"/>
        <v/>
      </c>
      <c r="AA311" s="248" t="str">
        <f t="shared" si="234"/>
        <v/>
      </c>
      <c r="AB311" s="235" t="str">
        <f t="shared" si="235"/>
        <v/>
      </c>
      <c r="AC311" s="236">
        <f t="shared" si="236"/>
        <v>1</v>
      </c>
      <c r="AD311" s="236" t="str">
        <f t="shared" si="237"/>
        <v/>
      </c>
      <c r="AE311" s="237" t="str">
        <f t="shared" si="238"/>
        <v/>
      </c>
      <c r="AF311" s="245" t="str">
        <f t="shared" si="239"/>
        <v/>
      </c>
      <c r="AG311" s="236" t="str">
        <f t="shared" si="240"/>
        <v/>
      </c>
      <c r="AH311" s="236" t="str">
        <f t="shared" si="241"/>
        <v/>
      </c>
      <c r="AI311" s="237" t="str">
        <f t="shared" si="242"/>
        <v/>
      </c>
      <c r="AJ311" s="245" t="str">
        <f t="shared" si="243"/>
        <v/>
      </c>
      <c r="AK311" s="236" t="str">
        <f t="shared" si="244"/>
        <v/>
      </c>
      <c r="AL311" s="236" t="str">
        <f t="shared" si="245"/>
        <v/>
      </c>
      <c r="AM311" s="248" t="str">
        <f t="shared" si="246"/>
        <v/>
      </c>
      <c r="AN311" s="250"/>
      <c r="AO311" s="251"/>
      <c r="AP311" s="251"/>
      <c r="AQ311" s="251"/>
      <c r="AR311" s="251"/>
      <c r="AS311" s="251"/>
      <c r="AT311">
        <f t="shared" si="247"/>
        <v>29</v>
      </c>
      <c r="AU311">
        <f t="shared" si="248"/>
        <v>0</v>
      </c>
      <c r="AV311">
        <f t="shared" si="249"/>
        <v>0</v>
      </c>
    </row>
    <row r="312" spans="1:48" ht="21.75">
      <c r="A312" s="174">
        <v>9</v>
      </c>
      <c r="B312" s="175" t="s">
        <v>877</v>
      </c>
      <c r="C312" s="175" t="s">
        <v>1</v>
      </c>
      <c r="D312" s="176">
        <v>34904</v>
      </c>
      <c r="E312" s="177">
        <v>34904</v>
      </c>
      <c r="F312" s="177">
        <v>36938</v>
      </c>
      <c r="G312" s="177">
        <v>38637</v>
      </c>
      <c r="H312" s="178"/>
      <c r="I312" s="175" t="s">
        <v>58</v>
      </c>
      <c r="J312" s="177">
        <v>46661</v>
      </c>
      <c r="K312" s="179" t="s">
        <v>10</v>
      </c>
      <c r="L312" s="175" t="s">
        <v>878</v>
      </c>
      <c r="M312" s="175" t="s">
        <v>272</v>
      </c>
      <c r="N312" s="175" t="s">
        <v>879</v>
      </c>
      <c r="O312" s="175" t="s">
        <v>106</v>
      </c>
      <c r="P312" s="179" t="s">
        <v>57</v>
      </c>
      <c r="Q312" s="179" t="s">
        <v>32</v>
      </c>
      <c r="R312" s="180"/>
      <c r="S312" s="235" t="str">
        <f t="shared" si="226"/>
        <v/>
      </c>
      <c r="T312" s="236">
        <f t="shared" si="227"/>
        <v>1</v>
      </c>
      <c r="U312" s="237" t="str">
        <f t="shared" si="228"/>
        <v/>
      </c>
      <c r="V312" s="245" t="str">
        <f t="shared" si="229"/>
        <v/>
      </c>
      <c r="W312" s="236" t="str">
        <f t="shared" si="230"/>
        <v/>
      </c>
      <c r="X312" s="237" t="str">
        <f t="shared" si="231"/>
        <v/>
      </c>
      <c r="Y312" s="245" t="str">
        <f t="shared" si="232"/>
        <v/>
      </c>
      <c r="Z312" s="236" t="str">
        <f t="shared" si="233"/>
        <v/>
      </c>
      <c r="AA312" s="248" t="str">
        <f t="shared" si="234"/>
        <v/>
      </c>
      <c r="AB312" s="235" t="str">
        <f t="shared" si="235"/>
        <v/>
      </c>
      <c r="AC312" s="236">
        <f t="shared" si="236"/>
        <v>1</v>
      </c>
      <c r="AD312" s="236" t="str">
        <f t="shared" si="237"/>
        <v/>
      </c>
      <c r="AE312" s="237" t="str">
        <f t="shared" si="238"/>
        <v/>
      </c>
      <c r="AF312" s="245" t="str">
        <f t="shared" si="239"/>
        <v/>
      </c>
      <c r="AG312" s="236" t="str">
        <f t="shared" si="240"/>
        <v/>
      </c>
      <c r="AH312" s="236" t="str">
        <f t="shared" si="241"/>
        <v/>
      </c>
      <c r="AI312" s="237" t="str">
        <f t="shared" si="242"/>
        <v/>
      </c>
      <c r="AJ312" s="245" t="str">
        <f t="shared" si="243"/>
        <v/>
      </c>
      <c r="AK312" s="236" t="str">
        <f t="shared" si="244"/>
        <v/>
      </c>
      <c r="AL312" s="236" t="str">
        <f t="shared" si="245"/>
        <v/>
      </c>
      <c r="AM312" s="248" t="str">
        <f t="shared" si="246"/>
        <v/>
      </c>
      <c r="AN312" s="250"/>
      <c r="AO312" s="251"/>
      <c r="AP312" s="251"/>
      <c r="AQ312" s="251"/>
      <c r="AR312" s="251"/>
      <c r="AS312" s="251"/>
      <c r="AT312">
        <f t="shared" si="247"/>
        <v>27</v>
      </c>
      <c r="AU312">
        <f t="shared" si="248"/>
        <v>10</v>
      </c>
      <c r="AV312">
        <f t="shared" si="249"/>
        <v>8</v>
      </c>
    </row>
    <row r="313" spans="1:48" ht="21.75">
      <c r="A313" s="174">
        <v>10</v>
      </c>
      <c r="B313" s="175" t="s">
        <v>2391</v>
      </c>
      <c r="C313" s="175" t="s">
        <v>35</v>
      </c>
      <c r="D313" s="176">
        <v>41365</v>
      </c>
      <c r="E313" s="177">
        <v>41365</v>
      </c>
      <c r="F313" s="177">
        <v>43791</v>
      </c>
      <c r="G313" s="181"/>
      <c r="H313" s="178"/>
      <c r="I313" s="175" t="s">
        <v>58</v>
      </c>
      <c r="J313" s="177">
        <v>52871</v>
      </c>
      <c r="K313" s="179" t="s">
        <v>3</v>
      </c>
      <c r="L313" s="175" t="s">
        <v>918</v>
      </c>
      <c r="M313" s="175" t="s">
        <v>1884</v>
      </c>
      <c r="N313" s="175" t="s">
        <v>919</v>
      </c>
      <c r="O313" s="175" t="s">
        <v>920</v>
      </c>
      <c r="P313" s="179" t="s">
        <v>121</v>
      </c>
      <c r="Q313" s="179" t="s">
        <v>109</v>
      </c>
      <c r="R313" s="180"/>
      <c r="S313" s="235">
        <f t="shared" si="226"/>
        <v>1</v>
      </c>
      <c r="T313" s="236" t="str">
        <f t="shared" si="227"/>
        <v/>
      </c>
      <c r="U313" s="237" t="str">
        <f t="shared" si="228"/>
        <v/>
      </c>
      <c r="V313" s="245" t="str">
        <f t="shared" si="229"/>
        <v/>
      </c>
      <c r="W313" s="236" t="str">
        <f t="shared" si="230"/>
        <v/>
      </c>
      <c r="X313" s="237" t="str">
        <f t="shared" si="231"/>
        <v/>
      </c>
      <c r="Y313" s="245" t="str">
        <f t="shared" si="232"/>
        <v/>
      </c>
      <c r="Z313" s="236" t="str">
        <f t="shared" si="233"/>
        <v/>
      </c>
      <c r="AA313" s="248" t="str">
        <f t="shared" si="234"/>
        <v/>
      </c>
      <c r="AB313" s="235" t="str">
        <f t="shared" si="235"/>
        <v/>
      </c>
      <c r="AC313" s="236" t="str">
        <f t="shared" si="236"/>
        <v/>
      </c>
      <c r="AD313" s="236">
        <f t="shared" si="237"/>
        <v>1</v>
      </c>
      <c r="AE313" s="237" t="str">
        <f t="shared" si="238"/>
        <v/>
      </c>
      <c r="AF313" s="245" t="str">
        <f t="shared" si="239"/>
        <v/>
      </c>
      <c r="AG313" s="236" t="str">
        <f t="shared" si="240"/>
        <v/>
      </c>
      <c r="AH313" s="236" t="str">
        <f t="shared" si="241"/>
        <v/>
      </c>
      <c r="AI313" s="237" t="str">
        <f t="shared" si="242"/>
        <v/>
      </c>
      <c r="AJ313" s="245" t="str">
        <f t="shared" si="243"/>
        <v/>
      </c>
      <c r="AK313" s="236" t="str">
        <f t="shared" si="244"/>
        <v/>
      </c>
      <c r="AL313" s="236" t="str">
        <f t="shared" si="245"/>
        <v/>
      </c>
      <c r="AM313" s="248" t="str">
        <f t="shared" si="246"/>
        <v/>
      </c>
      <c r="AN313" s="250"/>
      <c r="AO313" s="251"/>
      <c r="AP313" s="251"/>
      <c r="AQ313" s="251"/>
      <c r="AR313" s="251"/>
      <c r="AS313" s="251"/>
      <c r="AT313">
        <f t="shared" si="247"/>
        <v>10</v>
      </c>
      <c r="AU313">
        <f t="shared" si="248"/>
        <v>2</v>
      </c>
      <c r="AV313">
        <f t="shared" si="249"/>
        <v>0</v>
      </c>
    </row>
    <row r="314" spans="1:48" ht="21.75">
      <c r="A314" s="174">
        <v>11</v>
      </c>
      <c r="B314" s="175" t="s">
        <v>886</v>
      </c>
      <c r="C314" s="175" t="s">
        <v>35</v>
      </c>
      <c r="D314" s="176">
        <v>35583</v>
      </c>
      <c r="E314" s="177">
        <v>35583</v>
      </c>
      <c r="F314" s="177">
        <v>38991</v>
      </c>
      <c r="G314" s="181"/>
      <c r="H314" s="178"/>
      <c r="I314" s="175" t="s">
        <v>58</v>
      </c>
      <c r="J314" s="177">
        <v>47392</v>
      </c>
      <c r="K314" s="179" t="s">
        <v>3</v>
      </c>
      <c r="L314" s="175" t="s">
        <v>866</v>
      </c>
      <c r="M314" s="175" t="s">
        <v>88</v>
      </c>
      <c r="N314" s="175" t="s">
        <v>867</v>
      </c>
      <c r="O314" s="175" t="s">
        <v>31</v>
      </c>
      <c r="P314" s="179" t="s">
        <v>8</v>
      </c>
      <c r="Q314" s="179" t="s">
        <v>194</v>
      </c>
      <c r="R314" s="180"/>
      <c r="S314" s="235">
        <f t="shared" si="226"/>
        <v>1</v>
      </c>
      <c r="T314" s="236" t="str">
        <f t="shared" si="227"/>
        <v/>
      </c>
      <c r="U314" s="237" t="str">
        <f t="shared" si="228"/>
        <v/>
      </c>
      <c r="V314" s="245" t="str">
        <f t="shared" si="229"/>
        <v/>
      </c>
      <c r="W314" s="236" t="str">
        <f t="shared" si="230"/>
        <v/>
      </c>
      <c r="X314" s="237" t="str">
        <f t="shared" si="231"/>
        <v/>
      </c>
      <c r="Y314" s="245" t="str">
        <f t="shared" si="232"/>
        <v/>
      </c>
      <c r="Z314" s="236" t="str">
        <f t="shared" si="233"/>
        <v/>
      </c>
      <c r="AA314" s="248" t="str">
        <f t="shared" si="234"/>
        <v/>
      </c>
      <c r="AB314" s="235" t="str">
        <f t="shared" si="235"/>
        <v/>
      </c>
      <c r="AC314" s="236" t="str">
        <f t="shared" si="236"/>
        <v/>
      </c>
      <c r="AD314" s="236">
        <f t="shared" si="237"/>
        <v>1</v>
      </c>
      <c r="AE314" s="237" t="str">
        <f t="shared" si="238"/>
        <v/>
      </c>
      <c r="AF314" s="245" t="str">
        <f t="shared" si="239"/>
        <v/>
      </c>
      <c r="AG314" s="236" t="str">
        <f t="shared" si="240"/>
        <v/>
      </c>
      <c r="AH314" s="236" t="str">
        <f t="shared" si="241"/>
        <v/>
      </c>
      <c r="AI314" s="237" t="str">
        <f t="shared" si="242"/>
        <v/>
      </c>
      <c r="AJ314" s="245" t="str">
        <f t="shared" si="243"/>
        <v/>
      </c>
      <c r="AK314" s="236" t="str">
        <f t="shared" si="244"/>
        <v/>
      </c>
      <c r="AL314" s="236" t="str">
        <f t="shared" si="245"/>
        <v/>
      </c>
      <c r="AM314" s="248" t="str">
        <f t="shared" si="246"/>
        <v/>
      </c>
      <c r="AN314" s="250"/>
      <c r="AO314" s="251"/>
      <c r="AP314" s="251"/>
      <c r="AQ314" s="251"/>
      <c r="AR314" s="251"/>
      <c r="AS314" s="251"/>
      <c r="AT314">
        <f t="shared" si="247"/>
        <v>25</v>
      </c>
      <c r="AU314">
        <f t="shared" si="248"/>
        <v>11</v>
      </c>
      <c r="AV314">
        <f t="shared" si="249"/>
        <v>30</v>
      </c>
    </row>
    <row r="315" spans="1:48" ht="21.75">
      <c r="A315" s="174">
        <v>12</v>
      </c>
      <c r="B315" s="175" t="s">
        <v>1945</v>
      </c>
      <c r="C315" s="175" t="s">
        <v>35</v>
      </c>
      <c r="D315" s="176">
        <v>41278</v>
      </c>
      <c r="E315" s="177">
        <v>41278</v>
      </c>
      <c r="F315" s="177">
        <v>42815</v>
      </c>
      <c r="G315" s="181"/>
      <c r="H315" s="178"/>
      <c r="I315" s="175" t="s">
        <v>58</v>
      </c>
      <c r="J315" s="177">
        <v>51044</v>
      </c>
      <c r="K315" s="179" t="s">
        <v>3</v>
      </c>
      <c r="L315" s="175" t="s">
        <v>924</v>
      </c>
      <c r="M315" s="175" t="s">
        <v>1884</v>
      </c>
      <c r="N315" s="175" t="s">
        <v>925</v>
      </c>
      <c r="O315" s="175" t="s">
        <v>926</v>
      </c>
      <c r="P315" s="179" t="s">
        <v>38</v>
      </c>
      <c r="Q315" s="179" t="s">
        <v>109</v>
      </c>
      <c r="R315" s="180"/>
      <c r="S315" s="235">
        <f t="shared" si="226"/>
        <v>1</v>
      </c>
      <c r="T315" s="236" t="str">
        <f t="shared" si="227"/>
        <v/>
      </c>
      <c r="U315" s="237" t="str">
        <f t="shared" si="228"/>
        <v/>
      </c>
      <c r="V315" s="245" t="str">
        <f t="shared" si="229"/>
        <v/>
      </c>
      <c r="W315" s="236" t="str">
        <f t="shared" si="230"/>
        <v/>
      </c>
      <c r="X315" s="237" t="str">
        <f t="shared" si="231"/>
        <v/>
      </c>
      <c r="Y315" s="245" t="str">
        <f t="shared" si="232"/>
        <v/>
      </c>
      <c r="Z315" s="236" t="str">
        <f t="shared" si="233"/>
        <v/>
      </c>
      <c r="AA315" s="248" t="str">
        <f t="shared" si="234"/>
        <v/>
      </c>
      <c r="AB315" s="235" t="str">
        <f t="shared" si="235"/>
        <v/>
      </c>
      <c r="AC315" s="236" t="str">
        <f t="shared" si="236"/>
        <v/>
      </c>
      <c r="AD315" s="236">
        <f t="shared" si="237"/>
        <v>1</v>
      </c>
      <c r="AE315" s="237" t="str">
        <f t="shared" si="238"/>
        <v/>
      </c>
      <c r="AF315" s="245" t="str">
        <f t="shared" si="239"/>
        <v/>
      </c>
      <c r="AG315" s="236" t="str">
        <f t="shared" si="240"/>
        <v/>
      </c>
      <c r="AH315" s="236" t="str">
        <f t="shared" si="241"/>
        <v/>
      </c>
      <c r="AI315" s="237" t="str">
        <f t="shared" si="242"/>
        <v/>
      </c>
      <c r="AJ315" s="245" t="str">
        <f t="shared" si="243"/>
        <v/>
      </c>
      <c r="AK315" s="236" t="str">
        <f t="shared" si="244"/>
        <v/>
      </c>
      <c r="AL315" s="236" t="str">
        <f t="shared" si="245"/>
        <v/>
      </c>
      <c r="AM315" s="248" t="str">
        <f t="shared" si="246"/>
        <v/>
      </c>
      <c r="AN315" s="250"/>
      <c r="AO315" s="251"/>
      <c r="AP315" s="251"/>
      <c r="AQ315" s="251"/>
      <c r="AR315" s="251"/>
      <c r="AS315" s="251"/>
      <c r="AT315">
        <f t="shared" si="247"/>
        <v>10</v>
      </c>
      <c r="AU315">
        <f t="shared" si="248"/>
        <v>4</v>
      </c>
      <c r="AV315">
        <f t="shared" si="249"/>
        <v>28</v>
      </c>
    </row>
    <row r="316" spans="1:48" ht="21.75">
      <c r="A316" s="174">
        <v>13</v>
      </c>
      <c r="B316" s="175" t="s">
        <v>890</v>
      </c>
      <c r="C316" s="175" t="s">
        <v>35</v>
      </c>
      <c r="D316" s="176">
        <v>36707</v>
      </c>
      <c r="E316" s="177">
        <v>36707</v>
      </c>
      <c r="F316" s="177">
        <v>40564</v>
      </c>
      <c r="G316" s="181"/>
      <c r="H316" s="178"/>
      <c r="I316" s="175" t="s">
        <v>58</v>
      </c>
      <c r="J316" s="177">
        <v>48122</v>
      </c>
      <c r="K316" s="179" t="s">
        <v>3</v>
      </c>
      <c r="L316" s="175" t="s">
        <v>891</v>
      </c>
      <c r="M316" s="175" t="s">
        <v>270</v>
      </c>
      <c r="N316" s="175" t="s">
        <v>234</v>
      </c>
      <c r="O316" s="175" t="s">
        <v>7</v>
      </c>
      <c r="P316" s="179" t="s">
        <v>27</v>
      </c>
      <c r="Q316" s="179" t="s">
        <v>38</v>
      </c>
      <c r="R316" s="180"/>
      <c r="S316" s="235">
        <f t="shared" si="226"/>
        <v>1</v>
      </c>
      <c r="T316" s="236" t="str">
        <f t="shared" si="227"/>
        <v/>
      </c>
      <c r="U316" s="237" t="str">
        <f t="shared" si="228"/>
        <v/>
      </c>
      <c r="V316" s="245" t="str">
        <f t="shared" si="229"/>
        <v/>
      </c>
      <c r="W316" s="236" t="str">
        <f t="shared" si="230"/>
        <v/>
      </c>
      <c r="X316" s="237" t="str">
        <f t="shared" si="231"/>
        <v/>
      </c>
      <c r="Y316" s="245" t="str">
        <f t="shared" si="232"/>
        <v/>
      </c>
      <c r="Z316" s="236" t="str">
        <f t="shared" si="233"/>
        <v/>
      </c>
      <c r="AA316" s="248" t="str">
        <f t="shared" si="234"/>
        <v/>
      </c>
      <c r="AB316" s="235" t="str">
        <f t="shared" si="235"/>
        <v/>
      </c>
      <c r="AC316" s="236" t="str">
        <f t="shared" si="236"/>
        <v/>
      </c>
      <c r="AD316" s="236">
        <f t="shared" si="237"/>
        <v>1</v>
      </c>
      <c r="AE316" s="237" t="str">
        <f t="shared" si="238"/>
        <v/>
      </c>
      <c r="AF316" s="245" t="str">
        <f t="shared" si="239"/>
        <v/>
      </c>
      <c r="AG316" s="236" t="str">
        <f t="shared" si="240"/>
        <v/>
      </c>
      <c r="AH316" s="236" t="str">
        <f t="shared" si="241"/>
        <v/>
      </c>
      <c r="AI316" s="237" t="str">
        <f t="shared" si="242"/>
        <v/>
      </c>
      <c r="AJ316" s="245" t="str">
        <f t="shared" si="243"/>
        <v/>
      </c>
      <c r="AK316" s="236" t="str">
        <f t="shared" si="244"/>
        <v/>
      </c>
      <c r="AL316" s="236" t="str">
        <f t="shared" si="245"/>
        <v/>
      </c>
      <c r="AM316" s="248" t="str">
        <f t="shared" si="246"/>
        <v/>
      </c>
      <c r="AN316" s="250"/>
      <c r="AO316" s="251"/>
      <c r="AP316" s="251"/>
      <c r="AQ316" s="251"/>
      <c r="AR316" s="251"/>
      <c r="AS316" s="251"/>
      <c r="AT316">
        <f t="shared" si="247"/>
        <v>22</v>
      </c>
      <c r="AU316">
        <f t="shared" si="248"/>
        <v>11</v>
      </c>
      <c r="AV316">
        <f t="shared" si="249"/>
        <v>2</v>
      </c>
    </row>
    <row r="317" spans="1:48" ht="21.75">
      <c r="A317" s="174">
        <v>14</v>
      </c>
      <c r="B317" s="175" t="s">
        <v>2245</v>
      </c>
      <c r="C317" s="175" t="s">
        <v>35</v>
      </c>
      <c r="D317" s="176">
        <v>35556</v>
      </c>
      <c r="E317" s="177">
        <v>35556</v>
      </c>
      <c r="F317" s="177">
        <v>43392</v>
      </c>
      <c r="G317" s="181"/>
      <c r="H317" s="178"/>
      <c r="I317" s="175" t="s">
        <v>58</v>
      </c>
      <c r="J317" s="177">
        <v>48853</v>
      </c>
      <c r="K317" s="179" t="s">
        <v>3</v>
      </c>
      <c r="L317" s="175" t="s">
        <v>929</v>
      </c>
      <c r="M317" s="175" t="s">
        <v>1884</v>
      </c>
      <c r="N317" s="175" t="s">
        <v>930</v>
      </c>
      <c r="O317" s="175" t="s">
        <v>166</v>
      </c>
      <c r="P317" s="179" t="s">
        <v>27</v>
      </c>
      <c r="Q317" s="179" t="s">
        <v>99</v>
      </c>
      <c r="R317" s="180"/>
      <c r="S317" s="235">
        <f t="shared" si="226"/>
        <v>1</v>
      </c>
      <c r="T317" s="236" t="str">
        <f t="shared" si="227"/>
        <v/>
      </c>
      <c r="U317" s="237" t="str">
        <f t="shared" si="228"/>
        <v/>
      </c>
      <c r="V317" s="245" t="str">
        <f t="shared" si="229"/>
        <v/>
      </c>
      <c r="W317" s="236" t="str">
        <f t="shared" si="230"/>
        <v/>
      </c>
      <c r="X317" s="237" t="str">
        <f t="shared" si="231"/>
        <v/>
      </c>
      <c r="Y317" s="245" t="str">
        <f t="shared" si="232"/>
        <v/>
      </c>
      <c r="Z317" s="236" t="str">
        <f t="shared" si="233"/>
        <v/>
      </c>
      <c r="AA317" s="248" t="str">
        <f t="shared" si="234"/>
        <v/>
      </c>
      <c r="AB317" s="235" t="str">
        <f t="shared" si="235"/>
        <v/>
      </c>
      <c r="AC317" s="236" t="str">
        <f t="shared" si="236"/>
        <v/>
      </c>
      <c r="AD317" s="236">
        <f t="shared" si="237"/>
        <v>1</v>
      </c>
      <c r="AE317" s="237" t="str">
        <f t="shared" si="238"/>
        <v/>
      </c>
      <c r="AF317" s="245" t="str">
        <f t="shared" si="239"/>
        <v/>
      </c>
      <c r="AG317" s="236" t="str">
        <f t="shared" si="240"/>
        <v/>
      </c>
      <c r="AH317" s="236" t="str">
        <f t="shared" si="241"/>
        <v/>
      </c>
      <c r="AI317" s="237" t="str">
        <f t="shared" si="242"/>
        <v/>
      </c>
      <c r="AJ317" s="245" t="str">
        <f t="shared" si="243"/>
        <v/>
      </c>
      <c r="AK317" s="236" t="str">
        <f t="shared" si="244"/>
        <v/>
      </c>
      <c r="AL317" s="236" t="str">
        <f t="shared" si="245"/>
        <v/>
      </c>
      <c r="AM317" s="248" t="str">
        <f t="shared" si="246"/>
        <v/>
      </c>
      <c r="AN317" s="250"/>
      <c r="AO317" s="251"/>
      <c r="AP317" s="251"/>
      <c r="AQ317" s="251"/>
      <c r="AR317" s="251"/>
      <c r="AS317" s="251"/>
      <c r="AT317">
        <f t="shared" si="247"/>
        <v>26</v>
      </c>
      <c r="AU317">
        <f t="shared" si="248"/>
        <v>0</v>
      </c>
      <c r="AV317">
        <f t="shared" si="249"/>
        <v>26</v>
      </c>
    </row>
    <row r="318" spans="1:48" ht="21.75">
      <c r="A318" s="174">
        <v>15</v>
      </c>
      <c r="B318" s="175" t="s">
        <v>1700</v>
      </c>
      <c r="C318" s="175" t="s">
        <v>35</v>
      </c>
      <c r="D318" s="176">
        <v>37895</v>
      </c>
      <c r="E318" s="177">
        <v>37895</v>
      </c>
      <c r="F318" s="177">
        <v>42219</v>
      </c>
      <c r="G318" s="181"/>
      <c r="H318" s="178"/>
      <c r="I318" s="175" t="s">
        <v>58</v>
      </c>
      <c r="J318" s="177">
        <v>51044</v>
      </c>
      <c r="K318" s="179" t="s">
        <v>3</v>
      </c>
      <c r="L318" s="175" t="s">
        <v>932</v>
      </c>
      <c r="M318" s="175" t="s">
        <v>764</v>
      </c>
      <c r="N318" s="175" t="s">
        <v>933</v>
      </c>
      <c r="O318" s="175" t="s">
        <v>414</v>
      </c>
      <c r="P318" s="179" t="s">
        <v>78</v>
      </c>
      <c r="Q318" s="179" t="s">
        <v>60</v>
      </c>
      <c r="R318" s="180"/>
      <c r="S318" s="235">
        <f t="shared" si="226"/>
        <v>1</v>
      </c>
      <c r="T318" s="236" t="str">
        <f t="shared" si="227"/>
        <v/>
      </c>
      <c r="U318" s="237" t="str">
        <f t="shared" si="228"/>
        <v/>
      </c>
      <c r="V318" s="245" t="str">
        <f t="shared" si="229"/>
        <v/>
      </c>
      <c r="W318" s="236" t="str">
        <f t="shared" si="230"/>
        <v/>
      </c>
      <c r="X318" s="237" t="str">
        <f t="shared" si="231"/>
        <v/>
      </c>
      <c r="Y318" s="245" t="str">
        <f t="shared" si="232"/>
        <v/>
      </c>
      <c r="Z318" s="236" t="str">
        <f t="shared" si="233"/>
        <v/>
      </c>
      <c r="AA318" s="248" t="str">
        <f t="shared" si="234"/>
        <v/>
      </c>
      <c r="AB318" s="235" t="str">
        <f t="shared" si="235"/>
        <v/>
      </c>
      <c r="AC318" s="236" t="str">
        <f t="shared" si="236"/>
        <v/>
      </c>
      <c r="AD318" s="236">
        <f t="shared" si="237"/>
        <v>1</v>
      </c>
      <c r="AE318" s="237" t="str">
        <f t="shared" si="238"/>
        <v/>
      </c>
      <c r="AF318" s="245" t="str">
        <f t="shared" si="239"/>
        <v/>
      </c>
      <c r="AG318" s="236" t="str">
        <f t="shared" si="240"/>
        <v/>
      </c>
      <c r="AH318" s="236" t="str">
        <f t="shared" si="241"/>
        <v/>
      </c>
      <c r="AI318" s="237" t="str">
        <f t="shared" si="242"/>
        <v/>
      </c>
      <c r="AJ318" s="245" t="str">
        <f t="shared" si="243"/>
        <v/>
      </c>
      <c r="AK318" s="236" t="str">
        <f t="shared" si="244"/>
        <v/>
      </c>
      <c r="AL318" s="236" t="str">
        <f t="shared" si="245"/>
        <v/>
      </c>
      <c r="AM318" s="248" t="str">
        <f t="shared" si="246"/>
        <v/>
      </c>
      <c r="AN318" s="250"/>
      <c r="AO318" s="251"/>
      <c r="AP318" s="251"/>
      <c r="AQ318" s="251"/>
      <c r="AR318" s="251"/>
      <c r="AS318" s="251"/>
      <c r="AT318">
        <f t="shared" si="247"/>
        <v>19</v>
      </c>
      <c r="AU318">
        <f t="shared" si="248"/>
        <v>8</v>
      </c>
      <c r="AV318">
        <f t="shared" si="249"/>
        <v>0</v>
      </c>
    </row>
    <row r="319" spans="1:48" ht="21.75">
      <c r="A319" s="174">
        <v>16</v>
      </c>
      <c r="B319" s="175" t="s">
        <v>892</v>
      </c>
      <c r="C319" s="175" t="s">
        <v>35</v>
      </c>
      <c r="D319" s="176">
        <v>36923</v>
      </c>
      <c r="E319" s="177">
        <v>36923</v>
      </c>
      <c r="F319" s="177">
        <v>38896</v>
      </c>
      <c r="G319" s="181"/>
      <c r="H319" s="178"/>
      <c r="I319" s="175" t="s">
        <v>58</v>
      </c>
      <c r="J319" s="177">
        <v>48488</v>
      </c>
      <c r="K319" s="179" t="s">
        <v>3</v>
      </c>
      <c r="L319" s="175" t="s">
        <v>893</v>
      </c>
      <c r="M319" s="175" t="s">
        <v>1884</v>
      </c>
      <c r="N319" s="175" t="s">
        <v>894</v>
      </c>
      <c r="O319" s="175" t="s">
        <v>1946</v>
      </c>
      <c r="P319" s="179" t="s">
        <v>79</v>
      </c>
      <c r="Q319" s="179" t="s">
        <v>41</v>
      </c>
      <c r="R319" s="180"/>
      <c r="S319" s="235">
        <f t="shared" si="226"/>
        <v>1</v>
      </c>
      <c r="T319" s="236" t="str">
        <f t="shared" si="227"/>
        <v/>
      </c>
      <c r="U319" s="237" t="str">
        <f t="shared" si="228"/>
        <v/>
      </c>
      <c r="V319" s="245" t="str">
        <f t="shared" si="229"/>
        <v/>
      </c>
      <c r="W319" s="236" t="str">
        <f t="shared" si="230"/>
        <v/>
      </c>
      <c r="X319" s="237" t="str">
        <f t="shared" si="231"/>
        <v/>
      </c>
      <c r="Y319" s="245" t="str">
        <f t="shared" si="232"/>
        <v/>
      </c>
      <c r="Z319" s="236" t="str">
        <f t="shared" si="233"/>
        <v/>
      </c>
      <c r="AA319" s="248" t="str">
        <f t="shared" si="234"/>
        <v/>
      </c>
      <c r="AB319" s="235" t="str">
        <f t="shared" si="235"/>
        <v/>
      </c>
      <c r="AC319" s="236" t="str">
        <f t="shared" si="236"/>
        <v/>
      </c>
      <c r="AD319" s="236">
        <f t="shared" si="237"/>
        <v>1</v>
      </c>
      <c r="AE319" s="237" t="str">
        <f t="shared" si="238"/>
        <v/>
      </c>
      <c r="AF319" s="245" t="str">
        <f t="shared" si="239"/>
        <v/>
      </c>
      <c r="AG319" s="236" t="str">
        <f t="shared" si="240"/>
        <v/>
      </c>
      <c r="AH319" s="236" t="str">
        <f t="shared" si="241"/>
        <v/>
      </c>
      <c r="AI319" s="237" t="str">
        <f t="shared" si="242"/>
        <v/>
      </c>
      <c r="AJ319" s="245" t="str">
        <f t="shared" si="243"/>
        <v/>
      </c>
      <c r="AK319" s="236" t="str">
        <f t="shared" si="244"/>
        <v/>
      </c>
      <c r="AL319" s="236" t="str">
        <f t="shared" si="245"/>
        <v/>
      </c>
      <c r="AM319" s="248" t="str">
        <f t="shared" si="246"/>
        <v/>
      </c>
      <c r="AN319" s="250"/>
      <c r="AO319" s="251"/>
      <c r="AP319" s="251"/>
      <c r="AQ319" s="251"/>
      <c r="AR319" s="251"/>
      <c r="AS319" s="251"/>
      <c r="AT319">
        <f t="shared" si="247"/>
        <v>22</v>
      </c>
      <c r="AU319">
        <f t="shared" si="248"/>
        <v>4</v>
      </c>
      <c r="AV319">
        <f t="shared" si="249"/>
        <v>0</v>
      </c>
    </row>
    <row r="320" spans="1:48" ht="21.75">
      <c r="A320" s="174">
        <v>17</v>
      </c>
      <c r="B320" s="175" t="s">
        <v>1835</v>
      </c>
      <c r="C320" s="175" t="s">
        <v>35</v>
      </c>
      <c r="D320" s="176">
        <v>41162</v>
      </c>
      <c r="E320" s="177">
        <v>41162</v>
      </c>
      <c r="F320" s="177">
        <v>42398</v>
      </c>
      <c r="G320" s="181"/>
      <c r="H320" s="178"/>
      <c r="I320" s="175" t="s">
        <v>58</v>
      </c>
      <c r="J320" s="177">
        <v>52871</v>
      </c>
      <c r="K320" s="179" t="s">
        <v>3</v>
      </c>
      <c r="L320" s="175" t="s">
        <v>891</v>
      </c>
      <c r="M320" s="175" t="s">
        <v>270</v>
      </c>
      <c r="N320" s="175" t="s">
        <v>234</v>
      </c>
      <c r="O320" s="175" t="s">
        <v>7</v>
      </c>
      <c r="P320" s="179" t="s">
        <v>59</v>
      </c>
      <c r="Q320" s="179" t="s">
        <v>109</v>
      </c>
      <c r="R320" s="180"/>
      <c r="S320" s="235">
        <f t="shared" si="226"/>
        <v>1</v>
      </c>
      <c r="T320" s="236" t="str">
        <f t="shared" si="227"/>
        <v/>
      </c>
      <c r="U320" s="237" t="str">
        <f t="shared" si="228"/>
        <v/>
      </c>
      <c r="V320" s="245" t="str">
        <f t="shared" si="229"/>
        <v/>
      </c>
      <c r="W320" s="236" t="str">
        <f t="shared" si="230"/>
        <v/>
      </c>
      <c r="X320" s="237" t="str">
        <f t="shared" si="231"/>
        <v/>
      </c>
      <c r="Y320" s="245" t="str">
        <f t="shared" si="232"/>
        <v/>
      </c>
      <c r="Z320" s="236" t="str">
        <f t="shared" si="233"/>
        <v/>
      </c>
      <c r="AA320" s="248" t="str">
        <f t="shared" si="234"/>
        <v/>
      </c>
      <c r="AB320" s="235" t="str">
        <f t="shared" si="235"/>
        <v/>
      </c>
      <c r="AC320" s="236" t="str">
        <f t="shared" si="236"/>
        <v/>
      </c>
      <c r="AD320" s="236">
        <f t="shared" si="237"/>
        <v>1</v>
      </c>
      <c r="AE320" s="237" t="str">
        <f t="shared" si="238"/>
        <v/>
      </c>
      <c r="AF320" s="245" t="str">
        <f t="shared" si="239"/>
        <v/>
      </c>
      <c r="AG320" s="236" t="str">
        <f t="shared" si="240"/>
        <v/>
      </c>
      <c r="AH320" s="236" t="str">
        <f t="shared" si="241"/>
        <v/>
      </c>
      <c r="AI320" s="237" t="str">
        <f t="shared" si="242"/>
        <v/>
      </c>
      <c r="AJ320" s="245" t="str">
        <f t="shared" si="243"/>
        <v/>
      </c>
      <c r="AK320" s="236" t="str">
        <f t="shared" si="244"/>
        <v/>
      </c>
      <c r="AL320" s="236" t="str">
        <f t="shared" si="245"/>
        <v/>
      </c>
      <c r="AM320" s="248" t="str">
        <f t="shared" si="246"/>
        <v/>
      </c>
      <c r="AN320" s="250"/>
      <c r="AO320" s="251"/>
      <c r="AP320" s="251"/>
      <c r="AQ320" s="251"/>
      <c r="AR320" s="251"/>
      <c r="AS320" s="251"/>
      <c r="AT320">
        <f t="shared" si="247"/>
        <v>10</v>
      </c>
      <c r="AU320">
        <f t="shared" si="248"/>
        <v>8</v>
      </c>
      <c r="AV320">
        <f t="shared" si="249"/>
        <v>22</v>
      </c>
    </row>
    <row r="321" spans="1:51" ht="21.75">
      <c r="A321" s="174">
        <v>18</v>
      </c>
      <c r="B321" s="175" t="s">
        <v>895</v>
      </c>
      <c r="C321" s="175" t="s">
        <v>35</v>
      </c>
      <c r="D321" s="176">
        <v>37895</v>
      </c>
      <c r="E321" s="177">
        <v>37895</v>
      </c>
      <c r="F321" s="177">
        <v>41296</v>
      </c>
      <c r="G321" s="181"/>
      <c r="H321" s="178"/>
      <c r="I321" s="175" t="s">
        <v>58</v>
      </c>
      <c r="J321" s="177">
        <v>50314</v>
      </c>
      <c r="K321" s="179" t="s">
        <v>3</v>
      </c>
      <c r="L321" s="175" t="s">
        <v>891</v>
      </c>
      <c r="M321" s="175" t="s">
        <v>270</v>
      </c>
      <c r="N321" s="175" t="s">
        <v>234</v>
      </c>
      <c r="O321" s="175" t="s">
        <v>7</v>
      </c>
      <c r="P321" s="179" t="s">
        <v>121</v>
      </c>
      <c r="Q321" s="179" t="s">
        <v>109</v>
      </c>
      <c r="R321" s="180"/>
      <c r="S321" s="235">
        <f t="shared" si="226"/>
        <v>1</v>
      </c>
      <c r="T321" s="236" t="str">
        <f t="shared" si="227"/>
        <v/>
      </c>
      <c r="U321" s="237" t="str">
        <f t="shared" si="228"/>
        <v/>
      </c>
      <c r="V321" s="245" t="str">
        <f t="shared" si="229"/>
        <v/>
      </c>
      <c r="W321" s="236" t="str">
        <f t="shared" si="230"/>
        <v/>
      </c>
      <c r="X321" s="237" t="str">
        <f t="shared" si="231"/>
        <v/>
      </c>
      <c r="Y321" s="245" t="str">
        <f t="shared" si="232"/>
        <v/>
      </c>
      <c r="Z321" s="236" t="str">
        <f t="shared" si="233"/>
        <v/>
      </c>
      <c r="AA321" s="248" t="str">
        <f t="shared" si="234"/>
        <v/>
      </c>
      <c r="AB321" s="235" t="str">
        <f t="shared" si="235"/>
        <v/>
      </c>
      <c r="AC321" s="236" t="str">
        <f t="shared" si="236"/>
        <v/>
      </c>
      <c r="AD321" s="236">
        <f t="shared" si="237"/>
        <v>1</v>
      </c>
      <c r="AE321" s="237" t="str">
        <f t="shared" si="238"/>
        <v/>
      </c>
      <c r="AF321" s="245" t="str">
        <f t="shared" si="239"/>
        <v/>
      </c>
      <c r="AG321" s="236" t="str">
        <f t="shared" si="240"/>
        <v/>
      </c>
      <c r="AH321" s="236" t="str">
        <f t="shared" si="241"/>
        <v/>
      </c>
      <c r="AI321" s="237" t="str">
        <f t="shared" si="242"/>
        <v/>
      </c>
      <c r="AJ321" s="245" t="str">
        <f t="shared" si="243"/>
        <v/>
      </c>
      <c r="AK321" s="236" t="str">
        <f t="shared" si="244"/>
        <v/>
      </c>
      <c r="AL321" s="236" t="str">
        <f t="shared" si="245"/>
        <v/>
      </c>
      <c r="AM321" s="248" t="str">
        <f t="shared" si="246"/>
        <v/>
      </c>
      <c r="AN321" s="250"/>
      <c r="AO321" s="251"/>
      <c r="AP321" s="251"/>
      <c r="AQ321" s="251"/>
      <c r="AR321" s="251"/>
      <c r="AS321" s="251"/>
      <c r="AT321">
        <f t="shared" si="247"/>
        <v>19</v>
      </c>
      <c r="AU321">
        <f t="shared" si="248"/>
        <v>8</v>
      </c>
      <c r="AV321">
        <f t="shared" si="249"/>
        <v>0</v>
      </c>
    </row>
    <row r="322" spans="1:51" ht="21.75">
      <c r="A322" s="174">
        <v>19</v>
      </c>
      <c r="B322" s="175" t="s">
        <v>2122</v>
      </c>
      <c r="C322" s="175" t="s">
        <v>35</v>
      </c>
      <c r="D322" s="176">
        <v>42572</v>
      </c>
      <c r="E322" s="177">
        <v>42572</v>
      </c>
      <c r="F322" s="177">
        <v>43333</v>
      </c>
      <c r="G322" s="181"/>
      <c r="H322" s="178"/>
      <c r="I322" s="175" t="s">
        <v>58</v>
      </c>
      <c r="J322" s="177">
        <v>53966</v>
      </c>
      <c r="K322" s="179" t="s">
        <v>3</v>
      </c>
      <c r="L322" s="175" t="s">
        <v>1721</v>
      </c>
      <c r="M322" s="175" t="s">
        <v>88</v>
      </c>
      <c r="N322" s="175" t="s">
        <v>1746</v>
      </c>
      <c r="O322" s="175" t="s">
        <v>20</v>
      </c>
      <c r="P322" s="179" t="s">
        <v>60</v>
      </c>
      <c r="Q322" s="179" t="s">
        <v>117</v>
      </c>
      <c r="R322" s="180"/>
      <c r="S322" s="235">
        <f t="shared" si="226"/>
        <v>1</v>
      </c>
      <c r="T322" s="236" t="str">
        <f t="shared" si="227"/>
        <v/>
      </c>
      <c r="U322" s="237" t="str">
        <f t="shared" si="228"/>
        <v/>
      </c>
      <c r="V322" s="245" t="str">
        <f t="shared" si="229"/>
        <v/>
      </c>
      <c r="W322" s="236" t="str">
        <f t="shared" si="230"/>
        <v/>
      </c>
      <c r="X322" s="237" t="str">
        <f t="shared" si="231"/>
        <v/>
      </c>
      <c r="Y322" s="245" t="str">
        <f t="shared" si="232"/>
        <v/>
      </c>
      <c r="Z322" s="236" t="str">
        <f t="shared" si="233"/>
        <v/>
      </c>
      <c r="AA322" s="248" t="str">
        <f t="shared" si="234"/>
        <v/>
      </c>
      <c r="AB322" s="235" t="str">
        <f t="shared" si="235"/>
        <v/>
      </c>
      <c r="AC322" s="236" t="str">
        <f t="shared" si="236"/>
        <v/>
      </c>
      <c r="AD322" s="236">
        <f t="shared" si="237"/>
        <v>1</v>
      </c>
      <c r="AE322" s="237" t="str">
        <f t="shared" si="238"/>
        <v/>
      </c>
      <c r="AF322" s="245" t="str">
        <f t="shared" si="239"/>
        <v/>
      </c>
      <c r="AG322" s="236" t="str">
        <f t="shared" si="240"/>
        <v/>
      </c>
      <c r="AH322" s="236" t="str">
        <f t="shared" si="241"/>
        <v/>
      </c>
      <c r="AI322" s="237" t="str">
        <f t="shared" si="242"/>
        <v/>
      </c>
      <c r="AJ322" s="245" t="str">
        <f t="shared" si="243"/>
        <v/>
      </c>
      <c r="AK322" s="236" t="str">
        <f t="shared" si="244"/>
        <v/>
      </c>
      <c r="AL322" s="236" t="str">
        <f t="shared" si="245"/>
        <v/>
      </c>
      <c r="AM322" s="248" t="str">
        <f t="shared" si="246"/>
        <v/>
      </c>
      <c r="AN322" s="250"/>
      <c r="AO322" s="251"/>
      <c r="AP322" s="251"/>
      <c r="AQ322" s="251"/>
      <c r="AR322" s="251"/>
      <c r="AS322" s="251"/>
      <c r="AT322">
        <f t="shared" si="247"/>
        <v>6</v>
      </c>
      <c r="AU322">
        <f t="shared" si="248"/>
        <v>10</v>
      </c>
      <c r="AV322">
        <f t="shared" si="249"/>
        <v>11</v>
      </c>
    </row>
    <row r="323" spans="1:51" ht="21.75">
      <c r="A323" s="174">
        <v>20</v>
      </c>
      <c r="B323" s="175" t="s">
        <v>897</v>
      </c>
      <c r="C323" s="175" t="s">
        <v>35</v>
      </c>
      <c r="D323" s="176">
        <v>38810</v>
      </c>
      <c r="E323" s="177">
        <v>38810</v>
      </c>
      <c r="F323" s="177">
        <v>42003</v>
      </c>
      <c r="G323" s="181"/>
      <c r="H323" s="178"/>
      <c r="I323" s="175" t="s">
        <v>58</v>
      </c>
      <c r="J323" s="177">
        <v>51410</v>
      </c>
      <c r="K323" s="179" t="s">
        <v>3</v>
      </c>
      <c r="L323" s="175" t="s">
        <v>898</v>
      </c>
      <c r="M323" s="175" t="s">
        <v>1884</v>
      </c>
      <c r="N323" s="175" t="s">
        <v>899</v>
      </c>
      <c r="O323" s="175" t="s">
        <v>926</v>
      </c>
      <c r="P323" s="179" t="s">
        <v>38</v>
      </c>
      <c r="Q323" s="179" t="s">
        <v>109</v>
      </c>
      <c r="R323" s="180"/>
      <c r="S323" s="235">
        <f t="shared" si="226"/>
        <v>1</v>
      </c>
      <c r="T323" s="236" t="str">
        <f t="shared" si="227"/>
        <v/>
      </c>
      <c r="U323" s="237" t="str">
        <f t="shared" si="228"/>
        <v/>
      </c>
      <c r="V323" s="245" t="str">
        <f t="shared" si="229"/>
        <v/>
      </c>
      <c r="W323" s="236" t="str">
        <f t="shared" si="230"/>
        <v/>
      </c>
      <c r="X323" s="237" t="str">
        <f t="shared" si="231"/>
        <v/>
      </c>
      <c r="Y323" s="245" t="str">
        <f t="shared" si="232"/>
        <v/>
      </c>
      <c r="Z323" s="236" t="str">
        <f t="shared" si="233"/>
        <v/>
      </c>
      <c r="AA323" s="248" t="str">
        <f t="shared" si="234"/>
        <v/>
      </c>
      <c r="AB323" s="235" t="str">
        <f t="shared" si="235"/>
        <v/>
      </c>
      <c r="AC323" s="236" t="str">
        <f t="shared" si="236"/>
        <v/>
      </c>
      <c r="AD323" s="236">
        <f t="shared" si="237"/>
        <v>1</v>
      </c>
      <c r="AE323" s="237" t="str">
        <f t="shared" si="238"/>
        <v/>
      </c>
      <c r="AF323" s="245" t="str">
        <f t="shared" si="239"/>
        <v/>
      </c>
      <c r="AG323" s="236" t="str">
        <f t="shared" si="240"/>
        <v/>
      </c>
      <c r="AH323" s="236" t="str">
        <f t="shared" si="241"/>
        <v/>
      </c>
      <c r="AI323" s="237" t="str">
        <f t="shared" si="242"/>
        <v/>
      </c>
      <c r="AJ323" s="245" t="str">
        <f t="shared" si="243"/>
        <v/>
      </c>
      <c r="AK323" s="236" t="str">
        <f t="shared" si="244"/>
        <v/>
      </c>
      <c r="AL323" s="236" t="str">
        <f t="shared" si="245"/>
        <v/>
      </c>
      <c r="AM323" s="248" t="str">
        <f t="shared" si="246"/>
        <v/>
      </c>
      <c r="AN323" s="250"/>
      <c r="AO323" s="251"/>
      <c r="AP323" s="251"/>
      <c r="AQ323" s="251"/>
      <c r="AR323" s="251"/>
      <c r="AS323" s="251"/>
      <c r="AT323">
        <f t="shared" si="247"/>
        <v>17</v>
      </c>
      <c r="AU323">
        <f t="shared" si="248"/>
        <v>1</v>
      </c>
      <c r="AV323">
        <f t="shared" si="249"/>
        <v>29</v>
      </c>
    </row>
    <row r="324" spans="1:51" ht="21.75">
      <c r="A324" s="174">
        <v>21</v>
      </c>
      <c r="B324" s="175" t="s">
        <v>902</v>
      </c>
      <c r="C324" s="175" t="s">
        <v>35</v>
      </c>
      <c r="D324" s="176">
        <v>38261</v>
      </c>
      <c r="E324" s="177">
        <v>38261</v>
      </c>
      <c r="F324" s="177">
        <v>41029</v>
      </c>
      <c r="G324" s="181"/>
      <c r="H324" s="178"/>
      <c r="I324" s="175" t="s">
        <v>58</v>
      </c>
      <c r="J324" s="177">
        <v>49583</v>
      </c>
      <c r="K324" s="179" t="s">
        <v>3</v>
      </c>
      <c r="L324" s="175" t="s">
        <v>891</v>
      </c>
      <c r="M324" s="175" t="s">
        <v>270</v>
      </c>
      <c r="N324" s="175" t="s">
        <v>234</v>
      </c>
      <c r="O324" s="175" t="s">
        <v>7</v>
      </c>
      <c r="P324" s="179" t="s">
        <v>121</v>
      </c>
      <c r="Q324" s="179" t="s">
        <v>167</v>
      </c>
      <c r="R324" s="180"/>
      <c r="S324" s="235">
        <f t="shared" si="226"/>
        <v>1</v>
      </c>
      <c r="T324" s="236" t="str">
        <f t="shared" si="227"/>
        <v/>
      </c>
      <c r="U324" s="237" t="str">
        <f t="shared" si="228"/>
        <v/>
      </c>
      <c r="V324" s="245" t="str">
        <f t="shared" si="229"/>
        <v/>
      </c>
      <c r="W324" s="236" t="str">
        <f t="shared" si="230"/>
        <v/>
      </c>
      <c r="X324" s="237" t="str">
        <f t="shared" si="231"/>
        <v/>
      </c>
      <c r="Y324" s="245" t="str">
        <f t="shared" si="232"/>
        <v/>
      </c>
      <c r="Z324" s="236" t="str">
        <f t="shared" si="233"/>
        <v/>
      </c>
      <c r="AA324" s="248" t="str">
        <f t="shared" si="234"/>
        <v/>
      </c>
      <c r="AB324" s="235" t="str">
        <f t="shared" si="235"/>
        <v/>
      </c>
      <c r="AC324" s="236" t="str">
        <f t="shared" si="236"/>
        <v/>
      </c>
      <c r="AD324" s="236">
        <f t="shared" si="237"/>
        <v>1</v>
      </c>
      <c r="AE324" s="237" t="str">
        <f t="shared" si="238"/>
        <v/>
      </c>
      <c r="AF324" s="245" t="str">
        <f t="shared" si="239"/>
        <v/>
      </c>
      <c r="AG324" s="236" t="str">
        <f t="shared" si="240"/>
        <v/>
      </c>
      <c r="AH324" s="236" t="str">
        <f t="shared" si="241"/>
        <v/>
      </c>
      <c r="AI324" s="237" t="str">
        <f t="shared" si="242"/>
        <v/>
      </c>
      <c r="AJ324" s="245" t="str">
        <f t="shared" si="243"/>
        <v/>
      </c>
      <c r="AK324" s="236" t="str">
        <f t="shared" si="244"/>
        <v/>
      </c>
      <c r="AL324" s="236" t="str">
        <f t="shared" si="245"/>
        <v/>
      </c>
      <c r="AM324" s="248" t="str">
        <f t="shared" si="246"/>
        <v/>
      </c>
      <c r="AN324" s="250"/>
      <c r="AO324" s="251"/>
      <c r="AP324" s="251"/>
      <c r="AQ324" s="251"/>
      <c r="AR324" s="251"/>
      <c r="AS324" s="251"/>
      <c r="AT324">
        <f t="shared" si="247"/>
        <v>18</v>
      </c>
      <c r="AU324">
        <f t="shared" si="248"/>
        <v>8</v>
      </c>
      <c r="AV324">
        <f t="shared" si="249"/>
        <v>0</v>
      </c>
    </row>
    <row r="325" spans="1:51" ht="21.75">
      <c r="A325" s="174">
        <v>22</v>
      </c>
      <c r="B325" s="175" t="s">
        <v>2392</v>
      </c>
      <c r="C325" s="175" t="s">
        <v>35</v>
      </c>
      <c r="D325" s="176">
        <v>40725</v>
      </c>
      <c r="E325" s="177">
        <v>40725</v>
      </c>
      <c r="F325" s="177">
        <v>43343</v>
      </c>
      <c r="G325" s="181"/>
      <c r="H325" s="178"/>
      <c r="I325" s="175" t="s">
        <v>58</v>
      </c>
      <c r="J325" s="177">
        <v>50679</v>
      </c>
      <c r="K325" s="179" t="s">
        <v>3</v>
      </c>
      <c r="L325" s="175" t="s">
        <v>655</v>
      </c>
      <c r="M325" s="175" t="s">
        <v>5</v>
      </c>
      <c r="N325" s="175" t="s">
        <v>290</v>
      </c>
      <c r="O325" s="175" t="s">
        <v>7</v>
      </c>
      <c r="P325" s="179" t="s">
        <v>78</v>
      </c>
      <c r="Q325" s="179" t="s">
        <v>72</v>
      </c>
      <c r="R325" s="180"/>
      <c r="S325" s="235">
        <f t="shared" si="226"/>
        <v>1</v>
      </c>
      <c r="T325" s="236" t="str">
        <f t="shared" si="227"/>
        <v/>
      </c>
      <c r="U325" s="237" t="str">
        <f t="shared" si="228"/>
        <v/>
      </c>
      <c r="V325" s="245" t="str">
        <f t="shared" si="229"/>
        <v/>
      </c>
      <c r="W325" s="236" t="str">
        <f t="shared" si="230"/>
        <v/>
      </c>
      <c r="X325" s="237" t="str">
        <f t="shared" si="231"/>
        <v/>
      </c>
      <c r="Y325" s="245" t="str">
        <f t="shared" si="232"/>
        <v/>
      </c>
      <c r="Z325" s="236" t="str">
        <f t="shared" si="233"/>
        <v/>
      </c>
      <c r="AA325" s="248" t="str">
        <f t="shared" si="234"/>
        <v/>
      </c>
      <c r="AB325" s="235" t="str">
        <f t="shared" si="235"/>
        <v/>
      </c>
      <c r="AC325" s="236" t="str">
        <f t="shared" si="236"/>
        <v/>
      </c>
      <c r="AD325" s="236">
        <f t="shared" si="237"/>
        <v>1</v>
      </c>
      <c r="AE325" s="237" t="str">
        <f t="shared" si="238"/>
        <v/>
      </c>
      <c r="AF325" s="245" t="str">
        <f t="shared" si="239"/>
        <v/>
      </c>
      <c r="AG325" s="236" t="str">
        <f t="shared" si="240"/>
        <v/>
      </c>
      <c r="AH325" s="236" t="str">
        <f t="shared" si="241"/>
        <v/>
      </c>
      <c r="AI325" s="237" t="str">
        <f t="shared" si="242"/>
        <v/>
      </c>
      <c r="AJ325" s="245" t="str">
        <f t="shared" si="243"/>
        <v/>
      </c>
      <c r="AK325" s="236" t="str">
        <f t="shared" si="244"/>
        <v/>
      </c>
      <c r="AL325" s="236" t="str">
        <f t="shared" si="245"/>
        <v/>
      </c>
      <c r="AM325" s="248" t="str">
        <f t="shared" si="246"/>
        <v/>
      </c>
      <c r="AN325" s="250"/>
      <c r="AO325" s="251"/>
      <c r="AP325" s="251"/>
      <c r="AQ325" s="251"/>
      <c r="AR325" s="251"/>
      <c r="AS325" s="251"/>
      <c r="AT325">
        <f t="shared" si="247"/>
        <v>11</v>
      </c>
      <c r="AU325">
        <f t="shared" si="248"/>
        <v>11</v>
      </c>
      <c r="AV325">
        <f t="shared" si="249"/>
        <v>0</v>
      </c>
    </row>
    <row r="326" spans="1:51" s="116" customFormat="1" ht="21.75">
      <c r="A326" s="174">
        <v>23</v>
      </c>
      <c r="B326" s="175" t="s">
        <v>903</v>
      </c>
      <c r="C326" s="175" t="s">
        <v>35</v>
      </c>
      <c r="D326" s="176">
        <v>40324</v>
      </c>
      <c r="E326" s="177">
        <v>40324</v>
      </c>
      <c r="F326" s="177">
        <v>41080</v>
      </c>
      <c r="G326" s="181"/>
      <c r="H326" s="178"/>
      <c r="I326" s="175" t="s">
        <v>58</v>
      </c>
      <c r="J326" s="177">
        <v>49949</v>
      </c>
      <c r="K326" s="179" t="s">
        <v>3</v>
      </c>
      <c r="L326" s="175" t="s">
        <v>904</v>
      </c>
      <c r="M326" s="175" t="s">
        <v>1884</v>
      </c>
      <c r="N326" s="175" t="s">
        <v>905</v>
      </c>
      <c r="O326" s="175" t="s">
        <v>906</v>
      </c>
      <c r="P326" s="179" t="s">
        <v>194</v>
      </c>
      <c r="Q326" s="179" t="s">
        <v>72</v>
      </c>
      <c r="R326" s="180"/>
      <c r="S326" s="235">
        <f t="shared" si="226"/>
        <v>1</v>
      </c>
      <c r="T326" s="236" t="str">
        <f t="shared" si="227"/>
        <v/>
      </c>
      <c r="U326" s="237" t="str">
        <f t="shared" si="228"/>
        <v/>
      </c>
      <c r="V326" s="245" t="str">
        <f t="shared" si="229"/>
        <v/>
      </c>
      <c r="W326" s="236" t="str">
        <f t="shared" si="230"/>
        <v/>
      </c>
      <c r="X326" s="237" t="str">
        <f t="shared" si="231"/>
        <v/>
      </c>
      <c r="Y326" s="245" t="str">
        <f t="shared" si="232"/>
        <v/>
      </c>
      <c r="Z326" s="236" t="str">
        <f t="shared" si="233"/>
        <v/>
      </c>
      <c r="AA326" s="248" t="str">
        <f t="shared" si="234"/>
        <v/>
      </c>
      <c r="AB326" s="235" t="str">
        <f t="shared" si="235"/>
        <v/>
      </c>
      <c r="AC326" s="236" t="str">
        <f t="shared" si="236"/>
        <v/>
      </c>
      <c r="AD326" s="236">
        <f t="shared" si="237"/>
        <v>1</v>
      </c>
      <c r="AE326" s="237" t="str">
        <f t="shared" si="238"/>
        <v/>
      </c>
      <c r="AF326" s="245" t="str">
        <f t="shared" si="239"/>
        <v/>
      </c>
      <c r="AG326" s="236" t="str">
        <f t="shared" si="240"/>
        <v/>
      </c>
      <c r="AH326" s="236" t="str">
        <f t="shared" si="241"/>
        <v/>
      </c>
      <c r="AI326" s="237" t="str">
        <f t="shared" si="242"/>
        <v/>
      </c>
      <c r="AJ326" s="245" t="str">
        <f t="shared" si="243"/>
        <v/>
      </c>
      <c r="AK326" s="236" t="str">
        <f t="shared" si="244"/>
        <v/>
      </c>
      <c r="AL326" s="236" t="str">
        <f t="shared" si="245"/>
        <v/>
      </c>
      <c r="AM326" s="248" t="str">
        <f t="shared" si="246"/>
        <v/>
      </c>
      <c r="AN326" s="252"/>
      <c r="AO326" s="253"/>
      <c r="AP326" s="253"/>
      <c r="AQ326" s="253"/>
      <c r="AR326" s="253"/>
      <c r="AS326" s="253"/>
      <c r="AT326">
        <f t="shared" si="247"/>
        <v>13</v>
      </c>
      <c r="AU326">
        <f t="shared" si="248"/>
        <v>0</v>
      </c>
      <c r="AV326">
        <f t="shared" si="249"/>
        <v>6</v>
      </c>
      <c r="AY326"/>
    </row>
    <row r="327" spans="1:51" ht="21.75">
      <c r="A327" s="174">
        <v>24</v>
      </c>
      <c r="B327" s="203" t="s">
        <v>2246</v>
      </c>
      <c r="C327" s="203" t="s">
        <v>35</v>
      </c>
      <c r="D327" s="204">
        <v>38278</v>
      </c>
      <c r="E327" s="205">
        <v>38278</v>
      </c>
      <c r="F327" s="205">
        <v>43341</v>
      </c>
      <c r="G327" s="205"/>
      <c r="H327" s="206"/>
      <c r="I327" s="203" t="s">
        <v>58</v>
      </c>
      <c r="J327" s="205">
        <v>49218</v>
      </c>
      <c r="K327" s="207" t="s">
        <v>3</v>
      </c>
      <c r="L327" s="203" t="s">
        <v>2480</v>
      </c>
      <c r="M327" s="203" t="s">
        <v>1884</v>
      </c>
      <c r="N327" s="203" t="s">
        <v>2125</v>
      </c>
      <c r="O327" s="203" t="s">
        <v>87</v>
      </c>
      <c r="P327" s="207" t="s">
        <v>99</v>
      </c>
      <c r="Q327" s="207" t="s">
        <v>117</v>
      </c>
      <c r="R327" s="203"/>
      <c r="S327" s="235">
        <f t="shared" si="226"/>
        <v>1</v>
      </c>
      <c r="T327" s="236" t="str">
        <f t="shared" si="227"/>
        <v/>
      </c>
      <c r="U327" s="237" t="str">
        <f t="shared" si="228"/>
        <v/>
      </c>
      <c r="V327" s="245" t="str">
        <f t="shared" si="229"/>
        <v/>
      </c>
      <c r="W327" s="236" t="str">
        <f t="shared" si="230"/>
        <v/>
      </c>
      <c r="X327" s="237" t="str">
        <f t="shared" si="231"/>
        <v/>
      </c>
      <c r="Y327" s="245" t="str">
        <f t="shared" si="232"/>
        <v/>
      </c>
      <c r="Z327" s="236" t="str">
        <f t="shared" si="233"/>
        <v/>
      </c>
      <c r="AA327" s="248" t="str">
        <f t="shared" si="234"/>
        <v/>
      </c>
      <c r="AB327" s="235" t="str">
        <f t="shared" si="235"/>
        <v/>
      </c>
      <c r="AC327" s="236" t="str">
        <f t="shared" si="236"/>
        <v/>
      </c>
      <c r="AD327" s="236">
        <f t="shared" si="237"/>
        <v>1</v>
      </c>
      <c r="AE327" s="237" t="str">
        <f t="shared" si="238"/>
        <v/>
      </c>
      <c r="AF327" s="245" t="str">
        <f t="shared" si="239"/>
        <v/>
      </c>
      <c r="AG327" s="236" t="str">
        <f t="shared" si="240"/>
        <v/>
      </c>
      <c r="AH327" s="236" t="str">
        <f t="shared" si="241"/>
        <v/>
      </c>
      <c r="AI327" s="237" t="str">
        <f t="shared" si="242"/>
        <v/>
      </c>
      <c r="AJ327" s="245" t="str">
        <f t="shared" si="243"/>
        <v/>
      </c>
      <c r="AK327" s="236" t="str">
        <f t="shared" si="244"/>
        <v/>
      </c>
      <c r="AL327" s="236" t="str">
        <f t="shared" si="245"/>
        <v/>
      </c>
      <c r="AM327" s="248" t="str">
        <f t="shared" si="246"/>
        <v/>
      </c>
      <c r="AN327" s="250"/>
      <c r="AO327" s="251"/>
      <c r="AP327" s="251"/>
      <c r="AQ327" s="251"/>
      <c r="AR327" s="251"/>
      <c r="AS327" s="251"/>
      <c r="AT327">
        <f t="shared" si="247"/>
        <v>18</v>
      </c>
      <c r="AU327">
        <f t="shared" si="248"/>
        <v>7</v>
      </c>
      <c r="AV327">
        <f t="shared" si="249"/>
        <v>14</v>
      </c>
    </row>
    <row r="328" spans="1:51" ht="21.75">
      <c r="A328" s="174">
        <v>25</v>
      </c>
      <c r="B328" s="175" t="s">
        <v>1812</v>
      </c>
      <c r="C328" s="175" t="s">
        <v>35</v>
      </c>
      <c r="D328" s="176">
        <v>41278</v>
      </c>
      <c r="E328" s="177">
        <v>41278</v>
      </c>
      <c r="F328" s="177">
        <v>42585</v>
      </c>
      <c r="G328" s="181"/>
      <c r="H328" s="178"/>
      <c r="I328" s="175" t="s">
        <v>58</v>
      </c>
      <c r="J328" s="177">
        <v>51410</v>
      </c>
      <c r="K328" s="179" t="s">
        <v>3</v>
      </c>
      <c r="L328" s="175" t="s">
        <v>861</v>
      </c>
      <c r="M328" s="175" t="s">
        <v>270</v>
      </c>
      <c r="N328" s="175" t="s">
        <v>862</v>
      </c>
      <c r="O328" s="175" t="s">
        <v>248</v>
      </c>
      <c r="P328" s="179" t="s">
        <v>121</v>
      </c>
      <c r="Q328" s="179" t="s">
        <v>109</v>
      </c>
      <c r="R328" s="180"/>
      <c r="S328" s="235">
        <f t="shared" si="226"/>
        <v>1</v>
      </c>
      <c r="T328" s="236" t="str">
        <f t="shared" si="227"/>
        <v/>
      </c>
      <c r="U328" s="237" t="str">
        <f t="shared" si="228"/>
        <v/>
      </c>
      <c r="V328" s="245" t="str">
        <f t="shared" si="229"/>
        <v/>
      </c>
      <c r="W328" s="236" t="str">
        <f t="shared" si="230"/>
        <v/>
      </c>
      <c r="X328" s="237" t="str">
        <f t="shared" si="231"/>
        <v/>
      </c>
      <c r="Y328" s="245" t="str">
        <f t="shared" si="232"/>
        <v/>
      </c>
      <c r="Z328" s="236" t="str">
        <f t="shared" si="233"/>
        <v/>
      </c>
      <c r="AA328" s="248" t="str">
        <f t="shared" si="234"/>
        <v/>
      </c>
      <c r="AB328" s="235" t="str">
        <f t="shared" si="235"/>
        <v/>
      </c>
      <c r="AC328" s="236" t="str">
        <f t="shared" si="236"/>
        <v/>
      </c>
      <c r="AD328" s="236">
        <f t="shared" si="237"/>
        <v>1</v>
      </c>
      <c r="AE328" s="237" t="str">
        <f t="shared" si="238"/>
        <v/>
      </c>
      <c r="AF328" s="245" t="str">
        <f t="shared" si="239"/>
        <v/>
      </c>
      <c r="AG328" s="236" t="str">
        <f t="shared" si="240"/>
        <v/>
      </c>
      <c r="AH328" s="236" t="str">
        <f t="shared" si="241"/>
        <v/>
      </c>
      <c r="AI328" s="237" t="str">
        <f t="shared" si="242"/>
        <v/>
      </c>
      <c r="AJ328" s="245" t="str">
        <f t="shared" si="243"/>
        <v/>
      </c>
      <c r="AK328" s="236" t="str">
        <f t="shared" si="244"/>
        <v/>
      </c>
      <c r="AL328" s="236" t="str">
        <f t="shared" si="245"/>
        <v/>
      </c>
      <c r="AM328" s="248" t="str">
        <f t="shared" si="246"/>
        <v/>
      </c>
      <c r="AN328" s="250"/>
      <c r="AO328" s="251"/>
      <c r="AP328" s="251"/>
      <c r="AQ328" s="251"/>
      <c r="AR328" s="251"/>
      <c r="AS328" s="251"/>
      <c r="AT328">
        <f t="shared" si="247"/>
        <v>10</v>
      </c>
      <c r="AU328">
        <f t="shared" si="248"/>
        <v>4</v>
      </c>
      <c r="AV328">
        <f t="shared" si="249"/>
        <v>28</v>
      </c>
    </row>
    <row r="329" spans="1:51" ht="21.75">
      <c r="A329" s="174">
        <v>26</v>
      </c>
      <c r="B329" s="175" t="s">
        <v>913</v>
      </c>
      <c r="C329" s="175" t="s">
        <v>35</v>
      </c>
      <c r="D329" s="176">
        <v>38323</v>
      </c>
      <c r="E329" s="177">
        <v>38323</v>
      </c>
      <c r="F329" s="177">
        <v>41374</v>
      </c>
      <c r="G329" s="181"/>
      <c r="H329" s="178"/>
      <c r="I329" s="175" t="s">
        <v>58</v>
      </c>
      <c r="J329" s="177">
        <v>50679</v>
      </c>
      <c r="K329" s="179" t="s">
        <v>10</v>
      </c>
      <c r="L329" s="175" t="s">
        <v>914</v>
      </c>
      <c r="M329" s="175" t="s">
        <v>29</v>
      </c>
      <c r="N329" s="175" t="s">
        <v>915</v>
      </c>
      <c r="O329" s="175" t="s">
        <v>87</v>
      </c>
      <c r="P329" s="179" t="s">
        <v>41</v>
      </c>
      <c r="Q329" s="179" t="s">
        <v>9</v>
      </c>
      <c r="R329" s="180"/>
      <c r="S329" s="235" t="str">
        <f t="shared" si="226"/>
        <v/>
      </c>
      <c r="T329" s="236">
        <f t="shared" si="227"/>
        <v>1</v>
      </c>
      <c r="U329" s="237" t="str">
        <f t="shared" si="228"/>
        <v/>
      </c>
      <c r="V329" s="245" t="str">
        <f t="shared" si="229"/>
        <v/>
      </c>
      <c r="W329" s="236" t="str">
        <f t="shared" si="230"/>
        <v/>
      </c>
      <c r="X329" s="237" t="str">
        <f t="shared" si="231"/>
        <v/>
      </c>
      <c r="Y329" s="245" t="str">
        <f t="shared" si="232"/>
        <v/>
      </c>
      <c r="Z329" s="236" t="str">
        <f t="shared" si="233"/>
        <v/>
      </c>
      <c r="AA329" s="248" t="str">
        <f t="shared" si="234"/>
        <v/>
      </c>
      <c r="AB329" s="235" t="str">
        <f t="shared" si="235"/>
        <v/>
      </c>
      <c r="AC329" s="236" t="str">
        <f t="shared" si="236"/>
        <v/>
      </c>
      <c r="AD329" s="236">
        <f t="shared" si="237"/>
        <v>1</v>
      </c>
      <c r="AE329" s="237" t="str">
        <f t="shared" si="238"/>
        <v/>
      </c>
      <c r="AF329" s="245" t="str">
        <f t="shared" si="239"/>
        <v/>
      </c>
      <c r="AG329" s="236" t="str">
        <f t="shared" si="240"/>
        <v/>
      </c>
      <c r="AH329" s="236" t="str">
        <f t="shared" si="241"/>
        <v/>
      </c>
      <c r="AI329" s="237" t="str">
        <f t="shared" si="242"/>
        <v/>
      </c>
      <c r="AJ329" s="245" t="str">
        <f t="shared" si="243"/>
        <v/>
      </c>
      <c r="AK329" s="236" t="str">
        <f t="shared" si="244"/>
        <v/>
      </c>
      <c r="AL329" s="236" t="str">
        <f t="shared" si="245"/>
        <v/>
      </c>
      <c r="AM329" s="248" t="str">
        <f t="shared" si="246"/>
        <v/>
      </c>
      <c r="AN329" s="250"/>
      <c r="AO329" s="251"/>
      <c r="AP329" s="251"/>
      <c r="AQ329" s="251"/>
      <c r="AR329" s="251"/>
      <c r="AS329" s="251"/>
      <c r="AT329">
        <f t="shared" si="247"/>
        <v>18</v>
      </c>
      <c r="AU329">
        <f t="shared" si="248"/>
        <v>5</v>
      </c>
      <c r="AV329">
        <f t="shared" si="249"/>
        <v>30</v>
      </c>
    </row>
    <row r="330" spans="1:51" ht="21.75">
      <c r="A330" s="174">
        <v>27</v>
      </c>
      <c r="B330" s="175" t="s">
        <v>921</v>
      </c>
      <c r="C330" s="175" t="s">
        <v>96</v>
      </c>
      <c r="D330" s="176">
        <v>40057</v>
      </c>
      <c r="E330" s="177">
        <v>40057</v>
      </c>
      <c r="F330" s="181"/>
      <c r="G330" s="181"/>
      <c r="H330" s="178"/>
      <c r="I330" s="175" t="s">
        <v>58</v>
      </c>
      <c r="J330" s="177">
        <v>48488</v>
      </c>
      <c r="K330" s="179" t="s">
        <v>3</v>
      </c>
      <c r="L330" s="175" t="s">
        <v>36</v>
      </c>
      <c r="M330" s="175" t="s">
        <v>5</v>
      </c>
      <c r="N330" s="175" t="s">
        <v>37</v>
      </c>
      <c r="O330" s="175" t="s">
        <v>7</v>
      </c>
      <c r="P330" s="179" t="s">
        <v>41</v>
      </c>
      <c r="Q330" s="179" t="s">
        <v>78</v>
      </c>
      <c r="R330" s="180"/>
      <c r="S330" s="235">
        <f t="shared" si="226"/>
        <v>1</v>
      </c>
      <c r="T330" s="236" t="str">
        <f t="shared" si="227"/>
        <v/>
      </c>
      <c r="U330" s="237" t="str">
        <f t="shared" si="228"/>
        <v/>
      </c>
      <c r="V330" s="245" t="str">
        <f t="shared" si="229"/>
        <v/>
      </c>
      <c r="W330" s="236" t="str">
        <f t="shared" si="230"/>
        <v/>
      </c>
      <c r="X330" s="237" t="str">
        <f t="shared" si="231"/>
        <v/>
      </c>
      <c r="Y330" s="245" t="str">
        <f t="shared" si="232"/>
        <v/>
      </c>
      <c r="Z330" s="236" t="str">
        <f t="shared" si="233"/>
        <v/>
      </c>
      <c r="AA330" s="248" t="str">
        <f t="shared" si="234"/>
        <v/>
      </c>
      <c r="AB330" s="235" t="str">
        <f t="shared" si="235"/>
        <v/>
      </c>
      <c r="AC330" s="236" t="str">
        <f t="shared" si="236"/>
        <v/>
      </c>
      <c r="AD330" s="236" t="str">
        <f t="shared" si="237"/>
        <v/>
      </c>
      <c r="AE330" s="237">
        <f t="shared" si="238"/>
        <v>1</v>
      </c>
      <c r="AF330" s="245" t="str">
        <f t="shared" si="239"/>
        <v/>
      </c>
      <c r="AG330" s="236" t="str">
        <f t="shared" si="240"/>
        <v/>
      </c>
      <c r="AH330" s="236" t="str">
        <f t="shared" si="241"/>
        <v/>
      </c>
      <c r="AI330" s="237" t="str">
        <f t="shared" si="242"/>
        <v/>
      </c>
      <c r="AJ330" s="245" t="str">
        <f t="shared" si="243"/>
        <v/>
      </c>
      <c r="AK330" s="236" t="str">
        <f t="shared" si="244"/>
        <v/>
      </c>
      <c r="AL330" s="236" t="str">
        <f t="shared" si="245"/>
        <v/>
      </c>
      <c r="AM330" s="248" t="str">
        <f t="shared" si="246"/>
        <v/>
      </c>
      <c r="AN330" s="250"/>
      <c r="AO330" s="251"/>
      <c r="AP330" s="251"/>
      <c r="AQ330" s="251"/>
      <c r="AR330" s="251"/>
      <c r="AS330" s="251"/>
      <c r="AT330">
        <f t="shared" si="247"/>
        <v>13</v>
      </c>
      <c r="AU330">
        <f t="shared" si="248"/>
        <v>9</v>
      </c>
      <c r="AV330">
        <f t="shared" si="249"/>
        <v>0</v>
      </c>
    </row>
    <row r="331" spans="1:51" ht="21.75">
      <c r="A331" s="174">
        <v>28</v>
      </c>
      <c r="B331" s="175" t="s">
        <v>1949</v>
      </c>
      <c r="C331" s="175" t="s">
        <v>96</v>
      </c>
      <c r="D331" s="176">
        <v>41975</v>
      </c>
      <c r="E331" s="177">
        <v>41975</v>
      </c>
      <c r="F331" s="181"/>
      <c r="G331" s="181"/>
      <c r="H331" s="178"/>
      <c r="I331" s="175" t="s">
        <v>58</v>
      </c>
      <c r="J331" s="177">
        <v>51410</v>
      </c>
      <c r="K331" s="179" t="s">
        <v>3</v>
      </c>
      <c r="L331" s="175" t="s">
        <v>1950</v>
      </c>
      <c r="M331" s="175" t="s">
        <v>88</v>
      </c>
      <c r="N331" s="175" t="s">
        <v>1951</v>
      </c>
      <c r="O331" s="175" t="s">
        <v>87</v>
      </c>
      <c r="P331" s="179" t="s">
        <v>60</v>
      </c>
      <c r="Q331" s="179" t="s">
        <v>1768</v>
      </c>
      <c r="R331" s="180"/>
      <c r="S331" s="235">
        <f t="shared" si="226"/>
        <v>1</v>
      </c>
      <c r="T331" s="236" t="str">
        <f t="shared" si="227"/>
        <v/>
      </c>
      <c r="U331" s="237" t="str">
        <f t="shared" si="228"/>
        <v/>
      </c>
      <c r="V331" s="245" t="str">
        <f t="shared" si="229"/>
        <v/>
      </c>
      <c r="W331" s="236" t="str">
        <f t="shared" si="230"/>
        <v/>
      </c>
      <c r="X331" s="237" t="str">
        <f t="shared" si="231"/>
        <v/>
      </c>
      <c r="Y331" s="245" t="str">
        <f t="shared" si="232"/>
        <v/>
      </c>
      <c r="Z331" s="236" t="str">
        <f t="shared" si="233"/>
        <v/>
      </c>
      <c r="AA331" s="248" t="str">
        <f t="shared" si="234"/>
        <v/>
      </c>
      <c r="AB331" s="235" t="str">
        <f t="shared" si="235"/>
        <v/>
      </c>
      <c r="AC331" s="236" t="str">
        <f t="shared" si="236"/>
        <v/>
      </c>
      <c r="AD331" s="236" t="str">
        <f t="shared" si="237"/>
        <v/>
      </c>
      <c r="AE331" s="237">
        <f t="shared" si="238"/>
        <v>1</v>
      </c>
      <c r="AF331" s="245" t="str">
        <f t="shared" si="239"/>
        <v/>
      </c>
      <c r="AG331" s="236" t="str">
        <f t="shared" si="240"/>
        <v/>
      </c>
      <c r="AH331" s="236" t="str">
        <f t="shared" si="241"/>
        <v/>
      </c>
      <c r="AI331" s="237" t="str">
        <f t="shared" si="242"/>
        <v/>
      </c>
      <c r="AJ331" s="245" t="str">
        <f t="shared" si="243"/>
        <v/>
      </c>
      <c r="AK331" s="236" t="str">
        <f t="shared" si="244"/>
        <v/>
      </c>
      <c r="AL331" s="236" t="str">
        <f t="shared" si="245"/>
        <v/>
      </c>
      <c r="AM331" s="248" t="str">
        <f t="shared" si="246"/>
        <v/>
      </c>
      <c r="AN331" s="250"/>
      <c r="AO331" s="251"/>
      <c r="AP331" s="251"/>
      <c r="AQ331" s="251"/>
      <c r="AR331" s="251"/>
      <c r="AS331" s="251"/>
      <c r="AT331">
        <f t="shared" si="247"/>
        <v>8</v>
      </c>
      <c r="AU331">
        <f t="shared" si="248"/>
        <v>5</v>
      </c>
      <c r="AV331">
        <f t="shared" si="249"/>
        <v>30</v>
      </c>
    </row>
    <row r="332" spans="1:51" ht="21.75">
      <c r="A332" s="174">
        <v>29</v>
      </c>
      <c r="B332" s="175" t="s">
        <v>1952</v>
      </c>
      <c r="C332" s="175" t="s">
        <v>96</v>
      </c>
      <c r="D332" s="176">
        <v>43423</v>
      </c>
      <c r="E332" s="177">
        <v>43423</v>
      </c>
      <c r="F332" s="181"/>
      <c r="G332" s="181"/>
      <c r="H332" s="178"/>
      <c r="I332" s="175" t="s">
        <v>58</v>
      </c>
      <c r="J332" s="177">
        <v>51775</v>
      </c>
      <c r="K332" s="179" t="s">
        <v>3</v>
      </c>
      <c r="L332" s="175" t="s">
        <v>1458</v>
      </c>
      <c r="M332" s="175" t="s">
        <v>5</v>
      </c>
      <c r="N332" s="175" t="s">
        <v>923</v>
      </c>
      <c r="O332" s="175" t="s">
        <v>7</v>
      </c>
      <c r="P332" s="179" t="s">
        <v>38</v>
      </c>
      <c r="Q332" s="179" t="s">
        <v>1837</v>
      </c>
      <c r="R332" s="180"/>
      <c r="S332" s="235">
        <f t="shared" si="226"/>
        <v>1</v>
      </c>
      <c r="T332" s="236" t="str">
        <f t="shared" si="227"/>
        <v/>
      </c>
      <c r="U332" s="237" t="str">
        <f t="shared" si="228"/>
        <v/>
      </c>
      <c r="V332" s="245" t="str">
        <f t="shared" si="229"/>
        <v/>
      </c>
      <c r="W332" s="236" t="str">
        <f t="shared" si="230"/>
        <v/>
      </c>
      <c r="X332" s="237" t="str">
        <f t="shared" si="231"/>
        <v/>
      </c>
      <c r="Y332" s="245" t="str">
        <f t="shared" si="232"/>
        <v/>
      </c>
      <c r="Z332" s="236" t="str">
        <f t="shared" si="233"/>
        <v/>
      </c>
      <c r="AA332" s="248" t="str">
        <f t="shared" si="234"/>
        <v/>
      </c>
      <c r="AB332" s="235" t="str">
        <f t="shared" si="235"/>
        <v/>
      </c>
      <c r="AC332" s="236" t="str">
        <f t="shared" si="236"/>
        <v/>
      </c>
      <c r="AD332" s="236" t="str">
        <f t="shared" si="237"/>
        <v/>
      </c>
      <c r="AE332" s="237">
        <f t="shared" si="238"/>
        <v>1</v>
      </c>
      <c r="AF332" s="245" t="str">
        <f t="shared" si="239"/>
        <v/>
      </c>
      <c r="AG332" s="236" t="str">
        <f t="shared" si="240"/>
        <v/>
      </c>
      <c r="AH332" s="236" t="str">
        <f t="shared" si="241"/>
        <v/>
      </c>
      <c r="AI332" s="237" t="str">
        <f t="shared" si="242"/>
        <v/>
      </c>
      <c r="AJ332" s="245" t="str">
        <f t="shared" si="243"/>
        <v/>
      </c>
      <c r="AK332" s="236" t="str">
        <f t="shared" si="244"/>
        <v/>
      </c>
      <c r="AL332" s="236" t="str">
        <f t="shared" si="245"/>
        <v/>
      </c>
      <c r="AM332" s="248" t="str">
        <f t="shared" si="246"/>
        <v/>
      </c>
      <c r="AN332" s="250"/>
      <c r="AO332" s="251"/>
      <c r="AP332" s="251"/>
      <c r="AQ332" s="251"/>
      <c r="AR332" s="251"/>
      <c r="AS332" s="251"/>
      <c r="AT332">
        <f t="shared" si="247"/>
        <v>4</v>
      </c>
      <c r="AU332">
        <f t="shared" si="248"/>
        <v>6</v>
      </c>
      <c r="AV332">
        <f t="shared" si="249"/>
        <v>13</v>
      </c>
    </row>
    <row r="333" spans="1:51" ht="21.75">
      <c r="A333" s="174">
        <v>30</v>
      </c>
      <c r="B333" s="175" t="s">
        <v>1744</v>
      </c>
      <c r="C333" s="175" t="s">
        <v>96</v>
      </c>
      <c r="D333" s="176">
        <v>42744</v>
      </c>
      <c r="E333" s="177">
        <v>42744</v>
      </c>
      <c r="F333" s="181"/>
      <c r="G333" s="181"/>
      <c r="H333" s="178"/>
      <c r="I333" s="175" t="s">
        <v>58</v>
      </c>
      <c r="J333" s="177">
        <v>53236</v>
      </c>
      <c r="K333" s="179" t="s">
        <v>3</v>
      </c>
      <c r="L333" s="175" t="s">
        <v>1745</v>
      </c>
      <c r="M333" s="175" t="s">
        <v>88</v>
      </c>
      <c r="N333" s="175" t="s">
        <v>377</v>
      </c>
      <c r="O333" s="175" t="s">
        <v>106</v>
      </c>
      <c r="P333" s="179" t="s">
        <v>121</v>
      </c>
      <c r="Q333" s="179" t="s">
        <v>495</v>
      </c>
      <c r="R333" s="180"/>
      <c r="S333" s="235">
        <f t="shared" si="226"/>
        <v>1</v>
      </c>
      <c r="T333" s="236" t="str">
        <f t="shared" si="227"/>
        <v/>
      </c>
      <c r="U333" s="237" t="str">
        <f t="shared" si="228"/>
        <v/>
      </c>
      <c r="V333" s="245" t="str">
        <f t="shared" si="229"/>
        <v/>
      </c>
      <c r="W333" s="236" t="str">
        <f t="shared" si="230"/>
        <v/>
      </c>
      <c r="X333" s="237" t="str">
        <f t="shared" si="231"/>
        <v/>
      </c>
      <c r="Y333" s="245" t="str">
        <f t="shared" si="232"/>
        <v/>
      </c>
      <c r="Z333" s="236" t="str">
        <f t="shared" si="233"/>
        <v/>
      </c>
      <c r="AA333" s="248" t="str">
        <f t="shared" si="234"/>
        <v/>
      </c>
      <c r="AB333" s="235" t="str">
        <f t="shared" si="235"/>
        <v/>
      </c>
      <c r="AC333" s="236" t="str">
        <f t="shared" si="236"/>
        <v/>
      </c>
      <c r="AD333" s="236" t="str">
        <f t="shared" si="237"/>
        <v/>
      </c>
      <c r="AE333" s="237">
        <f t="shared" si="238"/>
        <v>1</v>
      </c>
      <c r="AF333" s="245" t="str">
        <f t="shared" si="239"/>
        <v/>
      </c>
      <c r="AG333" s="236" t="str">
        <f t="shared" si="240"/>
        <v/>
      </c>
      <c r="AH333" s="236" t="str">
        <f t="shared" si="241"/>
        <v/>
      </c>
      <c r="AI333" s="237" t="str">
        <f t="shared" si="242"/>
        <v/>
      </c>
      <c r="AJ333" s="245" t="str">
        <f t="shared" si="243"/>
        <v/>
      </c>
      <c r="AK333" s="236" t="str">
        <f t="shared" si="244"/>
        <v/>
      </c>
      <c r="AL333" s="236" t="str">
        <f t="shared" si="245"/>
        <v/>
      </c>
      <c r="AM333" s="248" t="str">
        <f t="shared" si="246"/>
        <v/>
      </c>
      <c r="AN333" s="250"/>
      <c r="AO333" s="251"/>
      <c r="AP333" s="251"/>
      <c r="AQ333" s="251"/>
      <c r="AR333" s="251"/>
      <c r="AS333" s="251"/>
      <c r="AT333">
        <f t="shared" si="247"/>
        <v>6</v>
      </c>
      <c r="AU333">
        <f t="shared" si="248"/>
        <v>4</v>
      </c>
      <c r="AV333">
        <f t="shared" si="249"/>
        <v>23</v>
      </c>
    </row>
    <row r="334" spans="1:51" ht="21.75">
      <c r="A334" s="174">
        <v>31</v>
      </c>
      <c r="B334" s="175" t="s">
        <v>940</v>
      </c>
      <c r="C334" s="175" t="s">
        <v>96</v>
      </c>
      <c r="D334" s="176">
        <v>42401</v>
      </c>
      <c r="E334" s="177">
        <v>42401</v>
      </c>
      <c r="F334" s="181"/>
      <c r="G334" s="181"/>
      <c r="H334" s="178"/>
      <c r="I334" s="175" t="s">
        <v>58</v>
      </c>
      <c r="J334" s="177">
        <v>52871</v>
      </c>
      <c r="K334" s="179" t="s">
        <v>3</v>
      </c>
      <c r="L334" s="175" t="s">
        <v>362</v>
      </c>
      <c r="M334" s="175" t="s">
        <v>1884</v>
      </c>
      <c r="N334" s="175" t="s">
        <v>357</v>
      </c>
      <c r="O334" s="175" t="s">
        <v>414</v>
      </c>
      <c r="P334" s="179" t="s">
        <v>60</v>
      </c>
      <c r="Q334" s="179" t="s">
        <v>117</v>
      </c>
      <c r="R334" s="180"/>
      <c r="S334" s="235">
        <f t="shared" si="226"/>
        <v>1</v>
      </c>
      <c r="T334" s="236" t="str">
        <f t="shared" si="227"/>
        <v/>
      </c>
      <c r="U334" s="237" t="str">
        <f t="shared" si="228"/>
        <v/>
      </c>
      <c r="V334" s="245" t="str">
        <f t="shared" si="229"/>
        <v/>
      </c>
      <c r="W334" s="236" t="str">
        <f t="shared" si="230"/>
        <v/>
      </c>
      <c r="X334" s="237" t="str">
        <f t="shared" si="231"/>
        <v/>
      </c>
      <c r="Y334" s="245" t="str">
        <f t="shared" si="232"/>
        <v/>
      </c>
      <c r="Z334" s="236" t="str">
        <f t="shared" si="233"/>
        <v/>
      </c>
      <c r="AA334" s="248" t="str">
        <f t="shared" si="234"/>
        <v/>
      </c>
      <c r="AB334" s="235" t="str">
        <f t="shared" si="235"/>
        <v/>
      </c>
      <c r="AC334" s="236" t="str">
        <f t="shared" si="236"/>
        <v/>
      </c>
      <c r="AD334" s="236" t="str">
        <f t="shared" si="237"/>
        <v/>
      </c>
      <c r="AE334" s="237">
        <f t="shared" si="238"/>
        <v>1</v>
      </c>
      <c r="AF334" s="245" t="str">
        <f t="shared" si="239"/>
        <v/>
      </c>
      <c r="AG334" s="236" t="str">
        <f t="shared" si="240"/>
        <v/>
      </c>
      <c r="AH334" s="236" t="str">
        <f t="shared" si="241"/>
        <v/>
      </c>
      <c r="AI334" s="237" t="str">
        <f t="shared" si="242"/>
        <v/>
      </c>
      <c r="AJ334" s="245" t="str">
        <f t="shared" si="243"/>
        <v/>
      </c>
      <c r="AK334" s="236" t="str">
        <f t="shared" si="244"/>
        <v/>
      </c>
      <c r="AL334" s="236" t="str">
        <f t="shared" si="245"/>
        <v/>
      </c>
      <c r="AM334" s="248" t="str">
        <f t="shared" si="246"/>
        <v/>
      </c>
      <c r="AN334" s="250"/>
      <c r="AO334" s="251"/>
      <c r="AP334" s="251"/>
      <c r="AQ334" s="251"/>
      <c r="AR334" s="251"/>
      <c r="AS334" s="251"/>
      <c r="AT334">
        <f t="shared" si="247"/>
        <v>7</v>
      </c>
      <c r="AU334">
        <f t="shared" si="248"/>
        <v>4</v>
      </c>
      <c r="AV334">
        <f t="shared" si="249"/>
        <v>0</v>
      </c>
    </row>
    <row r="335" spans="1:51" ht="21.75">
      <c r="A335" s="174">
        <v>32</v>
      </c>
      <c r="B335" s="175" t="s">
        <v>941</v>
      </c>
      <c r="C335" s="175" t="s">
        <v>96</v>
      </c>
      <c r="D335" s="176">
        <v>35874</v>
      </c>
      <c r="E335" s="177">
        <v>35874</v>
      </c>
      <c r="F335" s="181"/>
      <c r="G335" s="181"/>
      <c r="H335" s="178"/>
      <c r="I335" s="175" t="s">
        <v>58</v>
      </c>
      <c r="J335" s="177">
        <v>45566</v>
      </c>
      <c r="K335" s="179" t="s">
        <v>3</v>
      </c>
      <c r="L335" s="175" t="s">
        <v>935</v>
      </c>
      <c r="M335" s="175" t="s">
        <v>1884</v>
      </c>
      <c r="N335" s="175" t="s">
        <v>936</v>
      </c>
      <c r="O335" s="175" t="s">
        <v>942</v>
      </c>
      <c r="P335" s="179" t="s">
        <v>47</v>
      </c>
      <c r="Q335" s="179" t="s">
        <v>26</v>
      </c>
      <c r="R335" s="180"/>
      <c r="S335" s="235">
        <f t="shared" si="226"/>
        <v>1</v>
      </c>
      <c r="T335" s="236" t="str">
        <f t="shared" si="227"/>
        <v/>
      </c>
      <c r="U335" s="237" t="str">
        <f t="shared" si="228"/>
        <v/>
      </c>
      <c r="V335" s="245" t="str">
        <f t="shared" si="229"/>
        <v/>
      </c>
      <c r="W335" s="236" t="str">
        <f t="shared" si="230"/>
        <v/>
      </c>
      <c r="X335" s="237" t="str">
        <f t="shared" si="231"/>
        <v/>
      </c>
      <c r="Y335" s="245" t="str">
        <f t="shared" si="232"/>
        <v/>
      </c>
      <c r="Z335" s="236" t="str">
        <f t="shared" si="233"/>
        <v/>
      </c>
      <c r="AA335" s="248" t="str">
        <f t="shared" si="234"/>
        <v/>
      </c>
      <c r="AB335" s="235" t="str">
        <f t="shared" si="235"/>
        <v/>
      </c>
      <c r="AC335" s="236" t="str">
        <f t="shared" si="236"/>
        <v/>
      </c>
      <c r="AD335" s="236" t="str">
        <f t="shared" si="237"/>
        <v/>
      </c>
      <c r="AE335" s="237">
        <f t="shared" si="238"/>
        <v>1</v>
      </c>
      <c r="AF335" s="245" t="str">
        <f t="shared" si="239"/>
        <v/>
      </c>
      <c r="AG335" s="236" t="str">
        <f t="shared" si="240"/>
        <v/>
      </c>
      <c r="AH335" s="236" t="str">
        <f t="shared" si="241"/>
        <v/>
      </c>
      <c r="AI335" s="237" t="str">
        <f t="shared" si="242"/>
        <v/>
      </c>
      <c r="AJ335" s="245" t="str">
        <f t="shared" si="243"/>
        <v/>
      </c>
      <c r="AK335" s="236" t="str">
        <f t="shared" si="244"/>
        <v/>
      </c>
      <c r="AL335" s="236" t="str">
        <f t="shared" si="245"/>
        <v/>
      </c>
      <c r="AM335" s="248" t="str">
        <f t="shared" si="246"/>
        <v/>
      </c>
      <c r="AN335" s="250"/>
      <c r="AO335" s="251"/>
      <c r="AP335" s="251"/>
      <c r="AQ335" s="251"/>
      <c r="AR335" s="251"/>
      <c r="AS335" s="251"/>
      <c r="AT335">
        <f t="shared" si="247"/>
        <v>25</v>
      </c>
      <c r="AU335">
        <f t="shared" si="248"/>
        <v>2</v>
      </c>
      <c r="AV335">
        <f t="shared" si="249"/>
        <v>12</v>
      </c>
    </row>
    <row r="336" spans="1:51" ht="21.75">
      <c r="A336" s="174">
        <v>33</v>
      </c>
      <c r="B336" s="175" t="s">
        <v>943</v>
      </c>
      <c r="C336" s="175" t="s">
        <v>96</v>
      </c>
      <c r="D336" s="176">
        <v>40107</v>
      </c>
      <c r="E336" s="177">
        <v>40107</v>
      </c>
      <c r="F336" s="181"/>
      <c r="G336" s="181"/>
      <c r="H336" s="178"/>
      <c r="I336" s="175" t="s">
        <v>58</v>
      </c>
      <c r="J336" s="177">
        <v>51410</v>
      </c>
      <c r="K336" s="179" t="s">
        <v>3</v>
      </c>
      <c r="L336" s="175" t="s">
        <v>944</v>
      </c>
      <c r="M336" s="175" t="s">
        <v>88</v>
      </c>
      <c r="N336" s="175" t="s">
        <v>945</v>
      </c>
      <c r="O336" s="175" t="s">
        <v>20</v>
      </c>
      <c r="P336" s="179" t="s">
        <v>78</v>
      </c>
      <c r="Q336" s="179" t="s">
        <v>99</v>
      </c>
      <c r="R336" s="180"/>
      <c r="S336" s="235">
        <f t="shared" si="226"/>
        <v>1</v>
      </c>
      <c r="T336" s="236" t="str">
        <f t="shared" si="227"/>
        <v/>
      </c>
      <c r="U336" s="237" t="str">
        <f t="shared" si="228"/>
        <v/>
      </c>
      <c r="V336" s="245" t="str">
        <f t="shared" si="229"/>
        <v/>
      </c>
      <c r="W336" s="236" t="str">
        <f t="shared" si="230"/>
        <v/>
      </c>
      <c r="X336" s="237" t="str">
        <f t="shared" si="231"/>
        <v/>
      </c>
      <c r="Y336" s="245" t="str">
        <f t="shared" si="232"/>
        <v/>
      </c>
      <c r="Z336" s="236" t="str">
        <f t="shared" si="233"/>
        <v/>
      </c>
      <c r="AA336" s="248" t="str">
        <f t="shared" si="234"/>
        <v/>
      </c>
      <c r="AB336" s="235" t="str">
        <f t="shared" si="235"/>
        <v/>
      </c>
      <c r="AC336" s="236" t="str">
        <f t="shared" si="236"/>
        <v/>
      </c>
      <c r="AD336" s="236" t="str">
        <f t="shared" si="237"/>
        <v/>
      </c>
      <c r="AE336" s="237">
        <f t="shared" si="238"/>
        <v>1</v>
      </c>
      <c r="AF336" s="245" t="str">
        <f t="shared" si="239"/>
        <v/>
      </c>
      <c r="AG336" s="236" t="str">
        <f t="shared" si="240"/>
        <v/>
      </c>
      <c r="AH336" s="236" t="str">
        <f t="shared" si="241"/>
        <v/>
      </c>
      <c r="AI336" s="237" t="str">
        <f t="shared" si="242"/>
        <v/>
      </c>
      <c r="AJ336" s="245" t="str">
        <f t="shared" si="243"/>
        <v/>
      </c>
      <c r="AK336" s="236" t="str">
        <f t="shared" si="244"/>
        <v/>
      </c>
      <c r="AL336" s="236" t="str">
        <f t="shared" si="245"/>
        <v/>
      </c>
      <c r="AM336" s="248" t="str">
        <f t="shared" si="246"/>
        <v/>
      </c>
      <c r="AN336" s="250"/>
      <c r="AO336" s="251"/>
      <c r="AP336" s="251"/>
      <c r="AQ336" s="251"/>
      <c r="AR336" s="251"/>
      <c r="AS336" s="251"/>
      <c r="AT336">
        <f t="shared" si="247"/>
        <v>13</v>
      </c>
      <c r="AU336">
        <f t="shared" si="248"/>
        <v>7</v>
      </c>
      <c r="AV336">
        <f t="shared" si="249"/>
        <v>11</v>
      </c>
    </row>
    <row r="337" spans="1:48" ht="21.75">
      <c r="A337" s="174">
        <v>34</v>
      </c>
      <c r="B337" s="175" t="s">
        <v>2393</v>
      </c>
      <c r="C337" s="175" t="s">
        <v>96</v>
      </c>
      <c r="D337" s="176">
        <v>44389</v>
      </c>
      <c r="E337" s="177">
        <v>44389</v>
      </c>
      <c r="F337" s="181"/>
      <c r="G337" s="181"/>
      <c r="H337" s="178"/>
      <c r="I337" s="175" t="s">
        <v>58</v>
      </c>
      <c r="J337" s="177">
        <v>44753</v>
      </c>
      <c r="K337" s="179" t="s">
        <v>3</v>
      </c>
      <c r="L337" s="175" t="s">
        <v>2394</v>
      </c>
      <c r="M337" s="175" t="s">
        <v>88</v>
      </c>
      <c r="N337" s="175" t="s">
        <v>123</v>
      </c>
      <c r="O337" s="175" t="s">
        <v>190</v>
      </c>
      <c r="P337" s="179" t="s">
        <v>495</v>
      </c>
      <c r="Q337" s="179" t="s">
        <v>2313</v>
      </c>
      <c r="R337" s="180"/>
      <c r="S337" s="235">
        <f t="shared" si="226"/>
        <v>1</v>
      </c>
      <c r="T337" s="236" t="str">
        <f t="shared" si="227"/>
        <v/>
      </c>
      <c r="U337" s="237" t="str">
        <f t="shared" si="228"/>
        <v/>
      </c>
      <c r="V337" s="245" t="str">
        <f t="shared" si="229"/>
        <v/>
      </c>
      <c r="W337" s="236" t="str">
        <f t="shared" si="230"/>
        <v/>
      </c>
      <c r="X337" s="237" t="str">
        <f t="shared" si="231"/>
        <v/>
      </c>
      <c r="Y337" s="245" t="str">
        <f t="shared" si="232"/>
        <v/>
      </c>
      <c r="Z337" s="236" t="str">
        <f t="shared" si="233"/>
        <v/>
      </c>
      <c r="AA337" s="248" t="str">
        <f t="shared" si="234"/>
        <v/>
      </c>
      <c r="AB337" s="235" t="str">
        <f t="shared" si="235"/>
        <v/>
      </c>
      <c r="AC337" s="236" t="str">
        <f t="shared" si="236"/>
        <v/>
      </c>
      <c r="AD337" s="236" t="str">
        <f t="shared" si="237"/>
        <v/>
      </c>
      <c r="AE337" s="237">
        <f t="shared" si="238"/>
        <v>1</v>
      </c>
      <c r="AF337" s="245" t="str">
        <f t="shared" si="239"/>
        <v/>
      </c>
      <c r="AG337" s="236" t="str">
        <f t="shared" si="240"/>
        <v/>
      </c>
      <c r="AH337" s="236" t="str">
        <f t="shared" si="241"/>
        <v/>
      </c>
      <c r="AI337" s="237" t="str">
        <f t="shared" si="242"/>
        <v/>
      </c>
      <c r="AJ337" s="245" t="str">
        <f t="shared" si="243"/>
        <v/>
      </c>
      <c r="AK337" s="236" t="str">
        <f t="shared" si="244"/>
        <v/>
      </c>
      <c r="AL337" s="236" t="str">
        <f t="shared" si="245"/>
        <v/>
      </c>
      <c r="AM337" s="248" t="str">
        <f t="shared" si="246"/>
        <v/>
      </c>
      <c r="AN337" s="250"/>
      <c r="AO337" s="251"/>
      <c r="AP337" s="251"/>
      <c r="AQ337" s="251"/>
      <c r="AR337" s="251"/>
      <c r="AS337" s="251"/>
      <c r="AT337">
        <f t="shared" si="247"/>
        <v>1</v>
      </c>
      <c r="AU337">
        <f t="shared" si="248"/>
        <v>10</v>
      </c>
      <c r="AV337">
        <f t="shared" si="249"/>
        <v>20</v>
      </c>
    </row>
    <row r="338" spans="1:48" ht="21.75">
      <c r="A338" s="174">
        <v>35</v>
      </c>
      <c r="B338" s="175" t="s">
        <v>2041</v>
      </c>
      <c r="C338" s="175" t="s">
        <v>96</v>
      </c>
      <c r="D338" s="176">
        <v>41974</v>
      </c>
      <c r="E338" s="177">
        <v>40322</v>
      </c>
      <c r="F338" s="181"/>
      <c r="G338" s="181"/>
      <c r="H338" s="178"/>
      <c r="I338" s="175" t="s">
        <v>58</v>
      </c>
      <c r="J338" s="177">
        <v>51410</v>
      </c>
      <c r="K338" s="179" t="s">
        <v>3</v>
      </c>
      <c r="L338" s="175" t="s">
        <v>1253</v>
      </c>
      <c r="M338" s="175" t="s">
        <v>270</v>
      </c>
      <c r="N338" s="175" t="s">
        <v>824</v>
      </c>
      <c r="O338" s="175" t="s">
        <v>7</v>
      </c>
      <c r="P338" s="179" t="s">
        <v>109</v>
      </c>
      <c r="Q338" s="179" t="s">
        <v>2042</v>
      </c>
      <c r="R338" s="180"/>
      <c r="S338" s="235">
        <f t="shared" si="226"/>
        <v>1</v>
      </c>
      <c r="T338" s="236" t="str">
        <f t="shared" si="227"/>
        <v/>
      </c>
      <c r="U338" s="237" t="str">
        <f t="shared" si="228"/>
        <v/>
      </c>
      <c r="V338" s="245" t="str">
        <f t="shared" si="229"/>
        <v/>
      </c>
      <c r="W338" s="236" t="str">
        <f t="shared" si="230"/>
        <v/>
      </c>
      <c r="X338" s="237" t="str">
        <f t="shared" si="231"/>
        <v/>
      </c>
      <c r="Y338" s="245" t="str">
        <f t="shared" si="232"/>
        <v/>
      </c>
      <c r="Z338" s="236" t="str">
        <f t="shared" si="233"/>
        <v/>
      </c>
      <c r="AA338" s="248" t="str">
        <f t="shared" si="234"/>
        <v/>
      </c>
      <c r="AB338" s="235" t="str">
        <f t="shared" si="235"/>
        <v/>
      </c>
      <c r="AC338" s="236" t="str">
        <f t="shared" si="236"/>
        <v/>
      </c>
      <c r="AD338" s="236" t="str">
        <f t="shared" si="237"/>
        <v/>
      </c>
      <c r="AE338" s="237">
        <f t="shared" si="238"/>
        <v>1</v>
      </c>
      <c r="AF338" s="245" t="str">
        <f t="shared" si="239"/>
        <v/>
      </c>
      <c r="AG338" s="236" t="str">
        <f t="shared" si="240"/>
        <v/>
      </c>
      <c r="AH338" s="236" t="str">
        <f t="shared" si="241"/>
        <v/>
      </c>
      <c r="AI338" s="237" t="str">
        <f t="shared" si="242"/>
        <v/>
      </c>
      <c r="AJ338" s="245" t="str">
        <f t="shared" si="243"/>
        <v/>
      </c>
      <c r="AK338" s="236" t="str">
        <f t="shared" si="244"/>
        <v/>
      </c>
      <c r="AL338" s="236" t="str">
        <f t="shared" si="245"/>
        <v/>
      </c>
      <c r="AM338" s="248" t="str">
        <f t="shared" si="246"/>
        <v/>
      </c>
      <c r="AN338" s="250"/>
      <c r="AO338" s="251"/>
      <c r="AP338" s="251"/>
      <c r="AQ338" s="251"/>
      <c r="AR338" s="251"/>
      <c r="AS338" s="251"/>
      <c r="AT338">
        <f t="shared" si="247"/>
        <v>13</v>
      </c>
      <c r="AU338">
        <f t="shared" si="248"/>
        <v>0</v>
      </c>
      <c r="AV338">
        <f t="shared" si="249"/>
        <v>8</v>
      </c>
    </row>
    <row r="339" spans="1:48" ht="21.75">
      <c r="A339" s="174">
        <v>36</v>
      </c>
      <c r="B339" s="175" t="s">
        <v>950</v>
      </c>
      <c r="C339" s="175" t="s">
        <v>96</v>
      </c>
      <c r="D339" s="176">
        <v>34666</v>
      </c>
      <c r="E339" s="177">
        <v>34666</v>
      </c>
      <c r="F339" s="181"/>
      <c r="G339" s="181"/>
      <c r="H339" s="178"/>
      <c r="I339" s="175" t="s">
        <v>2</v>
      </c>
      <c r="J339" s="177">
        <v>48488</v>
      </c>
      <c r="K339" s="179" t="s">
        <v>10</v>
      </c>
      <c r="L339" s="175" t="s">
        <v>951</v>
      </c>
      <c r="M339" s="175" t="s">
        <v>272</v>
      </c>
      <c r="N339" s="175" t="s">
        <v>952</v>
      </c>
      <c r="O339" s="175" t="s">
        <v>248</v>
      </c>
      <c r="P339" s="179" t="s">
        <v>26</v>
      </c>
      <c r="Q339" s="179" t="s">
        <v>64</v>
      </c>
      <c r="R339" s="180"/>
      <c r="S339" s="235" t="str">
        <f t="shared" si="226"/>
        <v/>
      </c>
      <c r="T339" s="236">
        <f t="shared" si="227"/>
        <v>1</v>
      </c>
      <c r="U339" s="237" t="str">
        <f t="shared" si="228"/>
        <v/>
      </c>
      <c r="V339" s="245" t="str">
        <f t="shared" si="229"/>
        <v/>
      </c>
      <c r="W339" s="236" t="str">
        <f t="shared" si="230"/>
        <v/>
      </c>
      <c r="X339" s="237" t="str">
        <f t="shared" si="231"/>
        <v/>
      </c>
      <c r="Y339" s="245" t="str">
        <f t="shared" si="232"/>
        <v/>
      </c>
      <c r="Z339" s="236" t="str">
        <f t="shared" si="233"/>
        <v/>
      </c>
      <c r="AA339" s="248" t="str">
        <f t="shared" si="234"/>
        <v/>
      </c>
      <c r="AB339" s="235" t="str">
        <f t="shared" si="235"/>
        <v/>
      </c>
      <c r="AC339" s="236" t="str">
        <f t="shared" si="236"/>
        <v/>
      </c>
      <c r="AD339" s="236" t="str">
        <f t="shared" si="237"/>
        <v/>
      </c>
      <c r="AE339" s="237">
        <f t="shared" si="238"/>
        <v>1</v>
      </c>
      <c r="AF339" s="245" t="str">
        <f t="shared" si="239"/>
        <v/>
      </c>
      <c r="AG339" s="236" t="str">
        <f t="shared" si="240"/>
        <v/>
      </c>
      <c r="AH339" s="236" t="str">
        <f t="shared" si="241"/>
        <v/>
      </c>
      <c r="AI339" s="237" t="str">
        <f t="shared" si="242"/>
        <v/>
      </c>
      <c r="AJ339" s="245" t="str">
        <f t="shared" si="243"/>
        <v/>
      </c>
      <c r="AK339" s="236" t="str">
        <f t="shared" si="244"/>
        <v/>
      </c>
      <c r="AL339" s="236" t="str">
        <f t="shared" si="245"/>
        <v/>
      </c>
      <c r="AM339" s="248" t="str">
        <f t="shared" si="246"/>
        <v/>
      </c>
      <c r="AN339" s="250"/>
      <c r="AO339" s="251"/>
      <c r="AP339" s="251"/>
      <c r="AQ339" s="251"/>
      <c r="AR339" s="251"/>
      <c r="AS339" s="251"/>
      <c r="AT339">
        <f t="shared" si="247"/>
        <v>28</v>
      </c>
      <c r="AU339">
        <f t="shared" si="248"/>
        <v>6</v>
      </c>
      <c r="AV339">
        <f t="shared" si="249"/>
        <v>4</v>
      </c>
    </row>
    <row r="340" spans="1:48" ht="22.5" thickBot="1">
      <c r="A340" s="221">
        <v>37</v>
      </c>
      <c r="B340" s="222" t="s">
        <v>953</v>
      </c>
      <c r="C340" s="222" t="s">
        <v>96</v>
      </c>
      <c r="D340" s="223">
        <v>41155</v>
      </c>
      <c r="E340" s="224">
        <v>41155</v>
      </c>
      <c r="F340" s="225"/>
      <c r="G340" s="225"/>
      <c r="H340" s="226"/>
      <c r="I340" s="222" t="s">
        <v>58</v>
      </c>
      <c r="J340" s="224">
        <v>50679</v>
      </c>
      <c r="K340" s="227" t="s">
        <v>10</v>
      </c>
      <c r="L340" s="222" t="s">
        <v>954</v>
      </c>
      <c r="M340" s="222" t="s">
        <v>11</v>
      </c>
      <c r="N340" s="222" t="s">
        <v>955</v>
      </c>
      <c r="O340" s="222" t="s">
        <v>1953</v>
      </c>
      <c r="P340" s="227" t="s">
        <v>194</v>
      </c>
      <c r="Q340" s="227" t="s">
        <v>109</v>
      </c>
      <c r="R340" s="228"/>
      <c r="S340" s="235" t="str">
        <f t="shared" si="226"/>
        <v/>
      </c>
      <c r="T340" s="236">
        <f t="shared" si="227"/>
        <v>1</v>
      </c>
      <c r="U340" s="237" t="str">
        <f t="shared" si="228"/>
        <v/>
      </c>
      <c r="V340" s="245" t="str">
        <f t="shared" si="229"/>
        <v/>
      </c>
      <c r="W340" s="236" t="str">
        <f t="shared" si="230"/>
        <v/>
      </c>
      <c r="X340" s="237" t="str">
        <f t="shared" si="231"/>
        <v/>
      </c>
      <c r="Y340" s="245" t="str">
        <f t="shared" si="232"/>
        <v/>
      </c>
      <c r="Z340" s="236" t="str">
        <f t="shared" si="233"/>
        <v/>
      </c>
      <c r="AA340" s="248" t="str">
        <f t="shared" si="234"/>
        <v/>
      </c>
      <c r="AB340" s="235" t="str">
        <f t="shared" si="235"/>
        <v/>
      </c>
      <c r="AC340" s="236" t="str">
        <f t="shared" si="236"/>
        <v/>
      </c>
      <c r="AD340" s="236" t="str">
        <f t="shared" si="237"/>
        <v/>
      </c>
      <c r="AE340" s="237">
        <f t="shared" si="238"/>
        <v>1</v>
      </c>
      <c r="AF340" s="245" t="str">
        <f t="shared" si="239"/>
        <v/>
      </c>
      <c r="AG340" s="236" t="str">
        <f t="shared" si="240"/>
        <v/>
      </c>
      <c r="AH340" s="236" t="str">
        <f t="shared" si="241"/>
        <v/>
      </c>
      <c r="AI340" s="237" t="str">
        <f t="shared" si="242"/>
        <v/>
      </c>
      <c r="AJ340" s="245" t="str">
        <f t="shared" si="243"/>
        <v/>
      </c>
      <c r="AK340" s="236" t="str">
        <f t="shared" si="244"/>
        <v/>
      </c>
      <c r="AL340" s="236" t="str">
        <f t="shared" si="245"/>
        <v/>
      </c>
      <c r="AM340" s="248" t="str">
        <f t="shared" si="246"/>
        <v/>
      </c>
      <c r="AN340" s="250"/>
      <c r="AO340" s="251"/>
      <c r="AP340" s="251"/>
      <c r="AQ340" s="251"/>
      <c r="AR340" s="251"/>
      <c r="AS340" s="251"/>
      <c r="AT340">
        <f t="shared" si="247"/>
        <v>10</v>
      </c>
      <c r="AU340">
        <f t="shared" si="248"/>
        <v>8</v>
      </c>
      <c r="AV340">
        <f t="shared" si="249"/>
        <v>29</v>
      </c>
    </row>
    <row r="341" spans="1:48" ht="21.75">
      <c r="A341" s="312"/>
      <c r="B341" s="313" t="s">
        <v>1681</v>
      </c>
      <c r="C341" s="300">
        <f>SUM(S341:AA341)</f>
        <v>37</v>
      </c>
      <c r="D341" s="270"/>
      <c r="E341" s="271"/>
      <c r="F341" s="272"/>
      <c r="G341" s="272"/>
      <c r="H341" s="273"/>
      <c r="I341" s="269"/>
      <c r="J341" s="271"/>
      <c r="K341" s="274"/>
      <c r="L341" s="269"/>
      <c r="M341" s="269"/>
      <c r="N341" s="269"/>
      <c r="O341" s="269"/>
      <c r="P341" s="274"/>
      <c r="Q341" s="274"/>
      <c r="R341" s="305"/>
      <c r="S341" s="290">
        <f t="shared" ref="S341:AM341" si="250">SUM(S304:S340)</f>
        <v>32</v>
      </c>
      <c r="T341" s="291">
        <f t="shared" si="250"/>
        <v>5</v>
      </c>
      <c r="U341" s="292">
        <f t="shared" si="250"/>
        <v>0</v>
      </c>
      <c r="V341" s="293">
        <f t="shared" si="250"/>
        <v>0</v>
      </c>
      <c r="W341" s="291">
        <f t="shared" si="250"/>
        <v>0</v>
      </c>
      <c r="X341" s="292">
        <f t="shared" si="250"/>
        <v>0</v>
      </c>
      <c r="Y341" s="293">
        <f t="shared" si="250"/>
        <v>0</v>
      </c>
      <c r="Z341" s="291">
        <f t="shared" si="250"/>
        <v>0</v>
      </c>
      <c r="AA341" s="294">
        <f t="shared" si="250"/>
        <v>0</v>
      </c>
      <c r="AB341" s="290">
        <f t="shared" si="250"/>
        <v>0</v>
      </c>
      <c r="AC341" s="291">
        <f t="shared" si="250"/>
        <v>9</v>
      </c>
      <c r="AD341" s="291">
        <f t="shared" si="250"/>
        <v>17</v>
      </c>
      <c r="AE341" s="292">
        <f t="shared" si="250"/>
        <v>11</v>
      </c>
      <c r="AF341" s="293">
        <f t="shared" si="250"/>
        <v>0</v>
      </c>
      <c r="AG341" s="291">
        <f t="shared" si="250"/>
        <v>0</v>
      </c>
      <c r="AH341" s="291">
        <f t="shared" si="250"/>
        <v>0</v>
      </c>
      <c r="AI341" s="292">
        <f t="shared" si="250"/>
        <v>0</v>
      </c>
      <c r="AJ341" s="293">
        <f t="shared" si="250"/>
        <v>0</v>
      </c>
      <c r="AK341" s="291">
        <f t="shared" si="250"/>
        <v>0</v>
      </c>
      <c r="AL341" s="291">
        <f t="shared" si="250"/>
        <v>0</v>
      </c>
      <c r="AM341" s="294">
        <f t="shared" si="250"/>
        <v>0</v>
      </c>
      <c r="AN341" s="250"/>
      <c r="AO341" s="251"/>
      <c r="AP341" s="251"/>
      <c r="AQ341" s="251"/>
      <c r="AR341" s="251"/>
      <c r="AS341" s="251"/>
    </row>
    <row r="342" spans="1:48" ht="22.5" thickBot="1">
      <c r="A342" s="282"/>
      <c r="B342" s="283" t="s">
        <v>1683</v>
      </c>
      <c r="C342" s="301">
        <f>SUM(S342:AA342)</f>
        <v>37</v>
      </c>
      <c r="D342" s="285"/>
      <c r="E342" s="286"/>
      <c r="F342" s="287"/>
      <c r="G342" s="287"/>
      <c r="H342" s="288"/>
      <c r="I342" s="284"/>
      <c r="J342" s="286"/>
      <c r="K342" s="289"/>
      <c r="L342" s="284"/>
      <c r="M342" s="284"/>
      <c r="N342" s="284"/>
      <c r="O342" s="284"/>
      <c r="P342" s="289"/>
      <c r="Q342" s="289"/>
      <c r="R342" s="306"/>
      <c r="S342" s="295">
        <f>S341</f>
        <v>32</v>
      </c>
      <c r="T342" s="296">
        <f t="shared" ref="T342" si="251">T341</f>
        <v>5</v>
      </c>
      <c r="U342" s="297">
        <f t="shared" ref="U342" si="252">U341</f>
        <v>0</v>
      </c>
      <c r="V342" s="302">
        <f>V341/2</f>
        <v>0</v>
      </c>
      <c r="W342" s="303">
        <f t="shared" ref="W342" si="253">W341/2</f>
        <v>0</v>
      </c>
      <c r="X342" s="304">
        <f t="shared" ref="X342" si="254">X341/2</f>
        <v>0</v>
      </c>
      <c r="Y342" s="298"/>
      <c r="Z342" s="296"/>
      <c r="AA342" s="299"/>
      <c r="AB342" s="298">
        <f>AB341</f>
        <v>0</v>
      </c>
      <c r="AC342" s="296">
        <f t="shared" ref="AC342" si="255">AC341</f>
        <v>9</v>
      </c>
      <c r="AD342" s="296">
        <f t="shared" ref="AD342" si="256">AD341</f>
        <v>17</v>
      </c>
      <c r="AE342" s="297">
        <f t="shared" ref="AE342" si="257">AE341</f>
        <v>11</v>
      </c>
      <c r="AF342" s="302">
        <f>AF341/2</f>
        <v>0</v>
      </c>
      <c r="AG342" s="303">
        <f t="shared" ref="AG342" si="258">AG341/2</f>
        <v>0</v>
      </c>
      <c r="AH342" s="303">
        <f t="shared" ref="AH342" si="259">AH341/2</f>
        <v>0</v>
      </c>
      <c r="AI342" s="304">
        <f t="shared" ref="AI342" si="260">AI341/2</f>
        <v>0</v>
      </c>
      <c r="AJ342" s="298"/>
      <c r="AK342" s="296"/>
      <c r="AL342" s="296"/>
      <c r="AM342" s="299"/>
      <c r="AN342" s="250"/>
      <c r="AO342" s="251"/>
      <c r="AP342" s="251"/>
      <c r="AQ342" s="251"/>
      <c r="AR342" s="251"/>
      <c r="AS342" s="251"/>
    </row>
    <row r="343" spans="1:48" ht="24">
      <c r="A343" s="185" t="s">
        <v>958</v>
      </c>
      <c r="B343" s="194"/>
      <c r="C343" s="194"/>
      <c r="D343" s="170"/>
      <c r="E343" s="195"/>
      <c r="F343" s="171"/>
      <c r="G343" s="171"/>
      <c r="H343" s="172"/>
      <c r="I343" s="194"/>
      <c r="J343" s="195"/>
      <c r="K343" s="196"/>
      <c r="L343" s="194"/>
      <c r="M343" s="194"/>
      <c r="N343" s="194"/>
      <c r="O343" s="194"/>
      <c r="P343" s="196"/>
      <c r="Q343" s="196"/>
      <c r="R343" s="169"/>
      <c r="S343" s="307" t="str">
        <f t="shared" ref="S343:S407" si="261">IF($B343&lt;&gt;"",IF(AND($K343="เอก",OR($AT343&gt;0,AND($AT343=0,$AU343&gt;=9))),1,""),"")</f>
        <v/>
      </c>
      <c r="T343" s="308" t="str">
        <f t="shared" ref="T343:T407" si="262">IF($B343&lt;&gt;"",IF(AND($K343="โท",OR($AT343&gt;0,AND($AT343=0,$AU343&gt;=9))),1,""),"")</f>
        <v/>
      </c>
      <c r="U343" s="309" t="str">
        <f t="shared" ref="U343:U407" si="263">IF($B343&lt;&gt;"",IF(AND($K343="ตรี",OR($AT343&gt;0,AND($AT343=0,$AU343&gt;=9))),1,""),"")</f>
        <v/>
      </c>
      <c r="V343" s="310" t="str">
        <f t="shared" ref="V343:V407" si="264">IF($B343&lt;&gt;"",IF(AND($K343="เอก",AND($AT343=0,AND($AU343&gt;=6,$AU343&lt;=8))),1,""),"")</f>
        <v/>
      </c>
      <c r="W343" s="308" t="str">
        <f t="shared" ref="W343:W407" si="265">IF($B343&lt;&gt;"",IF(AND($K343="โท",AND($AT343=0,AND($AU343&gt;=6,$AU343&lt;=8))),1,""),"")</f>
        <v/>
      </c>
      <c r="X343" s="309" t="str">
        <f t="shared" ref="X343:X407" si="266">IF($B343&lt;&gt;"",IF(AND($K343="ตรี",AND($AT343=0,AND($AU343&gt;=6,$AU343&lt;=8))),1,""),"")</f>
        <v/>
      </c>
      <c r="Y343" s="310" t="str">
        <f t="shared" ref="Y343:Y407" si="267">IF($B343&lt;&gt;"",IF(AND($K343="เอก",AND($AT343=0,AND($AU343&gt;=0,$AU343&lt;=5))),1,""),"")</f>
        <v/>
      </c>
      <c r="Z343" s="308" t="str">
        <f t="shared" ref="Z343:Z407" si="268">IF($B343&lt;&gt;"",IF(AND($K343="โท",AND($AT343=0,AND($AU343&gt;=0,$AU343&lt;=5))),1,""),"")</f>
        <v/>
      </c>
      <c r="AA343" s="311" t="str">
        <f t="shared" ref="AA343:AA407" si="269">IF($B343&lt;&gt;"",IF(AND($K343="ตรี",AND($AT343=0,AND($AU343&gt;=0,$AU343&lt;=5))),1,""),"")</f>
        <v/>
      </c>
      <c r="AB343" s="307" t="str">
        <f t="shared" ref="AB343:AB407" si="270">IF($B343&lt;&gt;"",IF(AND($C343="ศาสตราจารย์",OR($AT343&gt;0,AND($AT343=0,$AU343&gt;=9))),1,""),"")</f>
        <v/>
      </c>
      <c r="AC343" s="308" t="str">
        <f t="shared" ref="AC343:AC407" si="271">IF($B343&lt;&gt;"",IF(AND($C343="รองศาสตราจารย์",OR($AT343&gt;0,AND($AT343=0,$AU343&gt;=9))),1,""),"")</f>
        <v/>
      </c>
      <c r="AD343" s="308" t="str">
        <f t="shared" ref="AD343:AD407" si="272">IF($B343&lt;&gt;"",IF(AND($C343="ผู้ช่วยศาสตราจารย์",OR($AT343&gt;0,AND($AT343=0,$AU343&gt;=9))),1,""),"")</f>
        <v/>
      </c>
      <c r="AE343" s="309" t="str">
        <f t="shared" ref="AE343:AE407" si="273">IF($B343&lt;&gt;"",IF(AND($C343="อาจารย์",OR($AT343&gt;0,AND($AT343=0,$AU343&gt;=9))),1,""),"")</f>
        <v/>
      </c>
      <c r="AF343" s="310" t="str">
        <f t="shared" ref="AF343:AF407" si="274">IF($B343&lt;&gt;"",IF(AND($C343="ศาสตราจารย์",AND($AT343=0,AND($AU343&gt;=6,$AU343&lt;=8))),1,""),"")</f>
        <v/>
      </c>
      <c r="AG343" s="308" t="str">
        <f t="shared" ref="AG343:AG407" si="275">IF($B343&lt;&gt;"",IF(AND($C343="รองศาสตราจารย์",AND($AT343=0,AND($AU343&gt;=6,$AU343&lt;=8))),1,""),"")</f>
        <v/>
      </c>
      <c r="AH343" s="308" t="str">
        <f t="shared" ref="AH343:AH407" si="276">IF($B343&lt;&gt;"",IF(AND($C343="ผู้ช่วยศาสตราจารย์",AND($AT343=0,AND($AU343&gt;=6,$AU343&lt;=8))),1,""),"")</f>
        <v/>
      </c>
      <c r="AI343" s="309" t="str">
        <f t="shared" ref="AI343:AI407" si="277">IF($B343&lt;&gt;"",IF(AND($C343="อาจารย์",AND($AT343=0,AND($AU343&gt;=6,$AU343&lt;=8))),1,""),"")</f>
        <v/>
      </c>
      <c r="AJ343" s="310" t="str">
        <f t="shared" ref="AJ343:AJ407" si="278">IF($B343&lt;&gt;"",IF(AND($C343="ศาสตราจารย์",AND($AT343=0,AND($AU343&gt;=0,$AU343&lt;=5))),1,""),"")</f>
        <v/>
      </c>
      <c r="AK343" s="308" t="str">
        <f t="shared" ref="AK343:AK407" si="279">IF($B343&lt;&gt;"",IF(AND($C343="รองศาสตราจารย์",AND($AT343=0,AND($AU343&gt;=0,$AU343&lt;=5))),1,""),"")</f>
        <v/>
      </c>
      <c r="AL343" s="308" t="str">
        <f t="shared" ref="AL343:AL407" si="280">IF($B343&lt;&gt;"",IF(AND($C343="ผู้ช่วยศาสตราจารย์",AND($AT343=0,AND($AU343&gt;=0,$AU343&lt;=5))),1,""),"")</f>
        <v/>
      </c>
      <c r="AM343" s="311" t="str">
        <f t="shared" ref="AM343:AM407" si="281">IF($B343&lt;&gt;"",IF(AND($C343="อาจารย์",AND($AT343=0,AND($AU343&gt;=0,$AU343&lt;=5))),1,""),"")</f>
        <v/>
      </c>
      <c r="AN343" s="250"/>
      <c r="AO343" s="251"/>
      <c r="AP343" s="251"/>
      <c r="AQ343" s="251"/>
      <c r="AR343" s="251"/>
      <c r="AS343" s="251"/>
      <c r="AT343" t="str">
        <f t="shared" ref="AT343:AT407" si="282">IF(B343&lt;&gt;"",DATEDIF(E343,$AT$9,"Y"),"")</f>
        <v/>
      </c>
      <c r="AU343" t="str">
        <f t="shared" ref="AU343:AU407" si="283">IF(B343&lt;&gt;"",DATEDIF(E343,$AT$9,"YM"),"")</f>
        <v/>
      </c>
      <c r="AV343" t="str">
        <f t="shared" ref="AV343:AV407" si="284">IF(B343&lt;&gt;"",DATEDIF(E343,$AT$9,"MD"),"")</f>
        <v/>
      </c>
    </row>
    <row r="344" spans="1:48" ht="21.75">
      <c r="A344" s="174">
        <v>1</v>
      </c>
      <c r="B344" s="175" t="s">
        <v>959</v>
      </c>
      <c r="C344" s="175" t="s">
        <v>1</v>
      </c>
      <c r="D344" s="176">
        <v>34445</v>
      </c>
      <c r="E344" s="177">
        <v>34445</v>
      </c>
      <c r="F344" s="177">
        <v>37173</v>
      </c>
      <c r="G344" s="177">
        <v>38912</v>
      </c>
      <c r="H344" s="178"/>
      <c r="I344" s="175" t="s">
        <v>2</v>
      </c>
      <c r="J344" s="177">
        <v>46661</v>
      </c>
      <c r="K344" s="179" t="s">
        <v>10</v>
      </c>
      <c r="L344" s="175" t="s">
        <v>960</v>
      </c>
      <c r="M344" s="175" t="s">
        <v>882</v>
      </c>
      <c r="N344" s="175" t="s">
        <v>961</v>
      </c>
      <c r="O344" s="175" t="s">
        <v>738</v>
      </c>
      <c r="P344" s="179" t="s">
        <v>32</v>
      </c>
      <c r="Q344" s="179" t="s">
        <v>76</v>
      </c>
      <c r="R344" s="180"/>
      <c r="S344" s="235" t="str">
        <f t="shared" si="261"/>
        <v/>
      </c>
      <c r="T344" s="236">
        <f t="shared" si="262"/>
        <v>1</v>
      </c>
      <c r="U344" s="237" t="str">
        <f t="shared" si="263"/>
        <v/>
      </c>
      <c r="V344" s="245" t="str">
        <f t="shared" si="264"/>
        <v/>
      </c>
      <c r="W344" s="236" t="str">
        <f t="shared" si="265"/>
        <v/>
      </c>
      <c r="X344" s="237" t="str">
        <f t="shared" si="266"/>
        <v/>
      </c>
      <c r="Y344" s="245" t="str">
        <f t="shared" si="267"/>
        <v/>
      </c>
      <c r="Z344" s="236" t="str">
        <f t="shared" si="268"/>
        <v/>
      </c>
      <c r="AA344" s="248" t="str">
        <f t="shared" si="269"/>
        <v/>
      </c>
      <c r="AB344" s="235" t="str">
        <f t="shared" si="270"/>
        <v/>
      </c>
      <c r="AC344" s="236">
        <f t="shared" si="271"/>
        <v>1</v>
      </c>
      <c r="AD344" s="236" t="str">
        <f t="shared" si="272"/>
        <v/>
      </c>
      <c r="AE344" s="237" t="str">
        <f t="shared" si="273"/>
        <v/>
      </c>
      <c r="AF344" s="245" t="str">
        <f t="shared" si="274"/>
        <v/>
      </c>
      <c r="AG344" s="236" t="str">
        <f t="shared" si="275"/>
        <v/>
      </c>
      <c r="AH344" s="236" t="str">
        <f t="shared" si="276"/>
        <v/>
      </c>
      <c r="AI344" s="237" t="str">
        <f t="shared" si="277"/>
        <v/>
      </c>
      <c r="AJ344" s="245" t="str">
        <f t="shared" si="278"/>
        <v/>
      </c>
      <c r="AK344" s="236" t="str">
        <f t="shared" si="279"/>
        <v/>
      </c>
      <c r="AL344" s="236" t="str">
        <f t="shared" si="280"/>
        <v/>
      </c>
      <c r="AM344" s="248" t="str">
        <f t="shared" si="281"/>
        <v/>
      </c>
      <c r="AN344" s="250"/>
      <c r="AO344" s="251"/>
      <c r="AP344" s="251"/>
      <c r="AQ344" s="251"/>
      <c r="AR344" s="251"/>
      <c r="AS344" s="251"/>
      <c r="AT344">
        <f t="shared" si="282"/>
        <v>29</v>
      </c>
      <c r="AU344">
        <f t="shared" si="283"/>
        <v>1</v>
      </c>
      <c r="AV344">
        <f t="shared" si="284"/>
        <v>11</v>
      </c>
    </row>
    <row r="345" spans="1:48" ht="21.75">
      <c r="A345" s="174">
        <v>2</v>
      </c>
      <c r="B345" s="175" t="s">
        <v>966</v>
      </c>
      <c r="C345" s="175" t="s">
        <v>35</v>
      </c>
      <c r="D345" s="176">
        <v>35282</v>
      </c>
      <c r="E345" s="177">
        <v>35282</v>
      </c>
      <c r="F345" s="177">
        <v>39436</v>
      </c>
      <c r="G345" s="181"/>
      <c r="H345" s="178"/>
      <c r="I345" s="175" t="s">
        <v>2</v>
      </c>
      <c r="J345" s="177">
        <v>46661</v>
      </c>
      <c r="K345" s="179" t="s">
        <v>3</v>
      </c>
      <c r="L345" s="175" t="s">
        <v>967</v>
      </c>
      <c r="M345" s="175" t="s">
        <v>1884</v>
      </c>
      <c r="N345" s="175" t="s">
        <v>968</v>
      </c>
      <c r="O345" s="175" t="s">
        <v>1954</v>
      </c>
      <c r="P345" s="179" t="s">
        <v>8</v>
      </c>
      <c r="Q345" s="179" t="s">
        <v>78</v>
      </c>
      <c r="R345" s="180"/>
      <c r="S345" s="235">
        <f t="shared" si="261"/>
        <v>1</v>
      </c>
      <c r="T345" s="236" t="str">
        <f t="shared" si="262"/>
        <v/>
      </c>
      <c r="U345" s="237" t="str">
        <f t="shared" si="263"/>
        <v/>
      </c>
      <c r="V345" s="245" t="str">
        <f t="shared" si="264"/>
        <v/>
      </c>
      <c r="W345" s="236" t="str">
        <f t="shared" si="265"/>
        <v/>
      </c>
      <c r="X345" s="237" t="str">
        <f t="shared" si="266"/>
        <v/>
      </c>
      <c r="Y345" s="245" t="str">
        <f t="shared" si="267"/>
        <v/>
      </c>
      <c r="Z345" s="236" t="str">
        <f t="shared" si="268"/>
        <v/>
      </c>
      <c r="AA345" s="248" t="str">
        <f t="shared" si="269"/>
        <v/>
      </c>
      <c r="AB345" s="235" t="str">
        <f t="shared" si="270"/>
        <v/>
      </c>
      <c r="AC345" s="236" t="str">
        <f t="shared" si="271"/>
        <v/>
      </c>
      <c r="AD345" s="236">
        <f t="shared" si="272"/>
        <v>1</v>
      </c>
      <c r="AE345" s="237" t="str">
        <f t="shared" si="273"/>
        <v/>
      </c>
      <c r="AF345" s="245" t="str">
        <f t="shared" si="274"/>
        <v/>
      </c>
      <c r="AG345" s="236" t="str">
        <f t="shared" si="275"/>
        <v/>
      </c>
      <c r="AH345" s="236" t="str">
        <f t="shared" si="276"/>
        <v/>
      </c>
      <c r="AI345" s="237" t="str">
        <f t="shared" si="277"/>
        <v/>
      </c>
      <c r="AJ345" s="245" t="str">
        <f t="shared" si="278"/>
        <v/>
      </c>
      <c r="AK345" s="236" t="str">
        <f t="shared" si="279"/>
        <v/>
      </c>
      <c r="AL345" s="236" t="str">
        <f t="shared" si="280"/>
        <v/>
      </c>
      <c r="AM345" s="248" t="str">
        <f t="shared" si="281"/>
        <v/>
      </c>
      <c r="AN345" s="250"/>
      <c r="AO345" s="251"/>
      <c r="AP345" s="251"/>
      <c r="AQ345" s="251"/>
      <c r="AR345" s="251"/>
      <c r="AS345" s="251"/>
      <c r="AT345">
        <f t="shared" si="282"/>
        <v>26</v>
      </c>
      <c r="AU345">
        <f t="shared" si="283"/>
        <v>9</v>
      </c>
      <c r="AV345">
        <f t="shared" si="284"/>
        <v>27</v>
      </c>
    </row>
    <row r="346" spans="1:48" ht="21.75">
      <c r="A346" s="174">
        <v>3</v>
      </c>
      <c r="B346" s="175" t="s">
        <v>1747</v>
      </c>
      <c r="C346" s="175" t="s">
        <v>35</v>
      </c>
      <c r="D346" s="176">
        <v>35359</v>
      </c>
      <c r="E346" s="177">
        <v>35359</v>
      </c>
      <c r="F346" s="177">
        <v>37242</v>
      </c>
      <c r="G346" s="181"/>
      <c r="H346" s="178"/>
      <c r="I346" s="175" t="s">
        <v>58</v>
      </c>
      <c r="J346" s="177">
        <v>48488</v>
      </c>
      <c r="K346" s="179" t="s">
        <v>3</v>
      </c>
      <c r="L346" s="175" t="s">
        <v>971</v>
      </c>
      <c r="M346" s="175" t="s">
        <v>972</v>
      </c>
      <c r="N346" s="175" t="s">
        <v>973</v>
      </c>
      <c r="O346" s="175" t="s">
        <v>53</v>
      </c>
      <c r="P346" s="179" t="s">
        <v>59</v>
      </c>
      <c r="Q346" s="179" t="s">
        <v>72</v>
      </c>
      <c r="R346" s="180"/>
      <c r="S346" s="235">
        <f t="shared" si="261"/>
        <v>1</v>
      </c>
      <c r="T346" s="236" t="str">
        <f t="shared" si="262"/>
        <v/>
      </c>
      <c r="U346" s="237" t="str">
        <f t="shared" si="263"/>
        <v/>
      </c>
      <c r="V346" s="245" t="str">
        <f t="shared" si="264"/>
        <v/>
      </c>
      <c r="W346" s="236" t="str">
        <f t="shared" si="265"/>
        <v/>
      </c>
      <c r="X346" s="237" t="str">
        <f t="shared" si="266"/>
        <v/>
      </c>
      <c r="Y346" s="245" t="str">
        <f t="shared" si="267"/>
        <v/>
      </c>
      <c r="Z346" s="236" t="str">
        <f t="shared" si="268"/>
        <v/>
      </c>
      <c r="AA346" s="248" t="str">
        <f t="shared" si="269"/>
        <v/>
      </c>
      <c r="AB346" s="235" t="str">
        <f t="shared" si="270"/>
        <v/>
      </c>
      <c r="AC346" s="236" t="str">
        <f t="shared" si="271"/>
        <v/>
      </c>
      <c r="AD346" s="236">
        <f t="shared" si="272"/>
        <v>1</v>
      </c>
      <c r="AE346" s="237" t="str">
        <f t="shared" si="273"/>
        <v/>
      </c>
      <c r="AF346" s="245" t="str">
        <f t="shared" si="274"/>
        <v/>
      </c>
      <c r="AG346" s="236" t="str">
        <f t="shared" si="275"/>
        <v/>
      </c>
      <c r="AH346" s="236" t="str">
        <f t="shared" si="276"/>
        <v/>
      </c>
      <c r="AI346" s="237" t="str">
        <f t="shared" si="277"/>
        <v/>
      </c>
      <c r="AJ346" s="245" t="str">
        <f t="shared" si="278"/>
        <v/>
      </c>
      <c r="AK346" s="236" t="str">
        <f t="shared" si="279"/>
        <v/>
      </c>
      <c r="AL346" s="236" t="str">
        <f t="shared" si="280"/>
        <v/>
      </c>
      <c r="AM346" s="248" t="str">
        <f t="shared" si="281"/>
        <v/>
      </c>
      <c r="AN346" s="250"/>
      <c r="AO346" s="251"/>
      <c r="AP346" s="251"/>
      <c r="AQ346" s="251"/>
      <c r="AR346" s="251"/>
      <c r="AS346" s="251"/>
      <c r="AT346">
        <f t="shared" si="282"/>
        <v>26</v>
      </c>
      <c r="AU346">
        <f t="shared" si="283"/>
        <v>7</v>
      </c>
      <c r="AV346">
        <f t="shared" si="284"/>
        <v>11</v>
      </c>
    </row>
    <row r="347" spans="1:48" ht="21.75">
      <c r="A347" s="174">
        <v>4</v>
      </c>
      <c r="B347" s="175" t="s">
        <v>978</v>
      </c>
      <c r="C347" s="175" t="s">
        <v>35</v>
      </c>
      <c r="D347" s="176">
        <v>40848</v>
      </c>
      <c r="E347" s="177">
        <v>35499</v>
      </c>
      <c r="F347" s="177">
        <v>36144</v>
      </c>
      <c r="G347" s="181"/>
      <c r="H347" s="178"/>
      <c r="I347" s="175" t="s">
        <v>58</v>
      </c>
      <c r="J347" s="177">
        <v>45200</v>
      </c>
      <c r="K347" s="179" t="s">
        <v>3</v>
      </c>
      <c r="L347" s="175" t="s">
        <v>1659</v>
      </c>
      <c r="M347" s="175" t="s">
        <v>1884</v>
      </c>
      <c r="N347" s="180"/>
      <c r="O347" s="175" t="s">
        <v>166</v>
      </c>
      <c r="P347" s="179" t="s">
        <v>64</v>
      </c>
      <c r="Q347" s="179" t="s">
        <v>59</v>
      </c>
      <c r="R347" s="180"/>
      <c r="S347" s="235">
        <f t="shared" si="261"/>
        <v>1</v>
      </c>
      <c r="T347" s="236" t="str">
        <f t="shared" si="262"/>
        <v/>
      </c>
      <c r="U347" s="237" t="str">
        <f t="shared" si="263"/>
        <v/>
      </c>
      <c r="V347" s="245" t="str">
        <f t="shared" si="264"/>
        <v/>
      </c>
      <c r="W347" s="236" t="str">
        <f t="shared" si="265"/>
        <v/>
      </c>
      <c r="X347" s="237" t="str">
        <f t="shared" si="266"/>
        <v/>
      </c>
      <c r="Y347" s="245" t="str">
        <f t="shared" si="267"/>
        <v/>
      </c>
      <c r="Z347" s="236" t="str">
        <f t="shared" si="268"/>
        <v/>
      </c>
      <c r="AA347" s="248" t="str">
        <f t="shared" si="269"/>
        <v/>
      </c>
      <c r="AB347" s="235" t="str">
        <f t="shared" si="270"/>
        <v/>
      </c>
      <c r="AC347" s="236" t="str">
        <f t="shared" si="271"/>
        <v/>
      </c>
      <c r="AD347" s="236">
        <f t="shared" si="272"/>
        <v>1</v>
      </c>
      <c r="AE347" s="237" t="str">
        <f t="shared" si="273"/>
        <v/>
      </c>
      <c r="AF347" s="245" t="str">
        <f t="shared" si="274"/>
        <v/>
      </c>
      <c r="AG347" s="236" t="str">
        <f t="shared" si="275"/>
        <v/>
      </c>
      <c r="AH347" s="236" t="str">
        <f t="shared" si="276"/>
        <v/>
      </c>
      <c r="AI347" s="237" t="str">
        <f t="shared" si="277"/>
        <v/>
      </c>
      <c r="AJ347" s="245" t="str">
        <f t="shared" si="278"/>
        <v/>
      </c>
      <c r="AK347" s="236" t="str">
        <f t="shared" si="279"/>
        <v/>
      </c>
      <c r="AL347" s="236" t="str">
        <f t="shared" si="280"/>
        <v/>
      </c>
      <c r="AM347" s="248" t="str">
        <f t="shared" si="281"/>
        <v/>
      </c>
      <c r="AN347" s="250"/>
      <c r="AO347" s="251"/>
      <c r="AP347" s="251"/>
      <c r="AQ347" s="251"/>
      <c r="AR347" s="251"/>
      <c r="AS347" s="251"/>
      <c r="AT347">
        <f t="shared" si="282"/>
        <v>26</v>
      </c>
      <c r="AU347">
        <f t="shared" si="283"/>
        <v>2</v>
      </c>
      <c r="AV347">
        <f t="shared" si="284"/>
        <v>22</v>
      </c>
    </row>
    <row r="348" spans="1:48" ht="21.75">
      <c r="A348" s="174">
        <v>5</v>
      </c>
      <c r="B348" s="175" t="s">
        <v>1847</v>
      </c>
      <c r="C348" s="175" t="s">
        <v>35</v>
      </c>
      <c r="D348" s="176">
        <v>34827</v>
      </c>
      <c r="E348" s="177">
        <v>34827</v>
      </c>
      <c r="F348" s="177">
        <v>38500</v>
      </c>
      <c r="G348" s="181"/>
      <c r="H348" s="178"/>
      <c r="I348" s="175" t="s">
        <v>2</v>
      </c>
      <c r="J348" s="177">
        <v>49218</v>
      </c>
      <c r="K348" s="179" t="s">
        <v>3</v>
      </c>
      <c r="L348" s="175" t="s">
        <v>1851</v>
      </c>
      <c r="M348" s="175" t="s">
        <v>1884</v>
      </c>
      <c r="N348" s="175" t="s">
        <v>1852</v>
      </c>
      <c r="O348" s="175" t="s">
        <v>1387</v>
      </c>
      <c r="P348" s="179" t="s">
        <v>72</v>
      </c>
      <c r="Q348" s="179" t="s">
        <v>1768</v>
      </c>
      <c r="R348" s="180"/>
      <c r="S348" s="235">
        <f t="shared" si="261"/>
        <v>1</v>
      </c>
      <c r="T348" s="236" t="str">
        <f t="shared" si="262"/>
        <v/>
      </c>
      <c r="U348" s="237" t="str">
        <f t="shared" si="263"/>
        <v/>
      </c>
      <c r="V348" s="245" t="str">
        <f t="shared" si="264"/>
        <v/>
      </c>
      <c r="W348" s="236" t="str">
        <f t="shared" si="265"/>
        <v/>
      </c>
      <c r="X348" s="237" t="str">
        <f t="shared" si="266"/>
        <v/>
      </c>
      <c r="Y348" s="245" t="str">
        <f t="shared" si="267"/>
        <v/>
      </c>
      <c r="Z348" s="236" t="str">
        <f t="shared" si="268"/>
        <v/>
      </c>
      <c r="AA348" s="248" t="str">
        <f t="shared" si="269"/>
        <v/>
      </c>
      <c r="AB348" s="235" t="str">
        <f t="shared" si="270"/>
        <v/>
      </c>
      <c r="AC348" s="236" t="str">
        <f t="shared" si="271"/>
        <v/>
      </c>
      <c r="AD348" s="236">
        <f t="shared" si="272"/>
        <v>1</v>
      </c>
      <c r="AE348" s="237" t="str">
        <f t="shared" si="273"/>
        <v/>
      </c>
      <c r="AF348" s="245" t="str">
        <f t="shared" si="274"/>
        <v/>
      </c>
      <c r="AG348" s="236" t="str">
        <f t="shared" si="275"/>
        <v/>
      </c>
      <c r="AH348" s="236" t="str">
        <f t="shared" si="276"/>
        <v/>
      </c>
      <c r="AI348" s="237" t="str">
        <f t="shared" si="277"/>
        <v/>
      </c>
      <c r="AJ348" s="245" t="str">
        <f t="shared" si="278"/>
        <v/>
      </c>
      <c r="AK348" s="236" t="str">
        <f t="shared" si="279"/>
        <v/>
      </c>
      <c r="AL348" s="236" t="str">
        <f t="shared" si="280"/>
        <v/>
      </c>
      <c r="AM348" s="248" t="str">
        <f t="shared" si="281"/>
        <v/>
      </c>
      <c r="AN348" s="250"/>
      <c r="AO348" s="251"/>
      <c r="AP348" s="251"/>
      <c r="AQ348" s="251"/>
      <c r="AR348" s="251"/>
      <c r="AS348" s="251"/>
      <c r="AT348">
        <f t="shared" si="282"/>
        <v>28</v>
      </c>
      <c r="AU348">
        <f t="shared" si="283"/>
        <v>0</v>
      </c>
      <c r="AV348">
        <f t="shared" si="284"/>
        <v>24</v>
      </c>
    </row>
    <row r="349" spans="1:48" ht="21.75">
      <c r="A349" s="174">
        <v>6</v>
      </c>
      <c r="B349" s="175" t="s">
        <v>2063</v>
      </c>
      <c r="C349" s="175" t="s">
        <v>35</v>
      </c>
      <c r="D349" s="176">
        <v>38917</v>
      </c>
      <c r="E349" s="177">
        <v>38917</v>
      </c>
      <c r="F349" s="177">
        <v>43025</v>
      </c>
      <c r="G349" s="181"/>
      <c r="H349" s="178"/>
      <c r="I349" s="175" t="s">
        <v>58</v>
      </c>
      <c r="J349" s="177">
        <v>50314</v>
      </c>
      <c r="K349" s="179" t="s">
        <v>3</v>
      </c>
      <c r="L349" s="175" t="s">
        <v>1042</v>
      </c>
      <c r="M349" s="175" t="s">
        <v>88</v>
      </c>
      <c r="N349" s="175" t="s">
        <v>1043</v>
      </c>
      <c r="O349" s="175" t="s">
        <v>738</v>
      </c>
      <c r="P349" s="179" t="s">
        <v>72</v>
      </c>
      <c r="Q349" s="179" t="s">
        <v>73</v>
      </c>
      <c r="R349" s="180"/>
      <c r="S349" s="235">
        <f t="shared" si="261"/>
        <v>1</v>
      </c>
      <c r="T349" s="236" t="str">
        <f t="shared" si="262"/>
        <v/>
      </c>
      <c r="U349" s="237" t="str">
        <f t="shared" si="263"/>
        <v/>
      </c>
      <c r="V349" s="245" t="str">
        <f t="shared" si="264"/>
        <v/>
      </c>
      <c r="W349" s="236" t="str">
        <f t="shared" si="265"/>
        <v/>
      </c>
      <c r="X349" s="237" t="str">
        <f t="shared" si="266"/>
        <v/>
      </c>
      <c r="Y349" s="245" t="str">
        <f t="shared" si="267"/>
        <v/>
      </c>
      <c r="Z349" s="236" t="str">
        <f t="shared" si="268"/>
        <v/>
      </c>
      <c r="AA349" s="248" t="str">
        <f t="shared" si="269"/>
        <v/>
      </c>
      <c r="AB349" s="235" t="str">
        <f t="shared" si="270"/>
        <v/>
      </c>
      <c r="AC349" s="236" t="str">
        <f t="shared" si="271"/>
        <v/>
      </c>
      <c r="AD349" s="236">
        <f t="shared" si="272"/>
        <v>1</v>
      </c>
      <c r="AE349" s="237" t="str">
        <f t="shared" si="273"/>
        <v/>
      </c>
      <c r="AF349" s="245" t="str">
        <f t="shared" si="274"/>
        <v/>
      </c>
      <c r="AG349" s="236" t="str">
        <f t="shared" si="275"/>
        <v/>
      </c>
      <c r="AH349" s="236" t="str">
        <f t="shared" si="276"/>
        <v/>
      </c>
      <c r="AI349" s="237" t="str">
        <f t="shared" si="277"/>
        <v/>
      </c>
      <c r="AJ349" s="245" t="str">
        <f t="shared" si="278"/>
        <v/>
      </c>
      <c r="AK349" s="236" t="str">
        <f t="shared" si="279"/>
        <v/>
      </c>
      <c r="AL349" s="236" t="str">
        <f t="shared" si="280"/>
        <v/>
      </c>
      <c r="AM349" s="248" t="str">
        <f t="shared" si="281"/>
        <v/>
      </c>
      <c r="AN349" s="250"/>
      <c r="AO349" s="251"/>
      <c r="AP349" s="251"/>
      <c r="AQ349" s="251"/>
      <c r="AR349" s="251"/>
      <c r="AS349" s="251"/>
      <c r="AT349">
        <f t="shared" si="282"/>
        <v>16</v>
      </c>
      <c r="AU349">
        <f t="shared" si="283"/>
        <v>10</v>
      </c>
      <c r="AV349">
        <f t="shared" si="284"/>
        <v>13</v>
      </c>
    </row>
    <row r="350" spans="1:48" ht="21.75">
      <c r="A350" s="174">
        <v>7</v>
      </c>
      <c r="B350" s="175" t="s">
        <v>2566</v>
      </c>
      <c r="C350" s="175" t="s">
        <v>35</v>
      </c>
      <c r="D350" s="176">
        <v>42516</v>
      </c>
      <c r="E350" s="177">
        <v>42516</v>
      </c>
      <c r="F350" s="181">
        <v>44438</v>
      </c>
      <c r="G350" s="181"/>
      <c r="H350" s="178"/>
      <c r="I350" s="175" t="s">
        <v>58</v>
      </c>
      <c r="J350" s="177">
        <v>50679</v>
      </c>
      <c r="K350" s="179" t="s">
        <v>3</v>
      </c>
      <c r="L350" s="175" t="s">
        <v>1701</v>
      </c>
      <c r="M350" s="175" t="s">
        <v>5</v>
      </c>
      <c r="N350" s="175" t="s">
        <v>1749</v>
      </c>
      <c r="O350" s="175" t="s">
        <v>231</v>
      </c>
      <c r="P350" s="179" t="s">
        <v>99</v>
      </c>
      <c r="Q350" s="179" t="s">
        <v>495</v>
      </c>
      <c r="R350" s="180"/>
      <c r="S350" s="235">
        <f>IF($B350&lt;&gt;"",IF(AND($K350="เอก",OR($AT350&gt;0,AND($AT350=0,$AU350&gt;=9))),1,""),"")</f>
        <v>1</v>
      </c>
      <c r="T350" s="236" t="str">
        <f>IF($B350&lt;&gt;"",IF(AND($K350="โท",OR($AT350&gt;0,AND($AT350=0,$AU350&gt;=9))),1,""),"")</f>
        <v/>
      </c>
      <c r="U350" s="237" t="str">
        <f>IF($B350&lt;&gt;"",IF(AND($K350="ตรี",OR($AT350&gt;0,AND($AT350=0,$AU350&gt;=9))),1,""),"")</f>
        <v/>
      </c>
      <c r="V350" s="245" t="str">
        <f>IF($B350&lt;&gt;"",IF(AND($K350="เอก",AND($AT350=0,AND($AU350&gt;=6,$AU350&lt;=8))),1,""),"")</f>
        <v/>
      </c>
      <c r="W350" s="236" t="str">
        <f>IF($B350&lt;&gt;"",IF(AND($K350="โท",AND($AT350=0,AND($AU350&gt;=6,$AU350&lt;=8))),1,""),"")</f>
        <v/>
      </c>
      <c r="X350" s="237" t="str">
        <f>IF($B350&lt;&gt;"",IF(AND($K350="ตรี",AND($AT350=0,AND($AU350&gt;=6,$AU350&lt;=8))),1,""),"")</f>
        <v/>
      </c>
      <c r="Y350" s="245" t="str">
        <f>IF($B350&lt;&gt;"",IF(AND($K350="เอก",AND($AT350=0,AND($AU350&gt;=0,$AU350&lt;=5))),1,""),"")</f>
        <v/>
      </c>
      <c r="Z350" s="236" t="str">
        <f>IF($B350&lt;&gt;"",IF(AND($K350="โท",AND($AT350=0,AND($AU350&gt;=0,$AU350&lt;=5))),1,""),"")</f>
        <v/>
      </c>
      <c r="AA350" s="248" t="str">
        <f>IF($B350&lt;&gt;"",IF(AND($K350="ตรี",AND($AT350=0,AND($AU350&gt;=0,$AU350&lt;=5))),1,""),"")</f>
        <v/>
      </c>
      <c r="AB350" s="235" t="str">
        <f>IF($B350&lt;&gt;"",IF(AND($C350="ศาสตราจารย์",OR($AT350&gt;0,AND($AT350=0,$AU350&gt;=9))),1,""),"")</f>
        <v/>
      </c>
      <c r="AC350" s="236" t="str">
        <f>IF($B350&lt;&gt;"",IF(AND($C350="รองศาสตราจารย์",OR($AT350&gt;0,AND($AT350=0,$AU350&gt;=9))),1,""),"")</f>
        <v/>
      </c>
      <c r="AD350" s="236">
        <f>IF($B350&lt;&gt;"",IF(AND($C350="ผู้ช่วยศาสตราจารย์",OR($AT350&gt;0,AND($AT350=0,$AU350&gt;=9))),1,""),"")</f>
        <v>1</v>
      </c>
      <c r="AE350" s="237" t="str">
        <f>IF($B350&lt;&gt;"",IF(AND($C350="อาจารย์",OR($AT350&gt;0,AND($AT350=0,$AU350&gt;=9))),1,""),"")</f>
        <v/>
      </c>
      <c r="AF350" s="245" t="str">
        <f>IF($B350&lt;&gt;"",IF(AND($C350="ศาสตราจารย์",AND($AT350=0,AND($AU350&gt;=6,$AU350&lt;=8))),1,""),"")</f>
        <v/>
      </c>
      <c r="AG350" s="236" t="str">
        <f>IF($B350&lt;&gt;"",IF(AND($C350="รองศาสตราจารย์",AND($AT350=0,AND($AU350&gt;=6,$AU350&lt;=8))),1,""),"")</f>
        <v/>
      </c>
      <c r="AH350" s="236" t="str">
        <f>IF($B350&lt;&gt;"",IF(AND($C350="ผู้ช่วยศาสตราจารย์",AND($AT350=0,AND($AU350&gt;=6,$AU350&lt;=8))),1,""),"")</f>
        <v/>
      </c>
      <c r="AI350" s="237" t="str">
        <f>IF($B350&lt;&gt;"",IF(AND($C350="อาจารย์",AND($AT350=0,AND($AU350&gt;=6,$AU350&lt;=8))),1,""),"")</f>
        <v/>
      </c>
      <c r="AJ350" s="245" t="str">
        <f>IF($B350&lt;&gt;"",IF(AND($C350="ศาสตราจารย์",AND($AT350=0,AND($AU350&gt;=0,$AU350&lt;=5))),1,""),"")</f>
        <v/>
      </c>
      <c r="AK350" s="236" t="str">
        <f>IF($B350&lt;&gt;"",IF(AND($C350="รองศาสตราจารย์",AND($AT350=0,AND($AU350&gt;=0,$AU350&lt;=5))),1,""),"")</f>
        <v/>
      </c>
      <c r="AL350" s="236" t="str">
        <f>IF($B350&lt;&gt;"",IF(AND($C350="ผู้ช่วยศาสตราจารย์",AND($AT350=0,AND($AU350&gt;=0,$AU350&lt;=5))),1,""),"")</f>
        <v/>
      </c>
      <c r="AM350" s="248" t="str">
        <f>IF($B350&lt;&gt;"",IF(AND($C350="อาจารย์",AND($AT350=0,AND($AU350&gt;=0,$AU350&lt;=5))),1,""),"")</f>
        <v/>
      </c>
      <c r="AN350" s="250"/>
      <c r="AO350" s="251"/>
      <c r="AP350" s="251"/>
      <c r="AQ350" s="251"/>
      <c r="AR350" s="251"/>
      <c r="AS350" s="251"/>
      <c r="AT350">
        <f>IF(B350&lt;&gt;"",DATEDIF(E350,$AT$9,"Y"),"")</f>
        <v>7</v>
      </c>
      <c r="AU350">
        <f>IF(B350&lt;&gt;"",DATEDIF(E350,$AT$9,"YM"),"")</f>
        <v>0</v>
      </c>
      <c r="AV350">
        <f>IF(B350&lt;&gt;"",DATEDIF(E350,$AT$9,"MD"),"")</f>
        <v>6</v>
      </c>
    </row>
    <row r="351" spans="1:48" ht="21.75">
      <c r="A351" s="174">
        <v>8</v>
      </c>
      <c r="B351" s="175" t="s">
        <v>1959</v>
      </c>
      <c r="C351" s="175" t="s">
        <v>35</v>
      </c>
      <c r="D351" s="176">
        <v>41730</v>
      </c>
      <c r="E351" s="177">
        <v>41730</v>
      </c>
      <c r="F351" s="177">
        <v>43097</v>
      </c>
      <c r="G351" s="181"/>
      <c r="H351" s="178"/>
      <c r="I351" s="175" t="s">
        <v>58</v>
      </c>
      <c r="J351" s="177">
        <v>49218</v>
      </c>
      <c r="K351" s="179" t="s">
        <v>3</v>
      </c>
      <c r="L351" s="175" t="s">
        <v>1054</v>
      </c>
      <c r="M351" s="175" t="s">
        <v>88</v>
      </c>
      <c r="N351" s="175" t="s">
        <v>1055</v>
      </c>
      <c r="O351" s="175" t="s">
        <v>579</v>
      </c>
      <c r="P351" s="179" t="s">
        <v>78</v>
      </c>
      <c r="Q351" s="179" t="s">
        <v>72</v>
      </c>
      <c r="R351" s="180"/>
      <c r="S351" s="235">
        <f t="shared" si="261"/>
        <v>1</v>
      </c>
      <c r="T351" s="236" t="str">
        <f t="shared" si="262"/>
        <v/>
      </c>
      <c r="U351" s="237" t="str">
        <f t="shared" si="263"/>
        <v/>
      </c>
      <c r="V351" s="245" t="str">
        <f t="shared" si="264"/>
        <v/>
      </c>
      <c r="W351" s="236" t="str">
        <f t="shared" si="265"/>
        <v/>
      </c>
      <c r="X351" s="237" t="str">
        <f t="shared" si="266"/>
        <v/>
      </c>
      <c r="Y351" s="245" t="str">
        <f t="shared" si="267"/>
        <v/>
      </c>
      <c r="Z351" s="236" t="str">
        <f t="shared" si="268"/>
        <v/>
      </c>
      <c r="AA351" s="248" t="str">
        <f t="shared" si="269"/>
        <v/>
      </c>
      <c r="AB351" s="235" t="str">
        <f t="shared" si="270"/>
        <v/>
      </c>
      <c r="AC351" s="236" t="str">
        <f t="shared" si="271"/>
        <v/>
      </c>
      <c r="AD351" s="236">
        <f t="shared" si="272"/>
        <v>1</v>
      </c>
      <c r="AE351" s="237" t="str">
        <f t="shared" si="273"/>
        <v/>
      </c>
      <c r="AF351" s="245" t="str">
        <f t="shared" si="274"/>
        <v/>
      </c>
      <c r="AG351" s="236" t="str">
        <f t="shared" si="275"/>
        <v/>
      </c>
      <c r="AH351" s="236" t="str">
        <f t="shared" si="276"/>
        <v/>
      </c>
      <c r="AI351" s="237" t="str">
        <f t="shared" si="277"/>
        <v/>
      </c>
      <c r="AJ351" s="245" t="str">
        <f t="shared" si="278"/>
        <v/>
      </c>
      <c r="AK351" s="236" t="str">
        <f t="shared" si="279"/>
        <v/>
      </c>
      <c r="AL351" s="236" t="str">
        <f t="shared" si="280"/>
        <v/>
      </c>
      <c r="AM351" s="248" t="str">
        <f t="shared" si="281"/>
        <v/>
      </c>
      <c r="AN351" s="250"/>
      <c r="AO351" s="251"/>
      <c r="AP351" s="251"/>
      <c r="AQ351" s="251"/>
      <c r="AR351" s="251"/>
      <c r="AS351" s="251"/>
      <c r="AT351">
        <f t="shared" si="282"/>
        <v>9</v>
      </c>
      <c r="AU351">
        <f t="shared" si="283"/>
        <v>2</v>
      </c>
      <c r="AV351">
        <f t="shared" si="284"/>
        <v>0</v>
      </c>
    </row>
    <row r="352" spans="1:48" ht="21.75">
      <c r="A352" s="174">
        <v>9</v>
      </c>
      <c r="B352" s="175" t="s">
        <v>985</v>
      </c>
      <c r="C352" s="175" t="s">
        <v>35</v>
      </c>
      <c r="D352" s="176">
        <v>34820</v>
      </c>
      <c r="E352" s="177">
        <v>34820</v>
      </c>
      <c r="F352" s="177">
        <v>37909</v>
      </c>
      <c r="G352" s="181"/>
      <c r="H352" s="178"/>
      <c r="I352" s="175" t="s">
        <v>2</v>
      </c>
      <c r="J352" s="177">
        <v>48853</v>
      </c>
      <c r="K352" s="179" t="s">
        <v>3</v>
      </c>
      <c r="L352" s="175" t="s">
        <v>986</v>
      </c>
      <c r="M352" s="175" t="s">
        <v>88</v>
      </c>
      <c r="N352" s="175" t="s">
        <v>351</v>
      </c>
      <c r="O352" s="175" t="s">
        <v>257</v>
      </c>
      <c r="P352" s="179" t="s">
        <v>194</v>
      </c>
      <c r="Q352" s="179" t="s">
        <v>99</v>
      </c>
      <c r="R352" s="180"/>
      <c r="S352" s="235">
        <f t="shared" si="261"/>
        <v>1</v>
      </c>
      <c r="T352" s="236" t="str">
        <f t="shared" si="262"/>
        <v/>
      </c>
      <c r="U352" s="237" t="str">
        <f t="shared" si="263"/>
        <v/>
      </c>
      <c r="V352" s="245" t="str">
        <f t="shared" si="264"/>
        <v/>
      </c>
      <c r="W352" s="236" t="str">
        <f t="shared" si="265"/>
        <v/>
      </c>
      <c r="X352" s="237" t="str">
        <f t="shared" si="266"/>
        <v/>
      </c>
      <c r="Y352" s="245" t="str">
        <f t="shared" si="267"/>
        <v/>
      </c>
      <c r="Z352" s="236" t="str">
        <f t="shared" si="268"/>
        <v/>
      </c>
      <c r="AA352" s="248" t="str">
        <f t="shared" si="269"/>
        <v/>
      </c>
      <c r="AB352" s="235" t="str">
        <f t="shared" si="270"/>
        <v/>
      </c>
      <c r="AC352" s="236" t="str">
        <f t="shared" si="271"/>
        <v/>
      </c>
      <c r="AD352" s="236">
        <f t="shared" si="272"/>
        <v>1</v>
      </c>
      <c r="AE352" s="237" t="str">
        <f t="shared" si="273"/>
        <v/>
      </c>
      <c r="AF352" s="245" t="str">
        <f t="shared" si="274"/>
        <v/>
      </c>
      <c r="AG352" s="236" t="str">
        <f t="shared" si="275"/>
        <v/>
      </c>
      <c r="AH352" s="236" t="str">
        <f t="shared" si="276"/>
        <v/>
      </c>
      <c r="AI352" s="237" t="str">
        <f t="shared" si="277"/>
        <v/>
      </c>
      <c r="AJ352" s="245" t="str">
        <f t="shared" si="278"/>
        <v/>
      </c>
      <c r="AK352" s="236" t="str">
        <f t="shared" si="279"/>
        <v/>
      </c>
      <c r="AL352" s="236" t="str">
        <f t="shared" si="280"/>
        <v/>
      </c>
      <c r="AM352" s="248" t="str">
        <f t="shared" si="281"/>
        <v/>
      </c>
      <c r="AN352" s="250"/>
      <c r="AO352" s="251"/>
      <c r="AP352" s="251"/>
      <c r="AQ352" s="251"/>
      <c r="AR352" s="251"/>
      <c r="AS352" s="251"/>
      <c r="AT352">
        <f t="shared" si="282"/>
        <v>28</v>
      </c>
      <c r="AU352">
        <f t="shared" si="283"/>
        <v>1</v>
      </c>
      <c r="AV352">
        <f t="shared" si="284"/>
        <v>0</v>
      </c>
    </row>
    <row r="353" spans="1:48" ht="21.75">
      <c r="A353" s="174">
        <v>10</v>
      </c>
      <c r="B353" s="175" t="s">
        <v>2126</v>
      </c>
      <c r="C353" s="175" t="s">
        <v>35</v>
      </c>
      <c r="D353" s="176">
        <v>40114</v>
      </c>
      <c r="E353" s="177">
        <v>40114</v>
      </c>
      <c r="F353" s="177">
        <v>43384</v>
      </c>
      <c r="G353" s="181"/>
      <c r="H353" s="178"/>
      <c r="I353" s="175" t="s">
        <v>58</v>
      </c>
      <c r="J353" s="177">
        <v>52871</v>
      </c>
      <c r="K353" s="179" t="s">
        <v>3</v>
      </c>
      <c r="L353" s="175" t="s">
        <v>1964</v>
      </c>
      <c r="M353" s="175" t="s">
        <v>1060</v>
      </c>
      <c r="N353" s="175" t="s">
        <v>1047</v>
      </c>
      <c r="O353" s="175" t="s">
        <v>1965</v>
      </c>
      <c r="P353" s="179" t="s">
        <v>167</v>
      </c>
      <c r="Q353" s="179" t="s">
        <v>1837</v>
      </c>
      <c r="R353" s="180"/>
      <c r="S353" s="235">
        <f t="shared" si="261"/>
        <v>1</v>
      </c>
      <c r="T353" s="236" t="str">
        <f t="shared" si="262"/>
        <v/>
      </c>
      <c r="U353" s="237" t="str">
        <f t="shared" si="263"/>
        <v/>
      </c>
      <c r="V353" s="245" t="str">
        <f t="shared" si="264"/>
        <v/>
      </c>
      <c r="W353" s="236" t="str">
        <f t="shared" si="265"/>
        <v/>
      </c>
      <c r="X353" s="237" t="str">
        <f t="shared" si="266"/>
        <v/>
      </c>
      <c r="Y353" s="245" t="str">
        <f t="shared" si="267"/>
        <v/>
      </c>
      <c r="Z353" s="236" t="str">
        <f t="shared" si="268"/>
        <v/>
      </c>
      <c r="AA353" s="248" t="str">
        <f t="shared" si="269"/>
        <v/>
      </c>
      <c r="AB353" s="235" t="str">
        <f t="shared" si="270"/>
        <v/>
      </c>
      <c r="AC353" s="236" t="str">
        <f t="shared" si="271"/>
        <v/>
      </c>
      <c r="AD353" s="236">
        <f t="shared" si="272"/>
        <v>1</v>
      </c>
      <c r="AE353" s="237" t="str">
        <f t="shared" si="273"/>
        <v/>
      </c>
      <c r="AF353" s="245" t="str">
        <f t="shared" si="274"/>
        <v/>
      </c>
      <c r="AG353" s="236" t="str">
        <f t="shared" si="275"/>
        <v/>
      </c>
      <c r="AH353" s="236" t="str">
        <f t="shared" si="276"/>
        <v/>
      </c>
      <c r="AI353" s="237" t="str">
        <f t="shared" si="277"/>
        <v/>
      </c>
      <c r="AJ353" s="245" t="str">
        <f t="shared" si="278"/>
        <v/>
      </c>
      <c r="AK353" s="236" t="str">
        <f t="shared" si="279"/>
        <v/>
      </c>
      <c r="AL353" s="236" t="str">
        <f t="shared" si="280"/>
        <v/>
      </c>
      <c r="AM353" s="248" t="str">
        <f t="shared" si="281"/>
        <v/>
      </c>
      <c r="AN353" s="250"/>
      <c r="AO353" s="251"/>
      <c r="AP353" s="251"/>
      <c r="AQ353" s="251"/>
      <c r="AR353" s="251"/>
      <c r="AS353" s="251"/>
      <c r="AT353">
        <f t="shared" si="282"/>
        <v>13</v>
      </c>
      <c r="AU353">
        <f t="shared" si="283"/>
        <v>7</v>
      </c>
      <c r="AV353">
        <f t="shared" si="284"/>
        <v>4</v>
      </c>
    </row>
    <row r="354" spans="1:48" ht="21.75">
      <c r="A354" s="174">
        <v>11</v>
      </c>
      <c r="B354" s="175" t="s">
        <v>994</v>
      </c>
      <c r="C354" s="175" t="s">
        <v>35</v>
      </c>
      <c r="D354" s="176">
        <v>34481</v>
      </c>
      <c r="E354" s="177">
        <v>34481</v>
      </c>
      <c r="F354" s="177">
        <v>35766</v>
      </c>
      <c r="G354" s="181"/>
      <c r="H354" s="178"/>
      <c r="I354" s="175" t="s">
        <v>2</v>
      </c>
      <c r="J354" s="177">
        <v>45566</v>
      </c>
      <c r="K354" s="179" t="s">
        <v>3</v>
      </c>
      <c r="L354" s="175" t="s">
        <v>995</v>
      </c>
      <c r="M354" s="175" t="s">
        <v>1884</v>
      </c>
      <c r="N354" s="175" t="s">
        <v>996</v>
      </c>
      <c r="O354" s="175" t="s">
        <v>691</v>
      </c>
      <c r="P354" s="179" t="s">
        <v>64</v>
      </c>
      <c r="Q354" s="179" t="s">
        <v>59</v>
      </c>
      <c r="R354" s="180"/>
      <c r="S354" s="235">
        <f t="shared" si="261"/>
        <v>1</v>
      </c>
      <c r="T354" s="236" t="str">
        <f t="shared" si="262"/>
        <v/>
      </c>
      <c r="U354" s="237" t="str">
        <f t="shared" si="263"/>
        <v/>
      </c>
      <c r="V354" s="245" t="str">
        <f t="shared" si="264"/>
        <v/>
      </c>
      <c r="W354" s="236" t="str">
        <f t="shared" si="265"/>
        <v/>
      </c>
      <c r="X354" s="237" t="str">
        <f t="shared" si="266"/>
        <v/>
      </c>
      <c r="Y354" s="245" t="str">
        <f t="shared" si="267"/>
        <v/>
      </c>
      <c r="Z354" s="236" t="str">
        <f t="shared" si="268"/>
        <v/>
      </c>
      <c r="AA354" s="248" t="str">
        <f t="shared" si="269"/>
        <v/>
      </c>
      <c r="AB354" s="235" t="str">
        <f t="shared" si="270"/>
        <v/>
      </c>
      <c r="AC354" s="236" t="str">
        <f t="shared" si="271"/>
        <v/>
      </c>
      <c r="AD354" s="236">
        <f t="shared" si="272"/>
        <v>1</v>
      </c>
      <c r="AE354" s="237" t="str">
        <f t="shared" si="273"/>
        <v/>
      </c>
      <c r="AF354" s="245" t="str">
        <f t="shared" si="274"/>
        <v/>
      </c>
      <c r="AG354" s="236" t="str">
        <f t="shared" si="275"/>
        <v/>
      </c>
      <c r="AH354" s="236" t="str">
        <f t="shared" si="276"/>
        <v/>
      </c>
      <c r="AI354" s="237" t="str">
        <f t="shared" si="277"/>
        <v/>
      </c>
      <c r="AJ354" s="245" t="str">
        <f t="shared" si="278"/>
        <v/>
      </c>
      <c r="AK354" s="236" t="str">
        <f t="shared" si="279"/>
        <v/>
      </c>
      <c r="AL354" s="236" t="str">
        <f t="shared" si="280"/>
        <v/>
      </c>
      <c r="AM354" s="248" t="str">
        <f t="shared" si="281"/>
        <v/>
      </c>
      <c r="AN354" s="250"/>
      <c r="AO354" s="251"/>
      <c r="AP354" s="251"/>
      <c r="AQ354" s="251"/>
      <c r="AR354" s="251"/>
      <c r="AS354" s="251"/>
      <c r="AT354">
        <f t="shared" si="282"/>
        <v>29</v>
      </c>
      <c r="AU354">
        <f t="shared" si="283"/>
        <v>0</v>
      </c>
      <c r="AV354">
        <f t="shared" si="284"/>
        <v>5</v>
      </c>
    </row>
    <row r="355" spans="1:48" ht="21.75">
      <c r="A355" s="174">
        <v>12</v>
      </c>
      <c r="B355" s="175" t="s">
        <v>1748</v>
      </c>
      <c r="C355" s="175" t="s">
        <v>35</v>
      </c>
      <c r="D355" s="176">
        <v>39356</v>
      </c>
      <c r="E355" s="177">
        <v>39356</v>
      </c>
      <c r="F355" s="177">
        <v>42331</v>
      </c>
      <c r="G355" s="181"/>
      <c r="H355" s="178"/>
      <c r="I355" s="175" t="s">
        <v>58</v>
      </c>
      <c r="J355" s="177">
        <v>51410</v>
      </c>
      <c r="K355" s="179" t="s">
        <v>10</v>
      </c>
      <c r="L355" s="175" t="s">
        <v>1044</v>
      </c>
      <c r="M355" s="175" t="s">
        <v>126</v>
      </c>
      <c r="N355" s="175" t="s">
        <v>1045</v>
      </c>
      <c r="O355" s="175" t="s">
        <v>7</v>
      </c>
      <c r="P355" s="179" t="s">
        <v>27</v>
      </c>
      <c r="Q355" s="179" t="s">
        <v>78</v>
      </c>
      <c r="R355" s="180"/>
      <c r="S355" s="235" t="str">
        <f t="shared" si="261"/>
        <v/>
      </c>
      <c r="T355" s="236">
        <f t="shared" si="262"/>
        <v>1</v>
      </c>
      <c r="U355" s="237" t="str">
        <f t="shared" si="263"/>
        <v/>
      </c>
      <c r="V355" s="245" t="str">
        <f t="shared" si="264"/>
        <v/>
      </c>
      <c r="W355" s="236" t="str">
        <f t="shared" si="265"/>
        <v/>
      </c>
      <c r="X355" s="237" t="str">
        <f t="shared" si="266"/>
        <v/>
      </c>
      <c r="Y355" s="245" t="str">
        <f t="shared" si="267"/>
        <v/>
      </c>
      <c r="Z355" s="236" t="str">
        <f t="shared" si="268"/>
        <v/>
      </c>
      <c r="AA355" s="248" t="str">
        <f t="shared" si="269"/>
        <v/>
      </c>
      <c r="AB355" s="235" t="str">
        <f t="shared" si="270"/>
        <v/>
      </c>
      <c r="AC355" s="236" t="str">
        <f t="shared" si="271"/>
        <v/>
      </c>
      <c r="AD355" s="236">
        <f t="shared" si="272"/>
        <v>1</v>
      </c>
      <c r="AE355" s="237" t="str">
        <f t="shared" si="273"/>
        <v/>
      </c>
      <c r="AF355" s="245" t="str">
        <f t="shared" si="274"/>
        <v/>
      </c>
      <c r="AG355" s="236" t="str">
        <f t="shared" si="275"/>
        <v/>
      </c>
      <c r="AH355" s="236" t="str">
        <f t="shared" si="276"/>
        <v/>
      </c>
      <c r="AI355" s="237" t="str">
        <f t="shared" si="277"/>
        <v/>
      </c>
      <c r="AJ355" s="245" t="str">
        <f t="shared" si="278"/>
        <v/>
      </c>
      <c r="AK355" s="236" t="str">
        <f t="shared" si="279"/>
        <v/>
      </c>
      <c r="AL355" s="236" t="str">
        <f t="shared" si="280"/>
        <v/>
      </c>
      <c r="AM355" s="248" t="str">
        <f t="shared" si="281"/>
        <v/>
      </c>
      <c r="AN355" s="250"/>
      <c r="AO355" s="251"/>
      <c r="AP355" s="251"/>
      <c r="AQ355" s="251"/>
      <c r="AR355" s="251"/>
      <c r="AS355" s="251"/>
      <c r="AT355">
        <f t="shared" si="282"/>
        <v>15</v>
      </c>
      <c r="AU355">
        <f t="shared" si="283"/>
        <v>8</v>
      </c>
      <c r="AV355">
        <f t="shared" si="284"/>
        <v>0</v>
      </c>
    </row>
    <row r="356" spans="1:48" ht="21.75">
      <c r="A356" s="174">
        <v>13</v>
      </c>
      <c r="B356" s="175" t="s">
        <v>2493</v>
      </c>
      <c r="C356" s="175" t="s">
        <v>35</v>
      </c>
      <c r="D356" s="176">
        <v>42461</v>
      </c>
      <c r="E356" s="177">
        <v>42461</v>
      </c>
      <c r="F356" s="181">
        <v>44097</v>
      </c>
      <c r="G356" s="181"/>
      <c r="H356" s="178"/>
      <c r="I356" s="175" t="s">
        <v>58</v>
      </c>
      <c r="J356" s="177">
        <v>52871</v>
      </c>
      <c r="K356" s="179" t="s">
        <v>10</v>
      </c>
      <c r="L356" s="175" t="s">
        <v>1092</v>
      </c>
      <c r="M356" s="175" t="s">
        <v>126</v>
      </c>
      <c r="N356" s="175" t="s">
        <v>1093</v>
      </c>
      <c r="O356" s="175" t="s">
        <v>7</v>
      </c>
      <c r="P356" s="179" t="s">
        <v>99</v>
      </c>
      <c r="Q356" s="179" t="s">
        <v>73</v>
      </c>
      <c r="R356" s="180"/>
      <c r="S356" s="235" t="str">
        <f t="shared" si="261"/>
        <v/>
      </c>
      <c r="T356" s="236">
        <f t="shared" si="262"/>
        <v>1</v>
      </c>
      <c r="U356" s="237" t="str">
        <f t="shared" si="263"/>
        <v/>
      </c>
      <c r="V356" s="245" t="str">
        <f t="shared" si="264"/>
        <v/>
      </c>
      <c r="W356" s="236" t="str">
        <f t="shared" si="265"/>
        <v/>
      </c>
      <c r="X356" s="237" t="str">
        <f t="shared" si="266"/>
        <v/>
      </c>
      <c r="Y356" s="245" t="str">
        <f t="shared" si="267"/>
        <v/>
      </c>
      <c r="Z356" s="236" t="str">
        <f t="shared" si="268"/>
        <v/>
      </c>
      <c r="AA356" s="248" t="str">
        <f t="shared" si="269"/>
        <v/>
      </c>
      <c r="AB356" s="235" t="str">
        <f t="shared" si="270"/>
        <v/>
      </c>
      <c r="AC356" s="236" t="str">
        <f t="shared" si="271"/>
        <v/>
      </c>
      <c r="AD356" s="236">
        <f t="shared" si="272"/>
        <v>1</v>
      </c>
      <c r="AE356" s="237" t="str">
        <f t="shared" si="273"/>
        <v/>
      </c>
      <c r="AF356" s="245" t="str">
        <f t="shared" si="274"/>
        <v/>
      </c>
      <c r="AG356" s="236" t="str">
        <f t="shared" si="275"/>
        <v/>
      </c>
      <c r="AH356" s="236" t="str">
        <f t="shared" si="276"/>
        <v/>
      </c>
      <c r="AI356" s="237" t="str">
        <f t="shared" si="277"/>
        <v/>
      </c>
      <c r="AJ356" s="245" t="str">
        <f t="shared" si="278"/>
        <v/>
      </c>
      <c r="AK356" s="236" t="str">
        <f t="shared" si="279"/>
        <v/>
      </c>
      <c r="AL356" s="236" t="str">
        <f t="shared" si="280"/>
        <v/>
      </c>
      <c r="AM356" s="248" t="str">
        <f t="shared" si="281"/>
        <v/>
      </c>
      <c r="AN356" s="250"/>
      <c r="AO356" s="251"/>
      <c r="AP356" s="251"/>
      <c r="AQ356" s="251"/>
      <c r="AR356" s="251"/>
      <c r="AS356" s="251"/>
      <c r="AT356">
        <f t="shared" si="282"/>
        <v>7</v>
      </c>
      <c r="AU356">
        <f t="shared" si="283"/>
        <v>2</v>
      </c>
      <c r="AV356">
        <f t="shared" si="284"/>
        <v>0</v>
      </c>
    </row>
    <row r="357" spans="1:48" ht="21.75">
      <c r="A357" s="174">
        <v>14</v>
      </c>
      <c r="B357" s="175" t="s">
        <v>2127</v>
      </c>
      <c r="C357" s="175" t="s">
        <v>35</v>
      </c>
      <c r="D357" s="176">
        <v>41564</v>
      </c>
      <c r="E357" s="177">
        <v>41564</v>
      </c>
      <c r="F357" s="177">
        <v>43391</v>
      </c>
      <c r="G357" s="181"/>
      <c r="H357" s="178"/>
      <c r="I357" s="175" t="s">
        <v>58</v>
      </c>
      <c r="J357" s="177">
        <v>53601</v>
      </c>
      <c r="K357" s="179" t="s">
        <v>10</v>
      </c>
      <c r="L357" s="175" t="s">
        <v>1101</v>
      </c>
      <c r="M357" s="175" t="s">
        <v>1032</v>
      </c>
      <c r="N357" s="175" t="s">
        <v>1047</v>
      </c>
      <c r="O357" s="175" t="s">
        <v>53</v>
      </c>
      <c r="P357" s="179" t="s">
        <v>99</v>
      </c>
      <c r="Q357" s="179" t="s">
        <v>109</v>
      </c>
      <c r="R357" s="180"/>
      <c r="S357" s="235" t="str">
        <f t="shared" si="261"/>
        <v/>
      </c>
      <c r="T357" s="236">
        <f t="shared" si="262"/>
        <v>1</v>
      </c>
      <c r="U357" s="237" t="str">
        <f t="shared" si="263"/>
        <v/>
      </c>
      <c r="V357" s="245" t="str">
        <f t="shared" si="264"/>
        <v/>
      </c>
      <c r="W357" s="236" t="str">
        <f t="shared" si="265"/>
        <v/>
      </c>
      <c r="X357" s="237" t="str">
        <f t="shared" si="266"/>
        <v/>
      </c>
      <c r="Y357" s="245" t="str">
        <f t="shared" si="267"/>
        <v/>
      </c>
      <c r="Z357" s="236" t="str">
        <f t="shared" si="268"/>
        <v/>
      </c>
      <c r="AA357" s="248" t="str">
        <f t="shared" si="269"/>
        <v/>
      </c>
      <c r="AB357" s="235" t="str">
        <f t="shared" si="270"/>
        <v/>
      </c>
      <c r="AC357" s="236" t="str">
        <f t="shared" si="271"/>
        <v/>
      </c>
      <c r="AD357" s="236">
        <f t="shared" si="272"/>
        <v>1</v>
      </c>
      <c r="AE357" s="237" t="str">
        <f t="shared" si="273"/>
        <v/>
      </c>
      <c r="AF357" s="245" t="str">
        <f t="shared" si="274"/>
        <v/>
      </c>
      <c r="AG357" s="236" t="str">
        <f t="shared" si="275"/>
        <v/>
      </c>
      <c r="AH357" s="236" t="str">
        <f t="shared" si="276"/>
        <v/>
      </c>
      <c r="AI357" s="237" t="str">
        <f t="shared" si="277"/>
        <v/>
      </c>
      <c r="AJ357" s="245" t="str">
        <f t="shared" si="278"/>
        <v/>
      </c>
      <c r="AK357" s="236" t="str">
        <f t="shared" si="279"/>
        <v/>
      </c>
      <c r="AL357" s="236" t="str">
        <f t="shared" si="280"/>
        <v/>
      </c>
      <c r="AM357" s="248" t="str">
        <f t="shared" si="281"/>
        <v/>
      </c>
      <c r="AN357" s="250"/>
      <c r="AO357" s="251"/>
      <c r="AP357" s="251"/>
      <c r="AQ357" s="251"/>
      <c r="AR357" s="251"/>
      <c r="AS357" s="251"/>
      <c r="AT357">
        <f t="shared" si="282"/>
        <v>9</v>
      </c>
      <c r="AU357">
        <f t="shared" si="283"/>
        <v>7</v>
      </c>
      <c r="AV357">
        <f t="shared" si="284"/>
        <v>15</v>
      </c>
    </row>
    <row r="358" spans="1:48" ht="21.75">
      <c r="A358" s="174">
        <v>15</v>
      </c>
      <c r="B358" s="175" t="s">
        <v>1799</v>
      </c>
      <c r="C358" s="175" t="s">
        <v>35</v>
      </c>
      <c r="D358" s="176">
        <v>39479</v>
      </c>
      <c r="E358" s="177">
        <v>39479</v>
      </c>
      <c r="F358" s="177">
        <v>42531</v>
      </c>
      <c r="G358" s="181"/>
      <c r="H358" s="178"/>
      <c r="I358" s="175" t="s">
        <v>58</v>
      </c>
      <c r="J358" s="177">
        <v>51410</v>
      </c>
      <c r="K358" s="179" t="s">
        <v>10</v>
      </c>
      <c r="L358" s="175" t="s">
        <v>1103</v>
      </c>
      <c r="M358" s="175" t="s">
        <v>126</v>
      </c>
      <c r="N358" s="175" t="s">
        <v>1104</v>
      </c>
      <c r="O358" s="175" t="s">
        <v>162</v>
      </c>
      <c r="P358" s="179" t="s">
        <v>194</v>
      </c>
      <c r="Q358" s="179" t="s">
        <v>121</v>
      </c>
      <c r="R358" s="180"/>
      <c r="S358" s="235" t="str">
        <f>IF($B358&lt;&gt;"",IF(AND($K358="เอก",OR($AT358&gt;0,AND($AT358=0,$AU358&gt;=9))),1,""),"")</f>
        <v/>
      </c>
      <c r="T358" s="236">
        <f t="shared" si="262"/>
        <v>1</v>
      </c>
      <c r="U358" s="237" t="str">
        <f t="shared" si="263"/>
        <v/>
      </c>
      <c r="V358" s="245" t="str">
        <f t="shared" si="264"/>
        <v/>
      </c>
      <c r="W358" s="236" t="str">
        <f t="shared" si="265"/>
        <v/>
      </c>
      <c r="X358" s="237" t="str">
        <f t="shared" si="266"/>
        <v/>
      </c>
      <c r="Y358" s="245" t="str">
        <f t="shared" si="267"/>
        <v/>
      </c>
      <c r="Z358" s="236" t="str">
        <f t="shared" si="268"/>
        <v/>
      </c>
      <c r="AA358" s="248" t="str">
        <f t="shared" si="269"/>
        <v/>
      </c>
      <c r="AB358" s="235" t="str">
        <f t="shared" si="270"/>
        <v/>
      </c>
      <c r="AC358" s="236" t="str">
        <f t="shared" si="271"/>
        <v/>
      </c>
      <c r="AD358" s="236">
        <f t="shared" si="272"/>
        <v>1</v>
      </c>
      <c r="AE358" s="237" t="str">
        <f t="shared" si="273"/>
        <v/>
      </c>
      <c r="AF358" s="245" t="str">
        <f t="shared" si="274"/>
        <v/>
      </c>
      <c r="AG358" s="236" t="str">
        <f t="shared" si="275"/>
        <v/>
      </c>
      <c r="AH358" s="236" t="str">
        <f t="shared" si="276"/>
        <v/>
      </c>
      <c r="AI358" s="237" t="str">
        <f t="shared" si="277"/>
        <v/>
      </c>
      <c r="AJ358" s="245" t="str">
        <f t="shared" si="278"/>
        <v/>
      </c>
      <c r="AK358" s="236" t="str">
        <f t="shared" si="279"/>
        <v/>
      </c>
      <c r="AL358" s="236" t="str">
        <f t="shared" si="280"/>
        <v/>
      </c>
      <c r="AM358" s="248" t="str">
        <f t="shared" si="281"/>
        <v/>
      </c>
      <c r="AN358" s="250"/>
      <c r="AO358" s="251"/>
      <c r="AP358" s="251"/>
      <c r="AQ358" s="251"/>
      <c r="AR358" s="251"/>
      <c r="AS358" s="251"/>
      <c r="AT358">
        <f t="shared" si="282"/>
        <v>15</v>
      </c>
      <c r="AU358">
        <f t="shared" si="283"/>
        <v>4</v>
      </c>
      <c r="AV358">
        <f t="shared" si="284"/>
        <v>0</v>
      </c>
    </row>
    <row r="359" spans="1:48" ht="21.75">
      <c r="A359" s="174">
        <v>16</v>
      </c>
      <c r="B359" s="175" t="s">
        <v>1009</v>
      </c>
      <c r="C359" s="175" t="s">
        <v>35</v>
      </c>
      <c r="D359" s="176">
        <v>34213</v>
      </c>
      <c r="E359" s="177">
        <v>34213</v>
      </c>
      <c r="F359" s="177">
        <v>36544</v>
      </c>
      <c r="G359" s="181"/>
      <c r="H359" s="178"/>
      <c r="I359" s="175" t="s">
        <v>58</v>
      </c>
      <c r="J359" s="177">
        <v>46296</v>
      </c>
      <c r="K359" s="179" t="s">
        <v>10</v>
      </c>
      <c r="L359" s="175" t="s">
        <v>983</v>
      </c>
      <c r="M359" s="175" t="s">
        <v>126</v>
      </c>
      <c r="N359" s="175" t="s">
        <v>984</v>
      </c>
      <c r="O359" s="175" t="s">
        <v>87</v>
      </c>
      <c r="P359" s="179" t="s">
        <v>57</v>
      </c>
      <c r="Q359" s="179" t="s">
        <v>76</v>
      </c>
      <c r="R359" s="180"/>
      <c r="S359" s="235" t="str">
        <f t="shared" si="261"/>
        <v/>
      </c>
      <c r="T359" s="236">
        <f t="shared" si="262"/>
        <v>1</v>
      </c>
      <c r="U359" s="237" t="str">
        <f t="shared" si="263"/>
        <v/>
      </c>
      <c r="V359" s="245" t="str">
        <f t="shared" si="264"/>
        <v/>
      </c>
      <c r="W359" s="236" t="str">
        <f t="shared" si="265"/>
        <v/>
      </c>
      <c r="X359" s="237" t="str">
        <f t="shared" si="266"/>
        <v/>
      </c>
      <c r="Y359" s="245" t="str">
        <f t="shared" si="267"/>
        <v/>
      </c>
      <c r="Z359" s="236" t="str">
        <f t="shared" si="268"/>
        <v/>
      </c>
      <c r="AA359" s="248" t="str">
        <f t="shared" si="269"/>
        <v/>
      </c>
      <c r="AB359" s="235" t="str">
        <f t="shared" si="270"/>
        <v/>
      </c>
      <c r="AC359" s="236" t="str">
        <f t="shared" si="271"/>
        <v/>
      </c>
      <c r="AD359" s="236">
        <f t="shared" si="272"/>
        <v>1</v>
      </c>
      <c r="AE359" s="237" t="str">
        <f t="shared" si="273"/>
        <v/>
      </c>
      <c r="AF359" s="245" t="str">
        <f t="shared" si="274"/>
        <v/>
      </c>
      <c r="AG359" s="236" t="str">
        <f t="shared" si="275"/>
        <v/>
      </c>
      <c r="AH359" s="236" t="str">
        <f t="shared" si="276"/>
        <v/>
      </c>
      <c r="AI359" s="237" t="str">
        <f t="shared" si="277"/>
        <v/>
      </c>
      <c r="AJ359" s="245" t="str">
        <f t="shared" si="278"/>
        <v/>
      </c>
      <c r="AK359" s="236" t="str">
        <f t="shared" si="279"/>
        <v/>
      </c>
      <c r="AL359" s="236" t="str">
        <f t="shared" si="280"/>
        <v/>
      </c>
      <c r="AM359" s="248" t="str">
        <f t="shared" si="281"/>
        <v/>
      </c>
      <c r="AN359" s="250"/>
      <c r="AO359" s="251"/>
      <c r="AP359" s="251"/>
      <c r="AQ359" s="251"/>
      <c r="AR359" s="251"/>
      <c r="AS359" s="251"/>
      <c r="AT359">
        <f t="shared" si="282"/>
        <v>29</v>
      </c>
      <c r="AU359">
        <f t="shared" si="283"/>
        <v>9</v>
      </c>
      <c r="AV359">
        <f t="shared" si="284"/>
        <v>0</v>
      </c>
    </row>
    <row r="360" spans="1:48" ht="21.75">
      <c r="A360" s="174">
        <v>17</v>
      </c>
      <c r="B360" s="175" t="s">
        <v>1961</v>
      </c>
      <c r="C360" s="175" t="s">
        <v>35</v>
      </c>
      <c r="D360" s="176">
        <v>38203</v>
      </c>
      <c r="E360" s="177">
        <v>38203</v>
      </c>
      <c r="F360" s="177">
        <v>42985</v>
      </c>
      <c r="G360" s="181"/>
      <c r="H360" s="178"/>
      <c r="I360" s="175" t="s">
        <v>58</v>
      </c>
      <c r="J360" s="177">
        <v>51410</v>
      </c>
      <c r="K360" s="179" t="s">
        <v>10</v>
      </c>
      <c r="L360" s="175" t="s">
        <v>1061</v>
      </c>
      <c r="M360" s="175" t="s">
        <v>609</v>
      </c>
      <c r="N360" s="175" t="s">
        <v>1062</v>
      </c>
      <c r="O360" s="175" t="s">
        <v>7</v>
      </c>
      <c r="P360" s="179" t="s">
        <v>27</v>
      </c>
      <c r="Q360" s="179" t="s">
        <v>194</v>
      </c>
      <c r="R360" s="180"/>
      <c r="S360" s="235" t="str">
        <f t="shared" si="261"/>
        <v/>
      </c>
      <c r="T360" s="236">
        <f t="shared" si="262"/>
        <v>1</v>
      </c>
      <c r="U360" s="237" t="str">
        <f t="shared" si="263"/>
        <v/>
      </c>
      <c r="V360" s="245" t="str">
        <f t="shared" si="264"/>
        <v/>
      </c>
      <c r="W360" s="236" t="str">
        <f t="shared" si="265"/>
        <v/>
      </c>
      <c r="X360" s="237" t="str">
        <f t="shared" si="266"/>
        <v/>
      </c>
      <c r="Y360" s="245" t="str">
        <f t="shared" si="267"/>
        <v/>
      </c>
      <c r="Z360" s="236" t="str">
        <f t="shared" si="268"/>
        <v/>
      </c>
      <c r="AA360" s="248" t="str">
        <f t="shared" si="269"/>
        <v/>
      </c>
      <c r="AB360" s="235" t="str">
        <f t="shared" si="270"/>
        <v/>
      </c>
      <c r="AC360" s="236" t="str">
        <f t="shared" si="271"/>
        <v/>
      </c>
      <c r="AD360" s="236">
        <f t="shared" si="272"/>
        <v>1</v>
      </c>
      <c r="AE360" s="237" t="str">
        <f t="shared" si="273"/>
        <v/>
      </c>
      <c r="AF360" s="245" t="str">
        <f t="shared" si="274"/>
        <v/>
      </c>
      <c r="AG360" s="236" t="str">
        <f t="shared" si="275"/>
        <v/>
      </c>
      <c r="AH360" s="236" t="str">
        <f t="shared" si="276"/>
        <v/>
      </c>
      <c r="AI360" s="237" t="str">
        <f t="shared" si="277"/>
        <v/>
      </c>
      <c r="AJ360" s="245" t="str">
        <f t="shared" si="278"/>
        <v/>
      </c>
      <c r="AK360" s="236" t="str">
        <f t="shared" si="279"/>
        <v/>
      </c>
      <c r="AL360" s="236" t="str">
        <f t="shared" si="280"/>
        <v/>
      </c>
      <c r="AM360" s="248" t="str">
        <f t="shared" si="281"/>
        <v/>
      </c>
      <c r="AN360" s="250"/>
      <c r="AO360" s="251"/>
      <c r="AP360" s="251"/>
      <c r="AQ360" s="251"/>
      <c r="AR360" s="251"/>
      <c r="AS360" s="251"/>
      <c r="AT360">
        <f t="shared" si="282"/>
        <v>18</v>
      </c>
      <c r="AU360">
        <f t="shared" si="283"/>
        <v>9</v>
      </c>
      <c r="AV360">
        <f t="shared" si="284"/>
        <v>28</v>
      </c>
    </row>
    <row r="361" spans="1:48" ht="21.75">
      <c r="A361" s="174">
        <v>18</v>
      </c>
      <c r="B361" s="175" t="s">
        <v>1012</v>
      </c>
      <c r="C361" s="175" t="s">
        <v>35</v>
      </c>
      <c r="D361" s="176">
        <v>35551</v>
      </c>
      <c r="E361" s="177">
        <v>35551</v>
      </c>
      <c r="F361" s="177">
        <v>40695</v>
      </c>
      <c r="G361" s="181"/>
      <c r="H361" s="178"/>
      <c r="I361" s="175" t="s">
        <v>2</v>
      </c>
      <c r="J361" s="177">
        <v>49583</v>
      </c>
      <c r="K361" s="179" t="s">
        <v>10</v>
      </c>
      <c r="L361" s="175" t="s">
        <v>997</v>
      </c>
      <c r="M361" s="175" t="s">
        <v>998</v>
      </c>
      <c r="N361" s="175" t="s">
        <v>999</v>
      </c>
      <c r="O361" s="175" t="s">
        <v>257</v>
      </c>
      <c r="P361" s="179" t="s">
        <v>26</v>
      </c>
      <c r="Q361" s="179" t="s">
        <v>64</v>
      </c>
      <c r="R361" s="180"/>
      <c r="S361" s="235" t="str">
        <f t="shared" si="261"/>
        <v/>
      </c>
      <c r="T361" s="236">
        <f t="shared" si="262"/>
        <v>1</v>
      </c>
      <c r="U361" s="237" t="str">
        <f t="shared" si="263"/>
        <v/>
      </c>
      <c r="V361" s="245" t="str">
        <f t="shared" si="264"/>
        <v/>
      </c>
      <c r="W361" s="236" t="str">
        <f t="shared" si="265"/>
        <v/>
      </c>
      <c r="X361" s="237" t="str">
        <f t="shared" si="266"/>
        <v/>
      </c>
      <c r="Y361" s="245" t="str">
        <f t="shared" si="267"/>
        <v/>
      </c>
      <c r="Z361" s="236" t="str">
        <f t="shared" si="268"/>
        <v/>
      </c>
      <c r="AA361" s="248" t="str">
        <f t="shared" si="269"/>
        <v/>
      </c>
      <c r="AB361" s="235" t="str">
        <f t="shared" si="270"/>
        <v/>
      </c>
      <c r="AC361" s="236" t="str">
        <f t="shared" si="271"/>
        <v/>
      </c>
      <c r="AD361" s="236">
        <f t="shared" si="272"/>
        <v>1</v>
      </c>
      <c r="AE361" s="237" t="str">
        <f t="shared" si="273"/>
        <v/>
      </c>
      <c r="AF361" s="245" t="str">
        <f t="shared" si="274"/>
        <v/>
      </c>
      <c r="AG361" s="236" t="str">
        <f t="shared" si="275"/>
        <v/>
      </c>
      <c r="AH361" s="236" t="str">
        <f t="shared" si="276"/>
        <v/>
      </c>
      <c r="AI361" s="237" t="str">
        <f t="shared" si="277"/>
        <v/>
      </c>
      <c r="AJ361" s="245" t="str">
        <f t="shared" si="278"/>
        <v/>
      </c>
      <c r="AK361" s="236" t="str">
        <f t="shared" si="279"/>
        <v/>
      </c>
      <c r="AL361" s="236" t="str">
        <f t="shared" si="280"/>
        <v/>
      </c>
      <c r="AM361" s="248" t="str">
        <f t="shared" si="281"/>
        <v/>
      </c>
      <c r="AN361" s="250"/>
      <c r="AO361" s="251"/>
      <c r="AP361" s="251"/>
      <c r="AQ361" s="251"/>
      <c r="AR361" s="251"/>
      <c r="AS361" s="251"/>
      <c r="AT361">
        <f t="shared" si="282"/>
        <v>26</v>
      </c>
      <c r="AU361">
        <f t="shared" si="283"/>
        <v>1</v>
      </c>
      <c r="AV361">
        <f t="shared" si="284"/>
        <v>0</v>
      </c>
    </row>
    <row r="362" spans="1:48" ht="21.75">
      <c r="A362" s="174">
        <v>19</v>
      </c>
      <c r="B362" s="175" t="s">
        <v>1015</v>
      </c>
      <c r="C362" s="175" t="s">
        <v>35</v>
      </c>
      <c r="D362" s="176">
        <v>35369</v>
      </c>
      <c r="E362" s="177">
        <v>35369</v>
      </c>
      <c r="F362" s="177">
        <v>40017</v>
      </c>
      <c r="G362" s="181"/>
      <c r="H362" s="178"/>
      <c r="I362" s="175" t="s">
        <v>58</v>
      </c>
      <c r="J362" s="177">
        <v>48853</v>
      </c>
      <c r="K362" s="179" t="s">
        <v>10</v>
      </c>
      <c r="L362" s="175" t="s">
        <v>1016</v>
      </c>
      <c r="M362" s="175" t="s">
        <v>1903</v>
      </c>
      <c r="N362" s="175" t="s">
        <v>1017</v>
      </c>
      <c r="O362" s="175" t="s">
        <v>1018</v>
      </c>
      <c r="P362" s="179" t="s">
        <v>40</v>
      </c>
      <c r="Q362" s="179" t="s">
        <v>26</v>
      </c>
      <c r="R362" s="180"/>
      <c r="S362" s="235" t="str">
        <f t="shared" si="261"/>
        <v/>
      </c>
      <c r="T362" s="236">
        <f t="shared" si="262"/>
        <v>1</v>
      </c>
      <c r="U362" s="237" t="str">
        <f t="shared" si="263"/>
        <v/>
      </c>
      <c r="V362" s="245" t="str">
        <f t="shared" si="264"/>
        <v/>
      </c>
      <c r="W362" s="236" t="str">
        <f t="shared" si="265"/>
        <v/>
      </c>
      <c r="X362" s="237" t="str">
        <f t="shared" si="266"/>
        <v/>
      </c>
      <c r="Y362" s="245" t="str">
        <f t="shared" si="267"/>
        <v/>
      </c>
      <c r="Z362" s="236" t="str">
        <f t="shared" si="268"/>
        <v/>
      </c>
      <c r="AA362" s="248" t="str">
        <f t="shared" si="269"/>
        <v/>
      </c>
      <c r="AB362" s="235" t="str">
        <f t="shared" si="270"/>
        <v/>
      </c>
      <c r="AC362" s="236" t="str">
        <f t="shared" si="271"/>
        <v/>
      </c>
      <c r="AD362" s="236">
        <f t="shared" si="272"/>
        <v>1</v>
      </c>
      <c r="AE362" s="237" t="str">
        <f t="shared" si="273"/>
        <v/>
      </c>
      <c r="AF362" s="245" t="str">
        <f t="shared" si="274"/>
        <v/>
      </c>
      <c r="AG362" s="236" t="str">
        <f t="shared" si="275"/>
        <v/>
      </c>
      <c r="AH362" s="236" t="str">
        <f t="shared" si="276"/>
        <v/>
      </c>
      <c r="AI362" s="237" t="str">
        <f t="shared" si="277"/>
        <v/>
      </c>
      <c r="AJ362" s="245" t="str">
        <f t="shared" si="278"/>
        <v/>
      </c>
      <c r="AK362" s="236" t="str">
        <f t="shared" si="279"/>
        <v/>
      </c>
      <c r="AL362" s="236" t="str">
        <f t="shared" si="280"/>
        <v/>
      </c>
      <c r="AM362" s="248" t="str">
        <f t="shared" si="281"/>
        <v/>
      </c>
      <c r="AN362" s="250"/>
      <c r="AO362" s="251"/>
      <c r="AP362" s="251"/>
      <c r="AQ362" s="251"/>
      <c r="AR362" s="251"/>
      <c r="AS362" s="251"/>
      <c r="AT362">
        <f t="shared" si="282"/>
        <v>26</v>
      </c>
      <c r="AU362">
        <f t="shared" si="283"/>
        <v>7</v>
      </c>
      <c r="AV362">
        <f t="shared" si="284"/>
        <v>1</v>
      </c>
    </row>
    <row r="363" spans="1:48" ht="21.75">
      <c r="A363" s="174">
        <v>20</v>
      </c>
      <c r="B363" s="175" t="s">
        <v>1019</v>
      </c>
      <c r="C363" s="175" t="s">
        <v>96</v>
      </c>
      <c r="D363" s="176">
        <v>41852</v>
      </c>
      <c r="E363" s="177">
        <v>41852</v>
      </c>
      <c r="F363" s="181"/>
      <c r="G363" s="181"/>
      <c r="H363" s="178"/>
      <c r="I363" s="175" t="s">
        <v>58</v>
      </c>
      <c r="J363" s="177">
        <v>52505</v>
      </c>
      <c r="K363" s="179" t="s">
        <v>3</v>
      </c>
      <c r="L363" s="208" t="s">
        <v>2147</v>
      </c>
      <c r="M363" s="175" t="s">
        <v>5</v>
      </c>
      <c r="N363" s="175" t="s">
        <v>2148</v>
      </c>
      <c r="O363" s="175" t="s">
        <v>53</v>
      </c>
      <c r="P363" s="179" t="s">
        <v>99</v>
      </c>
      <c r="Q363" s="179" t="s">
        <v>117</v>
      </c>
      <c r="R363" s="180"/>
      <c r="S363" s="235">
        <f t="shared" si="261"/>
        <v>1</v>
      </c>
      <c r="T363" s="236" t="str">
        <f t="shared" si="262"/>
        <v/>
      </c>
      <c r="U363" s="237" t="str">
        <f t="shared" si="263"/>
        <v/>
      </c>
      <c r="V363" s="245" t="str">
        <f t="shared" si="264"/>
        <v/>
      </c>
      <c r="W363" s="236" t="str">
        <f t="shared" si="265"/>
        <v/>
      </c>
      <c r="X363" s="237" t="str">
        <f t="shared" si="266"/>
        <v/>
      </c>
      <c r="Y363" s="245" t="str">
        <f t="shared" si="267"/>
        <v/>
      </c>
      <c r="Z363" s="236" t="str">
        <f t="shared" si="268"/>
        <v/>
      </c>
      <c r="AA363" s="248" t="str">
        <f t="shared" si="269"/>
        <v/>
      </c>
      <c r="AB363" s="235" t="str">
        <f t="shared" si="270"/>
        <v/>
      </c>
      <c r="AC363" s="236" t="str">
        <f t="shared" si="271"/>
        <v/>
      </c>
      <c r="AD363" s="236" t="str">
        <f t="shared" si="272"/>
        <v/>
      </c>
      <c r="AE363" s="237">
        <f t="shared" si="273"/>
        <v>1</v>
      </c>
      <c r="AF363" s="245" t="str">
        <f t="shared" si="274"/>
        <v/>
      </c>
      <c r="AG363" s="236" t="str">
        <f t="shared" si="275"/>
        <v/>
      </c>
      <c r="AH363" s="236" t="str">
        <f t="shared" si="276"/>
        <v/>
      </c>
      <c r="AI363" s="237" t="str">
        <f t="shared" si="277"/>
        <v/>
      </c>
      <c r="AJ363" s="245" t="str">
        <f t="shared" si="278"/>
        <v/>
      </c>
      <c r="AK363" s="236" t="str">
        <f t="shared" si="279"/>
        <v/>
      </c>
      <c r="AL363" s="236" t="str">
        <f t="shared" si="280"/>
        <v/>
      </c>
      <c r="AM363" s="248" t="str">
        <f t="shared" si="281"/>
        <v/>
      </c>
      <c r="AN363" s="250"/>
      <c r="AO363" s="251"/>
      <c r="AP363" s="251"/>
      <c r="AQ363" s="251"/>
      <c r="AR363" s="251"/>
      <c r="AS363" s="251"/>
      <c r="AT363">
        <f t="shared" si="282"/>
        <v>8</v>
      </c>
      <c r="AU363">
        <f t="shared" si="283"/>
        <v>10</v>
      </c>
      <c r="AV363">
        <f t="shared" si="284"/>
        <v>0</v>
      </c>
    </row>
    <row r="364" spans="1:48" ht="21.75">
      <c r="A364" s="174">
        <v>21</v>
      </c>
      <c r="B364" s="175" t="s">
        <v>1023</v>
      </c>
      <c r="C364" s="175" t="s">
        <v>96</v>
      </c>
      <c r="D364" s="176">
        <v>41599</v>
      </c>
      <c r="E364" s="177">
        <v>41599</v>
      </c>
      <c r="F364" s="181"/>
      <c r="G364" s="181"/>
      <c r="H364" s="178"/>
      <c r="I364" s="175" t="s">
        <v>58</v>
      </c>
      <c r="J364" s="177">
        <v>51775</v>
      </c>
      <c r="K364" s="179" t="s">
        <v>3</v>
      </c>
      <c r="L364" s="175" t="s">
        <v>1024</v>
      </c>
      <c r="M364" s="175" t="s">
        <v>88</v>
      </c>
      <c r="N364" s="175" t="s">
        <v>1025</v>
      </c>
      <c r="O364" s="175" t="s">
        <v>304</v>
      </c>
      <c r="P364" s="179" t="s">
        <v>99</v>
      </c>
      <c r="Q364" s="179" t="s">
        <v>73</v>
      </c>
      <c r="R364" s="180"/>
      <c r="S364" s="235">
        <f t="shared" si="261"/>
        <v>1</v>
      </c>
      <c r="T364" s="236" t="str">
        <f t="shared" si="262"/>
        <v/>
      </c>
      <c r="U364" s="237" t="str">
        <f t="shared" si="263"/>
        <v/>
      </c>
      <c r="V364" s="245" t="str">
        <f t="shared" si="264"/>
        <v/>
      </c>
      <c r="W364" s="236" t="str">
        <f t="shared" si="265"/>
        <v/>
      </c>
      <c r="X364" s="237" t="str">
        <f t="shared" si="266"/>
        <v/>
      </c>
      <c r="Y364" s="245" t="str">
        <f t="shared" si="267"/>
        <v/>
      </c>
      <c r="Z364" s="236" t="str">
        <f t="shared" si="268"/>
        <v/>
      </c>
      <c r="AA364" s="248" t="str">
        <f t="shared" si="269"/>
        <v/>
      </c>
      <c r="AB364" s="235" t="str">
        <f t="shared" si="270"/>
        <v/>
      </c>
      <c r="AC364" s="236" t="str">
        <f t="shared" si="271"/>
        <v/>
      </c>
      <c r="AD364" s="236" t="str">
        <f t="shared" si="272"/>
        <v/>
      </c>
      <c r="AE364" s="237">
        <f t="shared" si="273"/>
        <v>1</v>
      </c>
      <c r="AF364" s="245" t="str">
        <f t="shared" si="274"/>
        <v/>
      </c>
      <c r="AG364" s="236" t="str">
        <f t="shared" si="275"/>
        <v/>
      </c>
      <c r="AH364" s="236" t="str">
        <f t="shared" si="276"/>
        <v/>
      </c>
      <c r="AI364" s="237" t="str">
        <f t="shared" si="277"/>
        <v/>
      </c>
      <c r="AJ364" s="245" t="str">
        <f t="shared" si="278"/>
        <v/>
      </c>
      <c r="AK364" s="236" t="str">
        <f t="shared" si="279"/>
        <v/>
      </c>
      <c r="AL364" s="236" t="str">
        <f t="shared" si="280"/>
        <v/>
      </c>
      <c r="AM364" s="248" t="str">
        <f t="shared" si="281"/>
        <v/>
      </c>
      <c r="AN364" s="250"/>
      <c r="AO364" s="251"/>
      <c r="AP364" s="251"/>
      <c r="AQ364" s="251"/>
      <c r="AR364" s="251"/>
      <c r="AS364" s="251"/>
      <c r="AT364">
        <f t="shared" si="282"/>
        <v>9</v>
      </c>
      <c r="AU364">
        <f t="shared" si="283"/>
        <v>6</v>
      </c>
      <c r="AV364">
        <f t="shared" si="284"/>
        <v>11</v>
      </c>
    </row>
    <row r="365" spans="1:48" ht="21.75">
      <c r="A365" s="174">
        <v>22</v>
      </c>
      <c r="B365" s="175" t="s">
        <v>2128</v>
      </c>
      <c r="C365" s="175" t="s">
        <v>96</v>
      </c>
      <c r="D365" s="176">
        <v>39539</v>
      </c>
      <c r="E365" s="177">
        <v>39539</v>
      </c>
      <c r="F365" s="181"/>
      <c r="G365" s="181"/>
      <c r="H365" s="178"/>
      <c r="I365" s="175" t="s">
        <v>58</v>
      </c>
      <c r="J365" s="177">
        <v>52140</v>
      </c>
      <c r="K365" s="179" t="s">
        <v>3</v>
      </c>
      <c r="L365" s="175" t="s">
        <v>2134</v>
      </c>
      <c r="M365" s="175" t="s">
        <v>1884</v>
      </c>
      <c r="N365" s="175" t="s">
        <v>2135</v>
      </c>
      <c r="O365" s="175" t="s">
        <v>691</v>
      </c>
      <c r="P365" s="179" t="s">
        <v>167</v>
      </c>
      <c r="Q365" s="179" t="s">
        <v>2042</v>
      </c>
      <c r="R365" s="180"/>
      <c r="S365" s="235">
        <f t="shared" si="261"/>
        <v>1</v>
      </c>
      <c r="T365" s="236" t="str">
        <f t="shared" si="262"/>
        <v/>
      </c>
      <c r="U365" s="237" t="str">
        <f t="shared" si="263"/>
        <v/>
      </c>
      <c r="V365" s="245" t="str">
        <f t="shared" si="264"/>
        <v/>
      </c>
      <c r="W365" s="236" t="str">
        <f t="shared" si="265"/>
        <v/>
      </c>
      <c r="X365" s="237" t="str">
        <f t="shared" si="266"/>
        <v/>
      </c>
      <c r="Y365" s="245" t="str">
        <f t="shared" si="267"/>
        <v/>
      </c>
      <c r="Z365" s="236" t="str">
        <f t="shared" si="268"/>
        <v/>
      </c>
      <c r="AA365" s="248" t="str">
        <f t="shared" si="269"/>
        <v/>
      </c>
      <c r="AB365" s="235" t="str">
        <f t="shared" si="270"/>
        <v/>
      </c>
      <c r="AC365" s="236" t="str">
        <f t="shared" si="271"/>
        <v/>
      </c>
      <c r="AD365" s="236" t="str">
        <f t="shared" si="272"/>
        <v/>
      </c>
      <c r="AE365" s="237">
        <f t="shared" si="273"/>
        <v>1</v>
      </c>
      <c r="AF365" s="245" t="str">
        <f t="shared" si="274"/>
        <v/>
      </c>
      <c r="AG365" s="236" t="str">
        <f t="shared" si="275"/>
        <v/>
      </c>
      <c r="AH365" s="236" t="str">
        <f t="shared" si="276"/>
        <v/>
      </c>
      <c r="AI365" s="237" t="str">
        <f t="shared" si="277"/>
        <v/>
      </c>
      <c r="AJ365" s="245" t="str">
        <f t="shared" si="278"/>
        <v/>
      </c>
      <c r="AK365" s="236" t="str">
        <f t="shared" si="279"/>
        <v/>
      </c>
      <c r="AL365" s="236" t="str">
        <f t="shared" si="280"/>
        <v/>
      </c>
      <c r="AM365" s="248" t="str">
        <f t="shared" si="281"/>
        <v/>
      </c>
      <c r="AN365" s="250"/>
      <c r="AO365" s="251"/>
      <c r="AP365" s="251"/>
      <c r="AQ365" s="251"/>
      <c r="AR365" s="251"/>
      <c r="AS365" s="251"/>
      <c r="AT365">
        <f t="shared" si="282"/>
        <v>15</v>
      </c>
      <c r="AU365">
        <f t="shared" si="283"/>
        <v>2</v>
      </c>
      <c r="AV365">
        <f t="shared" si="284"/>
        <v>0</v>
      </c>
    </row>
    <row r="366" spans="1:48" ht="21.75">
      <c r="A366" s="174">
        <v>23</v>
      </c>
      <c r="B366" s="175" t="s">
        <v>2544</v>
      </c>
      <c r="C366" s="175" t="s">
        <v>96</v>
      </c>
      <c r="D366" s="176">
        <v>42170</v>
      </c>
      <c r="E366" s="177">
        <v>42170</v>
      </c>
      <c r="F366" s="181"/>
      <c r="G366" s="181"/>
      <c r="H366" s="178"/>
      <c r="I366" s="175" t="s">
        <v>58</v>
      </c>
      <c r="J366" s="177">
        <v>54697</v>
      </c>
      <c r="K366" s="179" t="s">
        <v>3</v>
      </c>
      <c r="L366" s="175" t="s">
        <v>243</v>
      </c>
      <c r="M366" s="175" t="s">
        <v>88</v>
      </c>
      <c r="N366" s="175" t="s">
        <v>244</v>
      </c>
      <c r="O366" s="175" t="s">
        <v>106</v>
      </c>
      <c r="P366" s="179" t="s">
        <v>2042</v>
      </c>
      <c r="Q366" s="179" t="s">
        <v>2505</v>
      </c>
      <c r="R366" s="192"/>
      <c r="S366" s="235">
        <f t="shared" si="261"/>
        <v>1</v>
      </c>
      <c r="T366" s="236" t="str">
        <f t="shared" si="262"/>
        <v/>
      </c>
      <c r="U366" s="237" t="str">
        <f t="shared" si="263"/>
        <v/>
      </c>
      <c r="V366" s="245" t="str">
        <f t="shared" si="264"/>
        <v/>
      </c>
      <c r="W366" s="236" t="str">
        <f t="shared" si="265"/>
        <v/>
      </c>
      <c r="X366" s="237" t="str">
        <f t="shared" si="266"/>
        <v/>
      </c>
      <c r="Y366" s="245" t="str">
        <f t="shared" si="267"/>
        <v/>
      </c>
      <c r="Z366" s="236" t="str">
        <f t="shared" si="268"/>
        <v/>
      </c>
      <c r="AA366" s="248" t="str">
        <f t="shared" si="269"/>
        <v/>
      </c>
      <c r="AB366" s="235" t="str">
        <f t="shared" si="270"/>
        <v/>
      </c>
      <c r="AC366" s="236" t="str">
        <f t="shared" si="271"/>
        <v/>
      </c>
      <c r="AD366" s="236" t="str">
        <f t="shared" si="272"/>
        <v/>
      </c>
      <c r="AE366" s="237">
        <f t="shared" si="273"/>
        <v>1</v>
      </c>
      <c r="AF366" s="245" t="str">
        <f t="shared" si="274"/>
        <v/>
      </c>
      <c r="AG366" s="236" t="str">
        <f t="shared" si="275"/>
        <v/>
      </c>
      <c r="AH366" s="236" t="str">
        <f t="shared" si="276"/>
        <v/>
      </c>
      <c r="AI366" s="237" t="str">
        <f t="shared" si="277"/>
        <v/>
      </c>
      <c r="AJ366" s="245" t="str">
        <f t="shared" si="278"/>
        <v/>
      </c>
      <c r="AK366" s="236" t="str">
        <f t="shared" si="279"/>
        <v/>
      </c>
      <c r="AL366" s="236" t="str">
        <f t="shared" si="280"/>
        <v/>
      </c>
      <c r="AM366" s="248" t="str">
        <f t="shared" si="281"/>
        <v/>
      </c>
      <c r="AN366" s="250"/>
      <c r="AO366" s="251"/>
      <c r="AP366" s="251"/>
      <c r="AQ366" s="251"/>
      <c r="AR366" s="251"/>
      <c r="AS366" s="251"/>
      <c r="AT366">
        <f t="shared" si="282"/>
        <v>7</v>
      </c>
      <c r="AU366">
        <f t="shared" si="283"/>
        <v>11</v>
      </c>
      <c r="AV366">
        <f t="shared" si="284"/>
        <v>17</v>
      </c>
    </row>
    <row r="367" spans="1:48" ht="21.75">
      <c r="A367" s="174">
        <v>24</v>
      </c>
      <c r="B367" s="175" t="s">
        <v>2043</v>
      </c>
      <c r="C367" s="175" t="s">
        <v>96</v>
      </c>
      <c r="D367" s="176">
        <v>42153</v>
      </c>
      <c r="E367" s="177">
        <v>42153</v>
      </c>
      <c r="F367" s="181"/>
      <c r="G367" s="181"/>
      <c r="H367" s="178"/>
      <c r="I367" s="175" t="s">
        <v>58</v>
      </c>
      <c r="J367" s="177">
        <v>50314</v>
      </c>
      <c r="K367" s="179" t="s">
        <v>3</v>
      </c>
      <c r="L367" s="175" t="s">
        <v>2044</v>
      </c>
      <c r="M367" s="175" t="s">
        <v>88</v>
      </c>
      <c r="N367" s="175" t="s">
        <v>1014</v>
      </c>
      <c r="O367" s="175" t="s">
        <v>7</v>
      </c>
      <c r="P367" s="179" t="s">
        <v>167</v>
      </c>
      <c r="Q367" s="179" t="s">
        <v>2042</v>
      </c>
      <c r="R367" s="180"/>
      <c r="S367" s="235">
        <f t="shared" si="261"/>
        <v>1</v>
      </c>
      <c r="T367" s="236" t="str">
        <f t="shared" si="262"/>
        <v/>
      </c>
      <c r="U367" s="237" t="str">
        <f t="shared" si="263"/>
        <v/>
      </c>
      <c r="V367" s="245" t="str">
        <f t="shared" si="264"/>
        <v/>
      </c>
      <c r="W367" s="236" t="str">
        <f t="shared" si="265"/>
        <v/>
      </c>
      <c r="X367" s="237" t="str">
        <f t="shared" si="266"/>
        <v/>
      </c>
      <c r="Y367" s="245" t="str">
        <f t="shared" si="267"/>
        <v/>
      </c>
      <c r="Z367" s="236" t="str">
        <f t="shared" si="268"/>
        <v/>
      </c>
      <c r="AA367" s="248" t="str">
        <f t="shared" si="269"/>
        <v/>
      </c>
      <c r="AB367" s="235" t="str">
        <f t="shared" si="270"/>
        <v/>
      </c>
      <c r="AC367" s="236" t="str">
        <f t="shared" si="271"/>
        <v/>
      </c>
      <c r="AD367" s="236" t="str">
        <f t="shared" si="272"/>
        <v/>
      </c>
      <c r="AE367" s="237">
        <f t="shared" si="273"/>
        <v>1</v>
      </c>
      <c r="AF367" s="245" t="str">
        <f t="shared" si="274"/>
        <v/>
      </c>
      <c r="AG367" s="236" t="str">
        <f t="shared" si="275"/>
        <v/>
      </c>
      <c r="AH367" s="236" t="str">
        <f t="shared" si="276"/>
        <v/>
      </c>
      <c r="AI367" s="237" t="str">
        <f t="shared" si="277"/>
        <v/>
      </c>
      <c r="AJ367" s="245" t="str">
        <f t="shared" si="278"/>
        <v/>
      </c>
      <c r="AK367" s="236" t="str">
        <f t="shared" si="279"/>
        <v/>
      </c>
      <c r="AL367" s="236" t="str">
        <f t="shared" si="280"/>
        <v/>
      </c>
      <c r="AM367" s="248" t="str">
        <f t="shared" si="281"/>
        <v/>
      </c>
      <c r="AN367" s="250"/>
      <c r="AO367" s="251"/>
      <c r="AP367" s="251"/>
      <c r="AQ367" s="251"/>
      <c r="AR367" s="251"/>
      <c r="AS367" s="251"/>
      <c r="AT367">
        <f t="shared" si="282"/>
        <v>8</v>
      </c>
      <c r="AU367">
        <f t="shared" si="283"/>
        <v>0</v>
      </c>
      <c r="AV367">
        <f t="shared" si="284"/>
        <v>3</v>
      </c>
    </row>
    <row r="368" spans="1:48" ht="21.75">
      <c r="A368" s="174">
        <v>25</v>
      </c>
      <c r="B368" s="175" t="s">
        <v>2395</v>
      </c>
      <c r="C368" s="175" t="s">
        <v>96</v>
      </c>
      <c r="D368" s="176">
        <v>44348</v>
      </c>
      <c r="E368" s="177">
        <v>44348</v>
      </c>
      <c r="F368" s="181"/>
      <c r="G368" s="181"/>
      <c r="H368" s="178"/>
      <c r="I368" s="175" t="s">
        <v>58</v>
      </c>
      <c r="J368" s="177">
        <v>49583</v>
      </c>
      <c r="K368" s="179" t="s">
        <v>3</v>
      </c>
      <c r="L368" s="208" t="s">
        <v>2396</v>
      </c>
      <c r="M368" s="175" t="s">
        <v>1884</v>
      </c>
      <c r="N368" s="175" t="s">
        <v>2397</v>
      </c>
      <c r="O368" s="175" t="s">
        <v>53</v>
      </c>
      <c r="P368" s="179" t="s">
        <v>38</v>
      </c>
      <c r="Q368" s="179" t="s">
        <v>167</v>
      </c>
      <c r="R368" s="180"/>
      <c r="S368" s="235">
        <f t="shared" si="261"/>
        <v>1</v>
      </c>
      <c r="T368" s="236" t="str">
        <f t="shared" si="262"/>
        <v/>
      </c>
      <c r="U368" s="237" t="str">
        <f t="shared" si="263"/>
        <v/>
      </c>
      <c r="V368" s="245" t="str">
        <f t="shared" si="264"/>
        <v/>
      </c>
      <c r="W368" s="236" t="str">
        <f t="shared" si="265"/>
        <v/>
      </c>
      <c r="X368" s="237" t="str">
        <f t="shared" si="266"/>
        <v/>
      </c>
      <c r="Y368" s="245" t="str">
        <f t="shared" si="267"/>
        <v/>
      </c>
      <c r="Z368" s="236" t="str">
        <f t="shared" si="268"/>
        <v/>
      </c>
      <c r="AA368" s="248" t="str">
        <f t="shared" si="269"/>
        <v/>
      </c>
      <c r="AB368" s="235" t="str">
        <f t="shared" si="270"/>
        <v/>
      </c>
      <c r="AC368" s="236" t="str">
        <f t="shared" si="271"/>
        <v/>
      </c>
      <c r="AD368" s="236" t="str">
        <f t="shared" si="272"/>
        <v/>
      </c>
      <c r="AE368" s="237">
        <f t="shared" si="273"/>
        <v>1</v>
      </c>
      <c r="AF368" s="245" t="str">
        <f t="shared" si="274"/>
        <v/>
      </c>
      <c r="AG368" s="236" t="str">
        <f t="shared" si="275"/>
        <v/>
      </c>
      <c r="AH368" s="236" t="str">
        <f t="shared" si="276"/>
        <v/>
      </c>
      <c r="AI368" s="237" t="str">
        <f t="shared" si="277"/>
        <v/>
      </c>
      <c r="AJ368" s="245" t="str">
        <f t="shared" si="278"/>
        <v/>
      </c>
      <c r="AK368" s="236" t="str">
        <f t="shared" si="279"/>
        <v/>
      </c>
      <c r="AL368" s="236" t="str">
        <f t="shared" si="280"/>
        <v/>
      </c>
      <c r="AM368" s="248" t="str">
        <f t="shared" si="281"/>
        <v/>
      </c>
      <c r="AN368" s="250"/>
      <c r="AO368" s="251"/>
      <c r="AP368" s="251"/>
      <c r="AQ368" s="251"/>
      <c r="AR368" s="251"/>
      <c r="AS368" s="251"/>
      <c r="AT368">
        <f t="shared" si="282"/>
        <v>2</v>
      </c>
      <c r="AU368">
        <f t="shared" si="283"/>
        <v>0</v>
      </c>
      <c r="AV368">
        <f t="shared" si="284"/>
        <v>0</v>
      </c>
    </row>
    <row r="369" spans="1:48" ht="21.75">
      <c r="A369" s="174">
        <v>26</v>
      </c>
      <c r="B369" s="175" t="s">
        <v>1029</v>
      </c>
      <c r="C369" s="175" t="s">
        <v>96</v>
      </c>
      <c r="D369" s="176">
        <v>42338</v>
      </c>
      <c r="E369" s="177">
        <v>42338</v>
      </c>
      <c r="F369" s="181"/>
      <c r="G369" s="181"/>
      <c r="H369" s="178"/>
      <c r="I369" s="175" t="s">
        <v>58</v>
      </c>
      <c r="J369" s="177">
        <v>48853</v>
      </c>
      <c r="K369" s="179" t="s">
        <v>3</v>
      </c>
      <c r="L369" s="175" t="s">
        <v>1030</v>
      </c>
      <c r="M369" s="175" t="s">
        <v>88</v>
      </c>
      <c r="N369" s="175" t="s">
        <v>984</v>
      </c>
      <c r="O369" s="175" t="s">
        <v>87</v>
      </c>
      <c r="P369" s="179" t="s">
        <v>99</v>
      </c>
      <c r="Q369" s="179" t="s">
        <v>495</v>
      </c>
      <c r="R369" s="180"/>
      <c r="S369" s="235">
        <f t="shared" si="261"/>
        <v>1</v>
      </c>
      <c r="T369" s="236" t="str">
        <f t="shared" si="262"/>
        <v/>
      </c>
      <c r="U369" s="237" t="str">
        <f t="shared" si="263"/>
        <v/>
      </c>
      <c r="V369" s="245" t="str">
        <f t="shared" si="264"/>
        <v/>
      </c>
      <c r="W369" s="236" t="str">
        <f t="shared" si="265"/>
        <v/>
      </c>
      <c r="X369" s="237" t="str">
        <f t="shared" si="266"/>
        <v/>
      </c>
      <c r="Y369" s="245" t="str">
        <f t="shared" si="267"/>
        <v/>
      </c>
      <c r="Z369" s="236" t="str">
        <f t="shared" si="268"/>
        <v/>
      </c>
      <c r="AA369" s="248" t="str">
        <f t="shared" si="269"/>
        <v/>
      </c>
      <c r="AB369" s="235" t="str">
        <f t="shared" si="270"/>
        <v/>
      </c>
      <c r="AC369" s="236" t="str">
        <f t="shared" si="271"/>
        <v/>
      </c>
      <c r="AD369" s="236" t="str">
        <f t="shared" si="272"/>
        <v/>
      </c>
      <c r="AE369" s="237">
        <f t="shared" si="273"/>
        <v>1</v>
      </c>
      <c r="AF369" s="245" t="str">
        <f t="shared" si="274"/>
        <v/>
      </c>
      <c r="AG369" s="236" t="str">
        <f t="shared" si="275"/>
        <v/>
      </c>
      <c r="AH369" s="236" t="str">
        <f t="shared" si="276"/>
        <v/>
      </c>
      <c r="AI369" s="237" t="str">
        <f t="shared" si="277"/>
        <v/>
      </c>
      <c r="AJ369" s="245" t="str">
        <f t="shared" si="278"/>
        <v/>
      </c>
      <c r="AK369" s="236" t="str">
        <f t="shared" si="279"/>
        <v/>
      </c>
      <c r="AL369" s="236" t="str">
        <f t="shared" si="280"/>
        <v/>
      </c>
      <c r="AM369" s="248" t="str">
        <f t="shared" si="281"/>
        <v/>
      </c>
      <c r="AN369" s="250"/>
      <c r="AO369" s="251"/>
      <c r="AP369" s="251"/>
      <c r="AQ369" s="251"/>
      <c r="AR369" s="251"/>
      <c r="AS369" s="251"/>
      <c r="AT369">
        <f t="shared" si="282"/>
        <v>7</v>
      </c>
      <c r="AU369">
        <f t="shared" si="283"/>
        <v>6</v>
      </c>
      <c r="AV369">
        <f t="shared" si="284"/>
        <v>2</v>
      </c>
    </row>
    <row r="370" spans="1:48" ht="21.75">
      <c r="A370" s="174">
        <v>27</v>
      </c>
      <c r="B370" s="175" t="s">
        <v>1035</v>
      </c>
      <c r="C370" s="175" t="s">
        <v>96</v>
      </c>
      <c r="D370" s="176">
        <v>41968</v>
      </c>
      <c r="E370" s="177">
        <v>41968</v>
      </c>
      <c r="F370" s="181"/>
      <c r="G370" s="181"/>
      <c r="H370" s="178"/>
      <c r="I370" s="175" t="s">
        <v>58</v>
      </c>
      <c r="J370" s="177">
        <v>45931</v>
      </c>
      <c r="K370" s="179" t="s">
        <v>3</v>
      </c>
      <c r="L370" s="175" t="s">
        <v>1036</v>
      </c>
      <c r="M370" s="175" t="s">
        <v>88</v>
      </c>
      <c r="N370" s="175" t="s">
        <v>1037</v>
      </c>
      <c r="O370" s="175" t="s">
        <v>120</v>
      </c>
      <c r="P370" s="179" t="s">
        <v>78</v>
      </c>
      <c r="Q370" s="179" t="s">
        <v>72</v>
      </c>
      <c r="R370" s="180"/>
      <c r="S370" s="235">
        <f t="shared" si="261"/>
        <v>1</v>
      </c>
      <c r="T370" s="236" t="str">
        <f t="shared" si="262"/>
        <v/>
      </c>
      <c r="U370" s="237" t="str">
        <f t="shared" si="263"/>
        <v/>
      </c>
      <c r="V370" s="245" t="str">
        <f t="shared" si="264"/>
        <v/>
      </c>
      <c r="W370" s="236" t="str">
        <f t="shared" si="265"/>
        <v/>
      </c>
      <c r="X370" s="237" t="str">
        <f t="shared" si="266"/>
        <v/>
      </c>
      <c r="Y370" s="245" t="str">
        <f t="shared" si="267"/>
        <v/>
      </c>
      <c r="Z370" s="236" t="str">
        <f t="shared" si="268"/>
        <v/>
      </c>
      <c r="AA370" s="248" t="str">
        <f t="shared" si="269"/>
        <v/>
      </c>
      <c r="AB370" s="235" t="str">
        <f t="shared" si="270"/>
        <v/>
      </c>
      <c r="AC370" s="236" t="str">
        <f t="shared" si="271"/>
        <v/>
      </c>
      <c r="AD370" s="236" t="str">
        <f t="shared" si="272"/>
        <v/>
      </c>
      <c r="AE370" s="237">
        <f t="shared" si="273"/>
        <v>1</v>
      </c>
      <c r="AF370" s="245" t="str">
        <f t="shared" si="274"/>
        <v/>
      </c>
      <c r="AG370" s="236" t="str">
        <f t="shared" si="275"/>
        <v/>
      </c>
      <c r="AH370" s="236" t="str">
        <f t="shared" si="276"/>
        <v/>
      </c>
      <c r="AI370" s="237" t="str">
        <f t="shared" si="277"/>
        <v/>
      </c>
      <c r="AJ370" s="245" t="str">
        <f t="shared" si="278"/>
        <v/>
      </c>
      <c r="AK370" s="236" t="str">
        <f t="shared" si="279"/>
        <v/>
      </c>
      <c r="AL370" s="236" t="str">
        <f t="shared" si="280"/>
        <v/>
      </c>
      <c r="AM370" s="248" t="str">
        <f t="shared" si="281"/>
        <v/>
      </c>
      <c r="AN370" s="250"/>
      <c r="AO370" s="251"/>
      <c r="AP370" s="251"/>
      <c r="AQ370" s="251"/>
      <c r="AR370" s="251"/>
      <c r="AS370" s="251"/>
      <c r="AT370">
        <f t="shared" si="282"/>
        <v>8</v>
      </c>
      <c r="AU370">
        <f t="shared" si="283"/>
        <v>6</v>
      </c>
      <c r="AV370">
        <f t="shared" si="284"/>
        <v>7</v>
      </c>
    </row>
    <row r="371" spans="1:48" ht="21.75">
      <c r="A371" s="174">
        <v>28</v>
      </c>
      <c r="B371" s="175" t="s">
        <v>1962</v>
      </c>
      <c r="C371" s="175" t="s">
        <v>96</v>
      </c>
      <c r="D371" s="176">
        <v>41852</v>
      </c>
      <c r="E371" s="177">
        <v>41852</v>
      </c>
      <c r="F371" s="181"/>
      <c r="G371" s="181"/>
      <c r="H371" s="178"/>
      <c r="I371" s="175" t="s">
        <v>58</v>
      </c>
      <c r="J371" s="177">
        <v>51775</v>
      </c>
      <c r="K371" s="179" t="s">
        <v>3</v>
      </c>
      <c r="L371" s="175" t="s">
        <v>1963</v>
      </c>
      <c r="M371" s="175" t="s">
        <v>88</v>
      </c>
      <c r="N371" s="175" t="s">
        <v>1749</v>
      </c>
      <c r="O371" s="175" t="s">
        <v>231</v>
      </c>
      <c r="P371" s="179" t="s">
        <v>72</v>
      </c>
      <c r="Q371" s="179" t="s">
        <v>1837</v>
      </c>
      <c r="R371" s="180"/>
      <c r="S371" s="235">
        <f t="shared" si="261"/>
        <v>1</v>
      </c>
      <c r="T371" s="236" t="str">
        <f t="shared" si="262"/>
        <v/>
      </c>
      <c r="U371" s="237" t="str">
        <f t="shared" si="263"/>
        <v/>
      </c>
      <c r="V371" s="245" t="str">
        <f t="shared" si="264"/>
        <v/>
      </c>
      <c r="W371" s="236" t="str">
        <f t="shared" si="265"/>
        <v/>
      </c>
      <c r="X371" s="237" t="str">
        <f t="shared" si="266"/>
        <v/>
      </c>
      <c r="Y371" s="245" t="str">
        <f t="shared" si="267"/>
        <v/>
      </c>
      <c r="Z371" s="236" t="str">
        <f t="shared" si="268"/>
        <v/>
      </c>
      <c r="AA371" s="248" t="str">
        <f t="shared" si="269"/>
        <v/>
      </c>
      <c r="AB371" s="235" t="str">
        <f t="shared" si="270"/>
        <v/>
      </c>
      <c r="AC371" s="236" t="str">
        <f t="shared" si="271"/>
        <v/>
      </c>
      <c r="AD371" s="236" t="str">
        <f t="shared" si="272"/>
        <v/>
      </c>
      <c r="AE371" s="237">
        <f t="shared" si="273"/>
        <v>1</v>
      </c>
      <c r="AF371" s="245" t="str">
        <f t="shared" si="274"/>
        <v/>
      </c>
      <c r="AG371" s="236" t="str">
        <f t="shared" si="275"/>
        <v/>
      </c>
      <c r="AH371" s="236" t="str">
        <f t="shared" si="276"/>
        <v/>
      </c>
      <c r="AI371" s="237" t="str">
        <f t="shared" si="277"/>
        <v/>
      </c>
      <c r="AJ371" s="245" t="str">
        <f t="shared" si="278"/>
        <v/>
      </c>
      <c r="AK371" s="236" t="str">
        <f t="shared" si="279"/>
        <v/>
      </c>
      <c r="AL371" s="236" t="str">
        <f t="shared" si="280"/>
        <v/>
      </c>
      <c r="AM371" s="248" t="str">
        <f t="shared" si="281"/>
        <v/>
      </c>
      <c r="AN371" s="250"/>
      <c r="AO371" s="251"/>
      <c r="AP371" s="251"/>
      <c r="AQ371" s="251"/>
      <c r="AR371" s="251"/>
      <c r="AS371" s="251"/>
      <c r="AT371">
        <f t="shared" si="282"/>
        <v>8</v>
      </c>
      <c r="AU371">
        <f t="shared" si="283"/>
        <v>10</v>
      </c>
      <c r="AV371">
        <f t="shared" si="284"/>
        <v>0</v>
      </c>
    </row>
    <row r="372" spans="1:48" ht="21.75">
      <c r="A372" s="174">
        <v>29</v>
      </c>
      <c r="B372" s="175" t="s">
        <v>1048</v>
      </c>
      <c r="C372" s="175" t="s">
        <v>96</v>
      </c>
      <c r="D372" s="176">
        <v>41603</v>
      </c>
      <c r="E372" s="177">
        <v>41603</v>
      </c>
      <c r="F372" s="181"/>
      <c r="G372" s="181"/>
      <c r="H372" s="178"/>
      <c r="I372" s="175" t="s">
        <v>58</v>
      </c>
      <c r="J372" s="177">
        <v>45566</v>
      </c>
      <c r="K372" s="179" t="s">
        <v>3</v>
      </c>
      <c r="L372" s="175" t="s">
        <v>1049</v>
      </c>
      <c r="M372" s="175" t="s">
        <v>88</v>
      </c>
      <c r="N372" s="175" t="s">
        <v>1050</v>
      </c>
      <c r="O372" s="175" t="s">
        <v>120</v>
      </c>
      <c r="P372" s="179" t="s">
        <v>194</v>
      </c>
      <c r="Q372" s="179" t="s">
        <v>72</v>
      </c>
      <c r="R372" s="180"/>
      <c r="S372" s="235">
        <f t="shared" si="261"/>
        <v>1</v>
      </c>
      <c r="T372" s="236" t="str">
        <f t="shared" si="262"/>
        <v/>
      </c>
      <c r="U372" s="237" t="str">
        <f t="shared" si="263"/>
        <v/>
      </c>
      <c r="V372" s="245" t="str">
        <f t="shared" si="264"/>
        <v/>
      </c>
      <c r="W372" s="236" t="str">
        <f t="shared" si="265"/>
        <v/>
      </c>
      <c r="X372" s="237" t="str">
        <f t="shared" si="266"/>
        <v/>
      </c>
      <c r="Y372" s="245" t="str">
        <f t="shared" si="267"/>
        <v/>
      </c>
      <c r="Z372" s="236" t="str">
        <f t="shared" si="268"/>
        <v/>
      </c>
      <c r="AA372" s="248" t="str">
        <f t="shared" si="269"/>
        <v/>
      </c>
      <c r="AB372" s="235" t="str">
        <f t="shared" si="270"/>
        <v/>
      </c>
      <c r="AC372" s="236" t="str">
        <f t="shared" si="271"/>
        <v/>
      </c>
      <c r="AD372" s="236" t="str">
        <f t="shared" si="272"/>
        <v/>
      </c>
      <c r="AE372" s="237">
        <f t="shared" si="273"/>
        <v>1</v>
      </c>
      <c r="AF372" s="245" t="str">
        <f t="shared" si="274"/>
        <v/>
      </c>
      <c r="AG372" s="236" t="str">
        <f t="shared" si="275"/>
        <v/>
      </c>
      <c r="AH372" s="236" t="str">
        <f t="shared" si="276"/>
        <v/>
      </c>
      <c r="AI372" s="237" t="str">
        <f t="shared" si="277"/>
        <v/>
      </c>
      <c r="AJ372" s="245" t="str">
        <f t="shared" si="278"/>
        <v/>
      </c>
      <c r="AK372" s="236" t="str">
        <f t="shared" si="279"/>
        <v/>
      </c>
      <c r="AL372" s="236" t="str">
        <f t="shared" si="280"/>
        <v/>
      </c>
      <c r="AM372" s="248" t="str">
        <f t="shared" si="281"/>
        <v/>
      </c>
      <c r="AN372" s="250"/>
      <c r="AO372" s="251"/>
      <c r="AP372" s="251"/>
      <c r="AQ372" s="251"/>
      <c r="AR372" s="251"/>
      <c r="AS372" s="251"/>
      <c r="AT372">
        <f t="shared" si="282"/>
        <v>9</v>
      </c>
      <c r="AU372">
        <f t="shared" si="283"/>
        <v>6</v>
      </c>
      <c r="AV372">
        <f t="shared" si="284"/>
        <v>7</v>
      </c>
    </row>
    <row r="373" spans="1:48" ht="21.75">
      <c r="A373" s="174">
        <v>30</v>
      </c>
      <c r="B373" s="175" t="s">
        <v>2591</v>
      </c>
      <c r="C373" s="175" t="s">
        <v>96</v>
      </c>
      <c r="D373" s="176">
        <v>41548</v>
      </c>
      <c r="E373" s="177">
        <v>41548</v>
      </c>
      <c r="F373" s="181"/>
      <c r="G373" s="181"/>
      <c r="H373" s="178"/>
      <c r="I373" s="175" t="s">
        <v>58</v>
      </c>
      <c r="J373" s="177">
        <v>52505</v>
      </c>
      <c r="K373" s="179" t="s">
        <v>3</v>
      </c>
      <c r="L373" s="175" t="s">
        <v>2442</v>
      </c>
      <c r="M373" s="175" t="s">
        <v>126</v>
      </c>
      <c r="N373" s="175" t="s">
        <v>1133</v>
      </c>
      <c r="O373" s="175" t="s">
        <v>579</v>
      </c>
      <c r="P373" s="179" t="s">
        <v>78</v>
      </c>
      <c r="Q373" s="179">
        <v>2566</v>
      </c>
      <c r="R373" s="192"/>
      <c r="S373" s="235">
        <f>IF($B373&lt;&gt;"",IF(AND($K373="เอก",OR($AT373&gt;0,AND($AT373=0,$AU373&gt;=9))),1,""),"")</f>
        <v>1</v>
      </c>
      <c r="T373" s="236" t="str">
        <f>IF($B373&lt;&gt;"",IF(AND($K373="โท",OR($AT373&gt;0,AND($AT373=0,$AU373&gt;=9))),1,""),"")</f>
        <v/>
      </c>
      <c r="U373" s="237" t="str">
        <f>IF($B373&lt;&gt;"",IF(AND($K373="ตรี",OR($AT373&gt;0,AND($AT373=0,$AU373&gt;=9))),1,""),"")</f>
        <v/>
      </c>
      <c r="V373" s="245" t="str">
        <f>IF($B373&lt;&gt;"",IF(AND($K373="เอก",AND($AT373=0,AND($AU373&gt;=6,$AU373&lt;=8))),1,""),"")</f>
        <v/>
      </c>
      <c r="W373" s="236" t="str">
        <f>IF($B373&lt;&gt;"",IF(AND($K373="โท",AND($AT373=0,AND($AU373&gt;=6,$AU373&lt;=8))),1,""),"")</f>
        <v/>
      </c>
      <c r="X373" s="237" t="str">
        <f>IF($B373&lt;&gt;"",IF(AND($K373="ตรี",AND($AT373=0,AND($AU373&gt;=6,$AU373&lt;=8))),1,""),"")</f>
        <v/>
      </c>
      <c r="Y373" s="245" t="str">
        <f>IF($B373&lt;&gt;"",IF(AND($K373="เอก",AND($AT373=0,AND($AU373&gt;=0,$AU373&lt;=5))),1,""),"")</f>
        <v/>
      </c>
      <c r="Z373" s="236" t="str">
        <f>IF($B373&lt;&gt;"",IF(AND($K373="โท",AND($AT373=0,AND($AU373&gt;=0,$AU373&lt;=5))),1,""),"")</f>
        <v/>
      </c>
      <c r="AA373" s="248" t="str">
        <f>IF($B373&lt;&gt;"",IF(AND($K373="ตรี",AND($AT373=0,AND($AU373&gt;=0,$AU373&lt;=5))),1,""),"")</f>
        <v/>
      </c>
      <c r="AB373" s="235" t="str">
        <f>IF($B373&lt;&gt;"",IF(AND($C373="ศาสตราจารย์",OR($AT373&gt;0,AND($AT373=0,$AU373&gt;=9))),1,""),"")</f>
        <v/>
      </c>
      <c r="AC373" s="236" t="str">
        <f>IF($B373&lt;&gt;"",IF(AND($C373="รองศาสตราจารย์",OR($AT373&gt;0,AND($AT373=0,$AU373&gt;=9))),1,""),"")</f>
        <v/>
      </c>
      <c r="AD373" s="236" t="str">
        <f>IF($B373&lt;&gt;"",IF(AND($C373="ผู้ช่วยศาสตราจารย์",OR($AT373&gt;0,AND($AT373=0,$AU373&gt;=9))),1,""),"")</f>
        <v/>
      </c>
      <c r="AE373" s="237">
        <f>IF($B373&lt;&gt;"",IF(AND($C373="อาจารย์",OR($AT373&gt;0,AND($AT373=0,$AU373&gt;=9))),1,""),"")</f>
        <v>1</v>
      </c>
      <c r="AF373" s="245" t="str">
        <f>IF($B373&lt;&gt;"",IF(AND($C373="ศาสตราจารย์",AND($AT373=0,AND($AU373&gt;=6,$AU373&lt;=8))),1,""),"")</f>
        <v/>
      </c>
      <c r="AG373" s="236" t="str">
        <f>IF($B373&lt;&gt;"",IF(AND($C373="รองศาสตราจารย์",AND($AT373=0,AND($AU373&gt;=6,$AU373&lt;=8))),1,""),"")</f>
        <v/>
      </c>
      <c r="AH373" s="236" t="str">
        <f>IF($B373&lt;&gt;"",IF(AND($C373="ผู้ช่วยศาสตราจารย์",AND($AT373=0,AND($AU373&gt;=6,$AU373&lt;=8))),1,""),"")</f>
        <v/>
      </c>
      <c r="AI373" s="237" t="str">
        <f>IF($B373&lt;&gt;"",IF(AND($C373="อาจารย์",AND($AT373=0,AND($AU373&gt;=6,$AU373&lt;=8))),1,""),"")</f>
        <v/>
      </c>
      <c r="AJ373" s="245" t="str">
        <f>IF($B373&lt;&gt;"",IF(AND($C373="ศาสตราจารย์",AND($AT373=0,AND($AU373&gt;=0,$AU373&lt;=5))),1,""),"")</f>
        <v/>
      </c>
      <c r="AK373" s="236" t="str">
        <f>IF($B373&lt;&gt;"",IF(AND($C373="รองศาสตราจารย์",AND($AT373=0,AND($AU373&gt;=0,$AU373&lt;=5))),1,""),"")</f>
        <v/>
      </c>
      <c r="AL373" s="236" t="str">
        <f>IF($B373&lt;&gt;"",IF(AND($C373="ผู้ช่วยศาสตราจารย์",AND($AT373=0,AND($AU373&gt;=0,$AU373&lt;=5))),1,""),"")</f>
        <v/>
      </c>
      <c r="AM373" s="248" t="str">
        <f>IF($B373&lt;&gt;"",IF(AND($C373="อาจารย์",AND($AT373=0,AND($AU373&gt;=0,$AU373&lt;=5))),1,""),"")</f>
        <v/>
      </c>
      <c r="AN373" s="250"/>
      <c r="AO373" s="251"/>
      <c r="AP373" s="251"/>
      <c r="AQ373" s="251"/>
      <c r="AR373" s="251"/>
      <c r="AS373" s="251"/>
      <c r="AT373">
        <f>IF(B373&lt;&gt;"",DATEDIF(E373,$AT$9,"Y"),"")</f>
        <v>9</v>
      </c>
      <c r="AU373">
        <f>IF(B373&lt;&gt;"",DATEDIF(E373,$AT$9,"YM"),"")</f>
        <v>8</v>
      </c>
      <c r="AV373">
        <f>IF(B373&lt;&gt;"",DATEDIF(E373,$AT$9,"MD"),"")</f>
        <v>0</v>
      </c>
    </row>
    <row r="374" spans="1:48" ht="21.75">
      <c r="A374" s="174">
        <v>31</v>
      </c>
      <c r="B374" s="175" t="s">
        <v>2494</v>
      </c>
      <c r="C374" s="175" t="s">
        <v>96</v>
      </c>
      <c r="D374" s="176">
        <v>44543</v>
      </c>
      <c r="E374" s="177">
        <v>44543</v>
      </c>
      <c r="F374" s="181"/>
      <c r="G374" s="181"/>
      <c r="H374" s="178"/>
      <c r="I374" s="175" t="s">
        <v>58</v>
      </c>
      <c r="J374" s="177">
        <v>52871</v>
      </c>
      <c r="K374" s="179" t="s">
        <v>3</v>
      </c>
      <c r="L374" s="175" t="s">
        <v>2476</v>
      </c>
      <c r="M374" s="175" t="s">
        <v>2398</v>
      </c>
      <c r="N374" s="180"/>
      <c r="O374" s="175" t="s">
        <v>53</v>
      </c>
      <c r="P374" s="179" t="s">
        <v>1768</v>
      </c>
      <c r="Q374" s="179" t="s">
        <v>2360</v>
      </c>
      <c r="R374" s="180"/>
      <c r="S374" s="235">
        <f t="shared" si="261"/>
        <v>1</v>
      </c>
      <c r="T374" s="236" t="str">
        <f t="shared" si="262"/>
        <v/>
      </c>
      <c r="U374" s="237" t="str">
        <f t="shared" si="263"/>
        <v/>
      </c>
      <c r="V374" s="245" t="str">
        <f t="shared" si="264"/>
        <v/>
      </c>
      <c r="W374" s="236" t="str">
        <f t="shared" si="265"/>
        <v/>
      </c>
      <c r="X374" s="237" t="str">
        <f t="shared" si="266"/>
        <v/>
      </c>
      <c r="Y374" s="245" t="str">
        <f t="shared" si="267"/>
        <v/>
      </c>
      <c r="Z374" s="236" t="str">
        <f t="shared" si="268"/>
        <v/>
      </c>
      <c r="AA374" s="248" t="str">
        <f t="shared" si="269"/>
        <v/>
      </c>
      <c r="AB374" s="235" t="str">
        <f t="shared" si="270"/>
        <v/>
      </c>
      <c r="AC374" s="236" t="str">
        <f t="shared" si="271"/>
        <v/>
      </c>
      <c r="AD374" s="236" t="str">
        <f t="shared" si="272"/>
        <v/>
      </c>
      <c r="AE374" s="237">
        <f t="shared" si="273"/>
        <v>1</v>
      </c>
      <c r="AF374" s="245" t="str">
        <f t="shared" si="274"/>
        <v/>
      </c>
      <c r="AG374" s="236" t="str">
        <f t="shared" si="275"/>
        <v/>
      </c>
      <c r="AH374" s="236" t="str">
        <f t="shared" si="276"/>
        <v/>
      </c>
      <c r="AI374" s="237" t="str">
        <f t="shared" si="277"/>
        <v/>
      </c>
      <c r="AJ374" s="245" t="str">
        <f t="shared" si="278"/>
        <v/>
      </c>
      <c r="AK374" s="236" t="str">
        <f t="shared" si="279"/>
        <v/>
      </c>
      <c r="AL374" s="236" t="str">
        <f t="shared" si="280"/>
        <v/>
      </c>
      <c r="AM374" s="248" t="str">
        <f t="shared" si="281"/>
        <v/>
      </c>
      <c r="AN374" s="250"/>
      <c r="AO374" s="251"/>
      <c r="AP374" s="251"/>
      <c r="AQ374" s="251"/>
      <c r="AR374" s="251"/>
      <c r="AS374" s="251"/>
      <c r="AT374">
        <f t="shared" si="282"/>
        <v>1</v>
      </c>
      <c r="AU374">
        <f t="shared" si="283"/>
        <v>5</v>
      </c>
      <c r="AV374">
        <f t="shared" si="284"/>
        <v>19</v>
      </c>
    </row>
    <row r="375" spans="1:48" ht="21.75">
      <c r="A375" s="174">
        <v>32</v>
      </c>
      <c r="B375" s="175" t="s">
        <v>1836</v>
      </c>
      <c r="C375" s="175" t="s">
        <v>96</v>
      </c>
      <c r="D375" s="176">
        <v>38474</v>
      </c>
      <c r="E375" s="177">
        <v>38474</v>
      </c>
      <c r="F375" s="181"/>
      <c r="G375" s="181"/>
      <c r="H375" s="178"/>
      <c r="I375" s="175" t="s">
        <v>58</v>
      </c>
      <c r="J375" s="177">
        <v>49949</v>
      </c>
      <c r="K375" s="179" t="s">
        <v>3</v>
      </c>
      <c r="L375" s="175" t="s">
        <v>1446</v>
      </c>
      <c r="M375" s="175" t="s">
        <v>684</v>
      </c>
      <c r="N375" s="175" t="s">
        <v>736</v>
      </c>
      <c r="O375" s="175" t="s">
        <v>7</v>
      </c>
      <c r="P375" s="179" t="s">
        <v>60</v>
      </c>
      <c r="Q375" s="179" t="s">
        <v>1837</v>
      </c>
      <c r="R375" s="180"/>
      <c r="S375" s="235">
        <f t="shared" si="261"/>
        <v>1</v>
      </c>
      <c r="T375" s="236" t="str">
        <f t="shared" si="262"/>
        <v/>
      </c>
      <c r="U375" s="237" t="str">
        <f t="shared" si="263"/>
        <v/>
      </c>
      <c r="V375" s="245" t="str">
        <f t="shared" si="264"/>
        <v/>
      </c>
      <c r="W375" s="236" t="str">
        <f t="shared" si="265"/>
        <v/>
      </c>
      <c r="X375" s="237" t="str">
        <f t="shared" si="266"/>
        <v/>
      </c>
      <c r="Y375" s="245" t="str">
        <f t="shared" si="267"/>
        <v/>
      </c>
      <c r="Z375" s="236" t="str">
        <f t="shared" si="268"/>
        <v/>
      </c>
      <c r="AA375" s="248" t="str">
        <f t="shared" si="269"/>
        <v/>
      </c>
      <c r="AB375" s="235" t="str">
        <f t="shared" si="270"/>
        <v/>
      </c>
      <c r="AC375" s="236" t="str">
        <f t="shared" si="271"/>
        <v/>
      </c>
      <c r="AD375" s="236" t="str">
        <f t="shared" si="272"/>
        <v/>
      </c>
      <c r="AE375" s="237">
        <f t="shared" si="273"/>
        <v>1</v>
      </c>
      <c r="AF375" s="245" t="str">
        <f t="shared" si="274"/>
        <v/>
      </c>
      <c r="AG375" s="236" t="str">
        <f t="shared" si="275"/>
        <v/>
      </c>
      <c r="AH375" s="236" t="str">
        <f t="shared" si="276"/>
        <v/>
      </c>
      <c r="AI375" s="237" t="str">
        <f t="shared" si="277"/>
        <v/>
      </c>
      <c r="AJ375" s="245" t="str">
        <f t="shared" si="278"/>
        <v/>
      </c>
      <c r="AK375" s="236" t="str">
        <f t="shared" si="279"/>
        <v/>
      </c>
      <c r="AL375" s="236" t="str">
        <f t="shared" si="280"/>
        <v/>
      </c>
      <c r="AM375" s="248" t="str">
        <f t="shared" si="281"/>
        <v/>
      </c>
      <c r="AN375" s="250"/>
      <c r="AO375" s="251"/>
      <c r="AP375" s="251"/>
      <c r="AQ375" s="251"/>
      <c r="AR375" s="251"/>
      <c r="AS375" s="251"/>
      <c r="AT375">
        <f t="shared" si="282"/>
        <v>18</v>
      </c>
      <c r="AU375">
        <f t="shared" si="283"/>
        <v>0</v>
      </c>
      <c r="AV375">
        <f t="shared" si="284"/>
        <v>30</v>
      </c>
    </row>
    <row r="376" spans="1:48" ht="21.75">
      <c r="A376" s="174">
        <v>33</v>
      </c>
      <c r="B376" s="175" t="s">
        <v>1058</v>
      </c>
      <c r="C376" s="175" t="s">
        <v>96</v>
      </c>
      <c r="D376" s="176">
        <v>40400</v>
      </c>
      <c r="E376" s="177">
        <v>40400</v>
      </c>
      <c r="F376" s="181"/>
      <c r="G376" s="181"/>
      <c r="H376" s="178"/>
      <c r="I376" s="175" t="s">
        <v>58</v>
      </c>
      <c r="J376" s="177">
        <v>50679</v>
      </c>
      <c r="K376" s="179" t="s">
        <v>3</v>
      </c>
      <c r="L376" s="175" t="s">
        <v>1059</v>
      </c>
      <c r="M376" s="175" t="s">
        <v>1060</v>
      </c>
      <c r="N376" s="175" t="s">
        <v>70</v>
      </c>
      <c r="O376" s="175" t="s">
        <v>231</v>
      </c>
      <c r="P376" s="179" t="s">
        <v>194</v>
      </c>
      <c r="Q376" s="179" t="s">
        <v>72</v>
      </c>
      <c r="R376" s="180"/>
      <c r="S376" s="235">
        <f t="shared" si="261"/>
        <v>1</v>
      </c>
      <c r="T376" s="236" t="str">
        <f t="shared" si="262"/>
        <v/>
      </c>
      <c r="U376" s="237" t="str">
        <f t="shared" si="263"/>
        <v/>
      </c>
      <c r="V376" s="245" t="str">
        <f t="shared" si="264"/>
        <v/>
      </c>
      <c r="W376" s="236" t="str">
        <f t="shared" si="265"/>
        <v/>
      </c>
      <c r="X376" s="237" t="str">
        <f t="shared" si="266"/>
        <v/>
      </c>
      <c r="Y376" s="245" t="str">
        <f t="shared" si="267"/>
        <v/>
      </c>
      <c r="Z376" s="236" t="str">
        <f t="shared" si="268"/>
        <v/>
      </c>
      <c r="AA376" s="248" t="str">
        <f t="shared" si="269"/>
        <v/>
      </c>
      <c r="AB376" s="235" t="str">
        <f t="shared" si="270"/>
        <v/>
      </c>
      <c r="AC376" s="236" t="str">
        <f t="shared" si="271"/>
        <v/>
      </c>
      <c r="AD376" s="236" t="str">
        <f t="shared" si="272"/>
        <v/>
      </c>
      <c r="AE376" s="237">
        <f t="shared" si="273"/>
        <v>1</v>
      </c>
      <c r="AF376" s="245" t="str">
        <f t="shared" si="274"/>
        <v/>
      </c>
      <c r="AG376" s="236" t="str">
        <f t="shared" si="275"/>
        <v/>
      </c>
      <c r="AH376" s="236" t="str">
        <f t="shared" si="276"/>
        <v/>
      </c>
      <c r="AI376" s="237" t="str">
        <f t="shared" si="277"/>
        <v/>
      </c>
      <c r="AJ376" s="245" t="str">
        <f t="shared" si="278"/>
        <v/>
      </c>
      <c r="AK376" s="236" t="str">
        <f t="shared" si="279"/>
        <v/>
      </c>
      <c r="AL376" s="236" t="str">
        <f t="shared" si="280"/>
        <v/>
      </c>
      <c r="AM376" s="248" t="str">
        <f t="shared" si="281"/>
        <v/>
      </c>
      <c r="AN376" s="250"/>
      <c r="AO376" s="251"/>
      <c r="AP376" s="251"/>
      <c r="AQ376" s="251"/>
      <c r="AR376" s="251"/>
      <c r="AS376" s="251"/>
      <c r="AT376">
        <f t="shared" si="282"/>
        <v>12</v>
      </c>
      <c r="AU376">
        <f t="shared" si="283"/>
        <v>9</v>
      </c>
      <c r="AV376">
        <f t="shared" si="284"/>
        <v>22</v>
      </c>
    </row>
    <row r="377" spans="1:48" ht="21.75">
      <c r="A377" s="174">
        <v>34</v>
      </c>
      <c r="B377" s="175" t="s">
        <v>1703</v>
      </c>
      <c r="C377" s="175" t="s">
        <v>96</v>
      </c>
      <c r="D377" s="176">
        <v>38975</v>
      </c>
      <c r="E377" s="177">
        <v>38975</v>
      </c>
      <c r="F377" s="181"/>
      <c r="G377" s="181"/>
      <c r="H377" s="178"/>
      <c r="I377" s="175" t="s">
        <v>58</v>
      </c>
      <c r="J377" s="177">
        <v>51775</v>
      </c>
      <c r="K377" s="179" t="s">
        <v>3</v>
      </c>
      <c r="L377" s="175" t="s">
        <v>1704</v>
      </c>
      <c r="M377" s="175" t="s">
        <v>88</v>
      </c>
      <c r="N377" s="175" t="s">
        <v>1751</v>
      </c>
      <c r="O377" s="175" t="s">
        <v>738</v>
      </c>
      <c r="P377" s="179" t="s">
        <v>72</v>
      </c>
      <c r="Q377" s="179" t="s">
        <v>495</v>
      </c>
      <c r="R377" s="175"/>
      <c r="S377" s="235">
        <f t="shared" si="261"/>
        <v>1</v>
      </c>
      <c r="T377" s="236" t="str">
        <f t="shared" si="262"/>
        <v/>
      </c>
      <c r="U377" s="237" t="str">
        <f t="shared" si="263"/>
        <v/>
      </c>
      <c r="V377" s="245" t="str">
        <f t="shared" si="264"/>
        <v/>
      </c>
      <c r="W377" s="236" t="str">
        <f t="shared" si="265"/>
        <v/>
      </c>
      <c r="X377" s="237" t="str">
        <f t="shared" si="266"/>
        <v/>
      </c>
      <c r="Y377" s="245" t="str">
        <f t="shared" si="267"/>
        <v/>
      </c>
      <c r="Z377" s="236" t="str">
        <f t="shared" si="268"/>
        <v/>
      </c>
      <c r="AA377" s="248" t="str">
        <f t="shared" si="269"/>
        <v/>
      </c>
      <c r="AB377" s="235" t="str">
        <f t="shared" si="270"/>
        <v/>
      </c>
      <c r="AC377" s="236" t="str">
        <f t="shared" si="271"/>
        <v/>
      </c>
      <c r="AD377" s="236" t="str">
        <f t="shared" si="272"/>
        <v/>
      </c>
      <c r="AE377" s="237">
        <f t="shared" si="273"/>
        <v>1</v>
      </c>
      <c r="AF377" s="245" t="str">
        <f t="shared" si="274"/>
        <v/>
      </c>
      <c r="AG377" s="236" t="str">
        <f t="shared" si="275"/>
        <v/>
      </c>
      <c r="AH377" s="236" t="str">
        <f t="shared" si="276"/>
        <v/>
      </c>
      <c r="AI377" s="237" t="str">
        <f t="shared" si="277"/>
        <v/>
      </c>
      <c r="AJ377" s="245" t="str">
        <f t="shared" si="278"/>
        <v/>
      </c>
      <c r="AK377" s="236" t="str">
        <f t="shared" si="279"/>
        <v/>
      </c>
      <c r="AL377" s="236" t="str">
        <f t="shared" si="280"/>
        <v/>
      </c>
      <c r="AM377" s="248" t="str">
        <f t="shared" si="281"/>
        <v/>
      </c>
      <c r="AN377" s="250"/>
      <c r="AO377" s="251"/>
      <c r="AP377" s="251"/>
      <c r="AQ377" s="251"/>
      <c r="AR377" s="251"/>
      <c r="AS377" s="251"/>
      <c r="AT377">
        <f t="shared" si="282"/>
        <v>16</v>
      </c>
      <c r="AU377">
        <f t="shared" si="283"/>
        <v>8</v>
      </c>
      <c r="AV377">
        <f t="shared" si="284"/>
        <v>17</v>
      </c>
    </row>
    <row r="378" spans="1:48" ht="21.75">
      <c r="A378" s="174">
        <v>35</v>
      </c>
      <c r="B378" s="175" t="s">
        <v>2129</v>
      </c>
      <c r="C378" s="175" t="s">
        <v>96</v>
      </c>
      <c r="D378" s="176">
        <v>41864</v>
      </c>
      <c r="E378" s="177">
        <v>41864</v>
      </c>
      <c r="F378" s="181"/>
      <c r="G378" s="181"/>
      <c r="H378" s="178"/>
      <c r="I378" s="175" t="s">
        <v>58</v>
      </c>
      <c r="J378" s="177">
        <v>54697</v>
      </c>
      <c r="K378" s="179" t="s">
        <v>3</v>
      </c>
      <c r="L378" s="175" t="s">
        <v>2136</v>
      </c>
      <c r="M378" s="175" t="s">
        <v>88</v>
      </c>
      <c r="N378" s="175" t="s">
        <v>999</v>
      </c>
      <c r="O378" s="175" t="s">
        <v>106</v>
      </c>
      <c r="P378" s="179" t="s">
        <v>117</v>
      </c>
      <c r="Q378" s="179" t="s">
        <v>2042</v>
      </c>
      <c r="R378" s="180"/>
      <c r="S378" s="235">
        <f t="shared" si="261"/>
        <v>1</v>
      </c>
      <c r="T378" s="236" t="str">
        <f t="shared" si="262"/>
        <v/>
      </c>
      <c r="U378" s="237" t="str">
        <f t="shared" si="263"/>
        <v/>
      </c>
      <c r="V378" s="245" t="str">
        <f t="shared" si="264"/>
        <v/>
      </c>
      <c r="W378" s="236" t="str">
        <f t="shared" si="265"/>
        <v/>
      </c>
      <c r="X378" s="237" t="str">
        <f t="shared" si="266"/>
        <v/>
      </c>
      <c r="Y378" s="245" t="str">
        <f t="shared" si="267"/>
        <v/>
      </c>
      <c r="Z378" s="236" t="str">
        <f t="shared" si="268"/>
        <v/>
      </c>
      <c r="AA378" s="248" t="str">
        <f t="shared" si="269"/>
        <v/>
      </c>
      <c r="AB378" s="235" t="str">
        <f t="shared" si="270"/>
        <v/>
      </c>
      <c r="AC378" s="236" t="str">
        <f t="shared" si="271"/>
        <v/>
      </c>
      <c r="AD378" s="236" t="str">
        <f t="shared" si="272"/>
        <v/>
      </c>
      <c r="AE378" s="237">
        <f t="shared" si="273"/>
        <v>1</v>
      </c>
      <c r="AF378" s="245" t="str">
        <f t="shared" si="274"/>
        <v/>
      </c>
      <c r="AG378" s="236" t="str">
        <f t="shared" si="275"/>
        <v/>
      </c>
      <c r="AH378" s="236" t="str">
        <f t="shared" si="276"/>
        <v/>
      </c>
      <c r="AI378" s="237" t="str">
        <f t="shared" si="277"/>
        <v/>
      </c>
      <c r="AJ378" s="245" t="str">
        <f t="shared" si="278"/>
        <v/>
      </c>
      <c r="AK378" s="236" t="str">
        <f t="shared" si="279"/>
        <v/>
      </c>
      <c r="AL378" s="236" t="str">
        <f t="shared" si="280"/>
        <v/>
      </c>
      <c r="AM378" s="248" t="str">
        <f t="shared" si="281"/>
        <v/>
      </c>
      <c r="AN378" s="250"/>
      <c r="AO378" s="251"/>
      <c r="AP378" s="251"/>
      <c r="AQ378" s="251"/>
      <c r="AR378" s="251"/>
      <c r="AS378" s="251"/>
      <c r="AT378">
        <f t="shared" si="282"/>
        <v>8</v>
      </c>
      <c r="AU378">
        <f t="shared" si="283"/>
        <v>9</v>
      </c>
      <c r="AV378">
        <f t="shared" si="284"/>
        <v>19</v>
      </c>
    </row>
    <row r="379" spans="1:48" ht="21.75">
      <c r="A379" s="174">
        <v>36</v>
      </c>
      <c r="B379" s="175" t="s">
        <v>2247</v>
      </c>
      <c r="C379" s="175" t="s">
        <v>96</v>
      </c>
      <c r="D379" s="176">
        <v>39379</v>
      </c>
      <c r="E379" s="177">
        <v>39379</v>
      </c>
      <c r="F379" s="181"/>
      <c r="G379" s="181"/>
      <c r="H379" s="178"/>
      <c r="I379" s="175" t="s">
        <v>58</v>
      </c>
      <c r="J379" s="177">
        <v>50679</v>
      </c>
      <c r="K379" s="179" t="s">
        <v>3</v>
      </c>
      <c r="L379" s="175" t="s">
        <v>2248</v>
      </c>
      <c r="M379" s="175" t="s">
        <v>88</v>
      </c>
      <c r="N379" s="175" t="s">
        <v>197</v>
      </c>
      <c r="O379" s="175" t="s">
        <v>71</v>
      </c>
      <c r="P379" s="179" t="s">
        <v>99</v>
      </c>
      <c r="Q379" s="179" t="s">
        <v>2360</v>
      </c>
      <c r="R379" s="175"/>
      <c r="S379" s="235">
        <f t="shared" si="261"/>
        <v>1</v>
      </c>
      <c r="T379" s="236" t="str">
        <f t="shared" si="262"/>
        <v/>
      </c>
      <c r="U379" s="237" t="str">
        <f t="shared" si="263"/>
        <v/>
      </c>
      <c r="V379" s="245" t="str">
        <f t="shared" si="264"/>
        <v/>
      </c>
      <c r="W379" s="236" t="str">
        <f t="shared" si="265"/>
        <v/>
      </c>
      <c r="X379" s="237" t="str">
        <f t="shared" si="266"/>
        <v/>
      </c>
      <c r="Y379" s="245" t="str">
        <f t="shared" si="267"/>
        <v/>
      </c>
      <c r="Z379" s="236" t="str">
        <f t="shared" si="268"/>
        <v/>
      </c>
      <c r="AA379" s="248" t="str">
        <f t="shared" si="269"/>
        <v/>
      </c>
      <c r="AB379" s="235" t="str">
        <f t="shared" si="270"/>
        <v/>
      </c>
      <c r="AC379" s="236" t="str">
        <f t="shared" si="271"/>
        <v/>
      </c>
      <c r="AD379" s="236" t="str">
        <f t="shared" si="272"/>
        <v/>
      </c>
      <c r="AE379" s="237">
        <f t="shared" si="273"/>
        <v>1</v>
      </c>
      <c r="AF379" s="245" t="str">
        <f t="shared" si="274"/>
        <v/>
      </c>
      <c r="AG379" s="236" t="str">
        <f t="shared" si="275"/>
        <v/>
      </c>
      <c r="AH379" s="236" t="str">
        <f t="shared" si="276"/>
        <v/>
      </c>
      <c r="AI379" s="237" t="str">
        <f t="shared" si="277"/>
        <v/>
      </c>
      <c r="AJ379" s="245" t="str">
        <f t="shared" si="278"/>
        <v/>
      </c>
      <c r="AK379" s="236" t="str">
        <f t="shared" si="279"/>
        <v/>
      </c>
      <c r="AL379" s="236" t="str">
        <f t="shared" si="280"/>
        <v/>
      </c>
      <c r="AM379" s="248" t="str">
        <f t="shared" si="281"/>
        <v/>
      </c>
      <c r="AN379" s="250"/>
      <c r="AO379" s="251"/>
      <c r="AP379" s="251"/>
      <c r="AQ379" s="251"/>
      <c r="AR379" s="251"/>
      <c r="AS379" s="251"/>
      <c r="AT379">
        <f t="shared" si="282"/>
        <v>15</v>
      </c>
      <c r="AU379">
        <f t="shared" si="283"/>
        <v>7</v>
      </c>
      <c r="AV379">
        <f t="shared" si="284"/>
        <v>8</v>
      </c>
    </row>
    <row r="380" spans="1:48" ht="21.75">
      <c r="A380" s="174">
        <v>37</v>
      </c>
      <c r="B380" s="175" t="s">
        <v>1063</v>
      </c>
      <c r="C380" s="175" t="s">
        <v>96</v>
      </c>
      <c r="D380" s="176">
        <v>42373</v>
      </c>
      <c r="E380" s="177">
        <v>42373</v>
      </c>
      <c r="F380" s="181"/>
      <c r="G380" s="181"/>
      <c r="H380" s="178"/>
      <c r="I380" s="175" t="s">
        <v>58</v>
      </c>
      <c r="J380" s="177">
        <v>54332</v>
      </c>
      <c r="K380" s="179" t="s">
        <v>10</v>
      </c>
      <c r="L380" s="175" t="s">
        <v>1064</v>
      </c>
      <c r="M380" s="175" t="s">
        <v>126</v>
      </c>
      <c r="N380" s="175" t="s">
        <v>1065</v>
      </c>
      <c r="O380" s="175" t="s">
        <v>7</v>
      </c>
      <c r="P380" s="179" t="s">
        <v>109</v>
      </c>
      <c r="Q380" s="179" t="s">
        <v>117</v>
      </c>
      <c r="R380" s="180"/>
      <c r="S380" s="235" t="str">
        <f t="shared" si="261"/>
        <v/>
      </c>
      <c r="T380" s="236">
        <f t="shared" si="262"/>
        <v>1</v>
      </c>
      <c r="U380" s="237" t="str">
        <f t="shared" si="263"/>
        <v/>
      </c>
      <c r="V380" s="245" t="str">
        <f t="shared" si="264"/>
        <v/>
      </c>
      <c r="W380" s="236" t="str">
        <f t="shared" si="265"/>
        <v/>
      </c>
      <c r="X380" s="237" t="str">
        <f t="shared" si="266"/>
        <v/>
      </c>
      <c r="Y380" s="245" t="str">
        <f t="shared" si="267"/>
        <v/>
      </c>
      <c r="Z380" s="236" t="str">
        <f t="shared" si="268"/>
        <v/>
      </c>
      <c r="AA380" s="248" t="str">
        <f t="shared" si="269"/>
        <v/>
      </c>
      <c r="AB380" s="235" t="str">
        <f t="shared" si="270"/>
        <v/>
      </c>
      <c r="AC380" s="236" t="str">
        <f t="shared" si="271"/>
        <v/>
      </c>
      <c r="AD380" s="236" t="str">
        <f t="shared" si="272"/>
        <v/>
      </c>
      <c r="AE380" s="237">
        <f t="shared" si="273"/>
        <v>1</v>
      </c>
      <c r="AF380" s="245" t="str">
        <f t="shared" si="274"/>
        <v/>
      </c>
      <c r="AG380" s="236" t="str">
        <f t="shared" si="275"/>
        <v/>
      </c>
      <c r="AH380" s="236" t="str">
        <f t="shared" si="276"/>
        <v/>
      </c>
      <c r="AI380" s="237" t="str">
        <f t="shared" si="277"/>
        <v/>
      </c>
      <c r="AJ380" s="245" t="str">
        <f t="shared" si="278"/>
        <v/>
      </c>
      <c r="AK380" s="236" t="str">
        <f t="shared" si="279"/>
        <v/>
      </c>
      <c r="AL380" s="236" t="str">
        <f t="shared" si="280"/>
        <v/>
      </c>
      <c r="AM380" s="248" t="str">
        <f t="shared" si="281"/>
        <v/>
      </c>
      <c r="AN380" s="250"/>
      <c r="AO380" s="251"/>
      <c r="AP380" s="251"/>
      <c r="AQ380" s="251"/>
      <c r="AR380" s="251"/>
      <c r="AS380" s="251"/>
      <c r="AT380">
        <f t="shared" si="282"/>
        <v>7</v>
      </c>
      <c r="AU380">
        <f t="shared" si="283"/>
        <v>4</v>
      </c>
      <c r="AV380">
        <f t="shared" si="284"/>
        <v>28</v>
      </c>
    </row>
    <row r="381" spans="1:48" ht="21.75">
      <c r="A381" s="174">
        <v>38</v>
      </c>
      <c r="B381" s="175" t="s">
        <v>1066</v>
      </c>
      <c r="C381" s="175" t="s">
        <v>96</v>
      </c>
      <c r="D381" s="176">
        <v>42095</v>
      </c>
      <c r="E381" s="177">
        <v>42095</v>
      </c>
      <c r="F381" s="181"/>
      <c r="G381" s="181"/>
      <c r="H381" s="178"/>
      <c r="I381" s="175" t="s">
        <v>58</v>
      </c>
      <c r="J381" s="177">
        <v>54332</v>
      </c>
      <c r="K381" s="179" t="s">
        <v>10</v>
      </c>
      <c r="L381" s="175" t="s">
        <v>1067</v>
      </c>
      <c r="M381" s="175" t="s">
        <v>126</v>
      </c>
      <c r="N381" s="175" t="s">
        <v>1047</v>
      </c>
      <c r="O381" s="175" t="s">
        <v>7</v>
      </c>
      <c r="P381" s="179" t="s">
        <v>72</v>
      </c>
      <c r="Q381" s="179" t="s">
        <v>73</v>
      </c>
      <c r="R381" s="180"/>
      <c r="S381" s="235" t="str">
        <f t="shared" si="261"/>
        <v/>
      </c>
      <c r="T381" s="236">
        <f t="shared" si="262"/>
        <v>1</v>
      </c>
      <c r="U381" s="237" t="str">
        <f t="shared" si="263"/>
        <v/>
      </c>
      <c r="V381" s="245" t="str">
        <f t="shared" si="264"/>
        <v/>
      </c>
      <c r="W381" s="236" t="str">
        <f t="shared" si="265"/>
        <v/>
      </c>
      <c r="X381" s="237" t="str">
        <f t="shared" si="266"/>
        <v/>
      </c>
      <c r="Y381" s="245" t="str">
        <f t="shared" si="267"/>
        <v/>
      </c>
      <c r="Z381" s="236" t="str">
        <f t="shared" si="268"/>
        <v/>
      </c>
      <c r="AA381" s="248" t="str">
        <f t="shared" si="269"/>
        <v/>
      </c>
      <c r="AB381" s="235" t="str">
        <f t="shared" si="270"/>
        <v/>
      </c>
      <c r="AC381" s="236" t="str">
        <f t="shared" si="271"/>
        <v/>
      </c>
      <c r="AD381" s="236" t="str">
        <f t="shared" si="272"/>
        <v/>
      </c>
      <c r="AE381" s="237">
        <f t="shared" si="273"/>
        <v>1</v>
      </c>
      <c r="AF381" s="245" t="str">
        <f t="shared" si="274"/>
        <v/>
      </c>
      <c r="AG381" s="236" t="str">
        <f t="shared" si="275"/>
        <v/>
      </c>
      <c r="AH381" s="236" t="str">
        <f t="shared" si="276"/>
        <v/>
      </c>
      <c r="AI381" s="237" t="str">
        <f t="shared" si="277"/>
        <v/>
      </c>
      <c r="AJ381" s="245" t="str">
        <f t="shared" si="278"/>
        <v/>
      </c>
      <c r="AK381" s="236" t="str">
        <f t="shared" si="279"/>
        <v/>
      </c>
      <c r="AL381" s="236" t="str">
        <f t="shared" si="280"/>
        <v/>
      </c>
      <c r="AM381" s="248" t="str">
        <f t="shared" si="281"/>
        <v/>
      </c>
      <c r="AN381" s="250"/>
      <c r="AO381" s="251"/>
      <c r="AP381" s="251"/>
      <c r="AQ381" s="251"/>
      <c r="AR381" s="251"/>
      <c r="AS381" s="251"/>
      <c r="AT381">
        <f t="shared" si="282"/>
        <v>8</v>
      </c>
      <c r="AU381">
        <f t="shared" si="283"/>
        <v>2</v>
      </c>
      <c r="AV381">
        <f t="shared" si="284"/>
        <v>0</v>
      </c>
    </row>
    <row r="382" spans="1:48" ht="21.75">
      <c r="A382" s="174">
        <v>39</v>
      </c>
      <c r="B382" s="175" t="s">
        <v>1075</v>
      </c>
      <c r="C382" s="175" t="s">
        <v>96</v>
      </c>
      <c r="D382" s="176">
        <v>39727</v>
      </c>
      <c r="E382" s="177">
        <v>39727</v>
      </c>
      <c r="F382" s="181"/>
      <c r="G382" s="181"/>
      <c r="H382" s="178"/>
      <c r="I382" s="175" t="s">
        <v>58</v>
      </c>
      <c r="J382" s="177">
        <v>52140</v>
      </c>
      <c r="K382" s="179" t="s">
        <v>10</v>
      </c>
      <c r="L382" s="175" t="s">
        <v>1076</v>
      </c>
      <c r="M382" s="175" t="s">
        <v>29</v>
      </c>
      <c r="N382" s="175" t="s">
        <v>1077</v>
      </c>
      <c r="O382" s="175" t="s">
        <v>7</v>
      </c>
      <c r="P382" s="179" t="s">
        <v>194</v>
      </c>
      <c r="Q382" s="179" t="s">
        <v>59</v>
      </c>
      <c r="R382" s="192" t="s">
        <v>1685</v>
      </c>
      <c r="S382" s="235" t="str">
        <f t="shared" si="261"/>
        <v/>
      </c>
      <c r="T382" s="236">
        <f t="shared" si="262"/>
        <v>1</v>
      </c>
      <c r="U382" s="237" t="str">
        <f t="shared" si="263"/>
        <v/>
      </c>
      <c r="V382" s="245" t="str">
        <f t="shared" si="264"/>
        <v/>
      </c>
      <c r="W382" s="236" t="str">
        <f t="shared" si="265"/>
        <v/>
      </c>
      <c r="X382" s="237" t="str">
        <f t="shared" si="266"/>
        <v/>
      </c>
      <c r="Y382" s="245" t="str">
        <f t="shared" si="267"/>
        <v/>
      </c>
      <c r="Z382" s="236" t="str">
        <f t="shared" si="268"/>
        <v/>
      </c>
      <c r="AA382" s="248" t="str">
        <f t="shared" si="269"/>
        <v/>
      </c>
      <c r="AB382" s="235" t="str">
        <f t="shared" si="270"/>
        <v/>
      </c>
      <c r="AC382" s="236" t="str">
        <f t="shared" si="271"/>
        <v/>
      </c>
      <c r="AD382" s="236" t="str">
        <f t="shared" si="272"/>
        <v/>
      </c>
      <c r="AE382" s="237">
        <f t="shared" si="273"/>
        <v>1</v>
      </c>
      <c r="AF382" s="245" t="str">
        <f t="shared" si="274"/>
        <v/>
      </c>
      <c r="AG382" s="236" t="str">
        <f t="shared" si="275"/>
        <v/>
      </c>
      <c r="AH382" s="236" t="str">
        <f t="shared" si="276"/>
        <v/>
      </c>
      <c r="AI382" s="237" t="str">
        <f t="shared" si="277"/>
        <v/>
      </c>
      <c r="AJ382" s="245" t="str">
        <f t="shared" si="278"/>
        <v/>
      </c>
      <c r="AK382" s="236" t="str">
        <f t="shared" si="279"/>
        <v/>
      </c>
      <c r="AL382" s="236" t="str">
        <f t="shared" si="280"/>
        <v/>
      </c>
      <c r="AM382" s="248" t="str">
        <f t="shared" si="281"/>
        <v/>
      </c>
      <c r="AN382" s="250"/>
      <c r="AO382" s="251"/>
      <c r="AP382" s="251"/>
      <c r="AQ382" s="251"/>
      <c r="AR382" s="251"/>
      <c r="AS382" s="251"/>
      <c r="AT382">
        <f t="shared" si="282"/>
        <v>14</v>
      </c>
      <c r="AU382">
        <f t="shared" si="283"/>
        <v>7</v>
      </c>
      <c r="AV382">
        <f t="shared" si="284"/>
        <v>26</v>
      </c>
    </row>
    <row r="383" spans="1:48" ht="21.75">
      <c r="A383" s="174">
        <v>40</v>
      </c>
      <c r="B383" s="175" t="s">
        <v>1084</v>
      </c>
      <c r="C383" s="175" t="s">
        <v>96</v>
      </c>
      <c r="D383" s="176">
        <v>42153</v>
      </c>
      <c r="E383" s="177">
        <v>42153</v>
      </c>
      <c r="F383" s="181"/>
      <c r="G383" s="181"/>
      <c r="H383" s="178"/>
      <c r="I383" s="175" t="s">
        <v>58</v>
      </c>
      <c r="J383" s="177">
        <v>53966</v>
      </c>
      <c r="K383" s="179" t="s">
        <v>10</v>
      </c>
      <c r="L383" s="175" t="s">
        <v>1021</v>
      </c>
      <c r="M383" s="175" t="s">
        <v>29</v>
      </c>
      <c r="N383" s="175" t="s">
        <v>1020</v>
      </c>
      <c r="O383" s="175" t="s">
        <v>53</v>
      </c>
      <c r="P383" s="179" t="s">
        <v>99</v>
      </c>
      <c r="Q383" s="179" t="s">
        <v>60</v>
      </c>
      <c r="R383" s="192" t="s">
        <v>1685</v>
      </c>
      <c r="S383" s="235" t="str">
        <f t="shared" si="261"/>
        <v/>
      </c>
      <c r="T383" s="236">
        <f t="shared" si="262"/>
        <v>1</v>
      </c>
      <c r="U383" s="237" t="str">
        <f t="shared" si="263"/>
        <v/>
      </c>
      <c r="V383" s="245" t="str">
        <f t="shared" si="264"/>
        <v/>
      </c>
      <c r="W383" s="236" t="str">
        <f t="shared" si="265"/>
        <v/>
      </c>
      <c r="X383" s="237" t="str">
        <f t="shared" si="266"/>
        <v/>
      </c>
      <c r="Y383" s="245" t="str">
        <f t="shared" si="267"/>
        <v/>
      </c>
      <c r="Z383" s="236" t="str">
        <f t="shared" si="268"/>
        <v/>
      </c>
      <c r="AA383" s="248" t="str">
        <f t="shared" si="269"/>
        <v/>
      </c>
      <c r="AB383" s="235" t="str">
        <f t="shared" si="270"/>
        <v/>
      </c>
      <c r="AC383" s="236" t="str">
        <f t="shared" si="271"/>
        <v/>
      </c>
      <c r="AD383" s="236" t="str">
        <f t="shared" si="272"/>
        <v/>
      </c>
      <c r="AE383" s="237">
        <f t="shared" si="273"/>
        <v>1</v>
      </c>
      <c r="AF383" s="245" t="str">
        <f t="shared" si="274"/>
        <v/>
      </c>
      <c r="AG383" s="236" t="str">
        <f t="shared" si="275"/>
        <v/>
      </c>
      <c r="AH383" s="236" t="str">
        <f t="shared" si="276"/>
        <v/>
      </c>
      <c r="AI383" s="237" t="str">
        <f t="shared" si="277"/>
        <v/>
      </c>
      <c r="AJ383" s="245" t="str">
        <f t="shared" si="278"/>
        <v/>
      </c>
      <c r="AK383" s="236" t="str">
        <f t="shared" si="279"/>
        <v/>
      </c>
      <c r="AL383" s="236" t="str">
        <f t="shared" si="280"/>
        <v/>
      </c>
      <c r="AM383" s="248" t="str">
        <f t="shared" si="281"/>
        <v/>
      </c>
      <c r="AN383" s="250"/>
      <c r="AO383" s="251"/>
      <c r="AP383" s="251"/>
      <c r="AQ383" s="251"/>
      <c r="AR383" s="251"/>
      <c r="AS383" s="251"/>
      <c r="AT383">
        <f t="shared" si="282"/>
        <v>8</v>
      </c>
      <c r="AU383">
        <f t="shared" si="283"/>
        <v>0</v>
      </c>
      <c r="AV383">
        <f t="shared" si="284"/>
        <v>3</v>
      </c>
    </row>
    <row r="384" spans="1:48" ht="21.75">
      <c r="A384" s="174">
        <v>41</v>
      </c>
      <c r="B384" s="175" t="s">
        <v>1086</v>
      </c>
      <c r="C384" s="175" t="s">
        <v>96</v>
      </c>
      <c r="D384" s="176">
        <v>41554</v>
      </c>
      <c r="E384" s="177">
        <v>41554</v>
      </c>
      <c r="F384" s="181"/>
      <c r="G384" s="181"/>
      <c r="H384" s="178"/>
      <c r="I384" s="175" t="s">
        <v>58</v>
      </c>
      <c r="J384" s="177">
        <v>52505</v>
      </c>
      <c r="K384" s="179" t="s">
        <v>10</v>
      </c>
      <c r="L384" s="175" t="s">
        <v>1061</v>
      </c>
      <c r="M384" s="175" t="s">
        <v>609</v>
      </c>
      <c r="N384" s="175" t="s">
        <v>1062</v>
      </c>
      <c r="O384" s="175" t="s">
        <v>7</v>
      </c>
      <c r="P384" s="179" t="s">
        <v>99</v>
      </c>
      <c r="Q384" s="179" t="s">
        <v>109</v>
      </c>
      <c r="R384" s="192" t="s">
        <v>1685</v>
      </c>
      <c r="S384" s="235" t="str">
        <f t="shared" si="261"/>
        <v/>
      </c>
      <c r="T384" s="236">
        <f t="shared" si="262"/>
        <v>1</v>
      </c>
      <c r="U384" s="237" t="str">
        <f t="shared" si="263"/>
        <v/>
      </c>
      <c r="V384" s="245" t="str">
        <f t="shared" si="264"/>
        <v/>
      </c>
      <c r="W384" s="236" t="str">
        <f t="shared" si="265"/>
        <v/>
      </c>
      <c r="X384" s="237" t="str">
        <f t="shared" si="266"/>
        <v/>
      </c>
      <c r="Y384" s="245" t="str">
        <f t="shared" si="267"/>
        <v/>
      </c>
      <c r="Z384" s="236" t="str">
        <f t="shared" si="268"/>
        <v/>
      </c>
      <c r="AA384" s="248" t="str">
        <f t="shared" si="269"/>
        <v/>
      </c>
      <c r="AB384" s="235" t="str">
        <f t="shared" si="270"/>
        <v/>
      </c>
      <c r="AC384" s="236" t="str">
        <f t="shared" si="271"/>
        <v/>
      </c>
      <c r="AD384" s="236" t="str">
        <f t="shared" si="272"/>
        <v/>
      </c>
      <c r="AE384" s="237">
        <f t="shared" si="273"/>
        <v>1</v>
      </c>
      <c r="AF384" s="245" t="str">
        <f t="shared" si="274"/>
        <v/>
      </c>
      <c r="AG384" s="236" t="str">
        <f t="shared" si="275"/>
        <v/>
      </c>
      <c r="AH384" s="236" t="str">
        <f t="shared" si="276"/>
        <v/>
      </c>
      <c r="AI384" s="237" t="str">
        <f t="shared" si="277"/>
        <v/>
      </c>
      <c r="AJ384" s="245" t="str">
        <f t="shared" si="278"/>
        <v/>
      </c>
      <c r="AK384" s="236" t="str">
        <f t="shared" si="279"/>
        <v/>
      </c>
      <c r="AL384" s="236" t="str">
        <f t="shared" si="280"/>
        <v/>
      </c>
      <c r="AM384" s="248" t="str">
        <f t="shared" si="281"/>
        <v/>
      </c>
      <c r="AN384" s="250"/>
      <c r="AO384" s="251"/>
      <c r="AP384" s="251"/>
      <c r="AQ384" s="251"/>
      <c r="AR384" s="251"/>
      <c r="AS384" s="251"/>
      <c r="AT384">
        <f t="shared" si="282"/>
        <v>9</v>
      </c>
      <c r="AU384">
        <f t="shared" si="283"/>
        <v>7</v>
      </c>
      <c r="AV384">
        <f t="shared" si="284"/>
        <v>25</v>
      </c>
    </row>
    <row r="385" spans="1:51" ht="21.75">
      <c r="A385" s="174">
        <v>42</v>
      </c>
      <c r="B385" s="175" t="s">
        <v>1705</v>
      </c>
      <c r="C385" s="175" t="s">
        <v>96</v>
      </c>
      <c r="D385" s="176">
        <v>42548</v>
      </c>
      <c r="E385" s="177">
        <v>42548</v>
      </c>
      <c r="F385" s="181"/>
      <c r="G385" s="181"/>
      <c r="H385" s="178"/>
      <c r="I385" s="175" t="s">
        <v>58</v>
      </c>
      <c r="J385" s="177">
        <v>53601</v>
      </c>
      <c r="K385" s="179" t="s">
        <v>10</v>
      </c>
      <c r="L385" s="175" t="s">
        <v>1706</v>
      </c>
      <c r="M385" s="175" t="s">
        <v>126</v>
      </c>
      <c r="N385" s="175" t="s">
        <v>1752</v>
      </c>
      <c r="O385" s="175" t="s">
        <v>7</v>
      </c>
      <c r="P385" s="179" t="s">
        <v>38</v>
      </c>
      <c r="Q385" s="179" t="s">
        <v>167</v>
      </c>
      <c r="R385" s="180"/>
      <c r="S385" s="235" t="str">
        <f t="shared" si="261"/>
        <v/>
      </c>
      <c r="T385" s="236">
        <f t="shared" si="262"/>
        <v>1</v>
      </c>
      <c r="U385" s="237" t="str">
        <f t="shared" si="263"/>
        <v/>
      </c>
      <c r="V385" s="245" t="str">
        <f t="shared" si="264"/>
        <v/>
      </c>
      <c r="W385" s="236" t="str">
        <f t="shared" si="265"/>
        <v/>
      </c>
      <c r="X385" s="237" t="str">
        <f t="shared" si="266"/>
        <v/>
      </c>
      <c r="Y385" s="245" t="str">
        <f t="shared" si="267"/>
        <v/>
      </c>
      <c r="Z385" s="236" t="str">
        <f t="shared" si="268"/>
        <v/>
      </c>
      <c r="AA385" s="248" t="str">
        <f t="shared" si="269"/>
        <v/>
      </c>
      <c r="AB385" s="235" t="str">
        <f t="shared" si="270"/>
        <v/>
      </c>
      <c r="AC385" s="236" t="str">
        <f t="shared" si="271"/>
        <v/>
      </c>
      <c r="AD385" s="236" t="str">
        <f t="shared" si="272"/>
        <v/>
      </c>
      <c r="AE385" s="237">
        <f t="shared" si="273"/>
        <v>1</v>
      </c>
      <c r="AF385" s="245" t="str">
        <f t="shared" si="274"/>
        <v/>
      </c>
      <c r="AG385" s="236" t="str">
        <f t="shared" si="275"/>
        <v/>
      </c>
      <c r="AH385" s="236" t="str">
        <f t="shared" si="276"/>
        <v/>
      </c>
      <c r="AI385" s="237" t="str">
        <f t="shared" si="277"/>
        <v/>
      </c>
      <c r="AJ385" s="245" t="str">
        <f t="shared" si="278"/>
        <v/>
      </c>
      <c r="AK385" s="236" t="str">
        <f t="shared" si="279"/>
        <v/>
      </c>
      <c r="AL385" s="236" t="str">
        <f t="shared" si="280"/>
        <v/>
      </c>
      <c r="AM385" s="248" t="str">
        <f t="shared" si="281"/>
        <v/>
      </c>
      <c r="AN385" s="250"/>
      <c r="AO385" s="251"/>
      <c r="AP385" s="251"/>
      <c r="AQ385" s="251"/>
      <c r="AR385" s="251"/>
      <c r="AS385" s="251"/>
      <c r="AT385">
        <f t="shared" si="282"/>
        <v>6</v>
      </c>
      <c r="AU385">
        <f t="shared" si="283"/>
        <v>11</v>
      </c>
      <c r="AV385">
        <f t="shared" si="284"/>
        <v>5</v>
      </c>
    </row>
    <row r="386" spans="1:51" ht="21.75">
      <c r="A386" s="174">
        <v>43</v>
      </c>
      <c r="B386" s="175" t="s">
        <v>1087</v>
      </c>
      <c r="C386" s="175" t="s">
        <v>96</v>
      </c>
      <c r="D386" s="176">
        <v>39244</v>
      </c>
      <c r="E386" s="177">
        <v>39244</v>
      </c>
      <c r="F386" s="181"/>
      <c r="G386" s="181"/>
      <c r="H386" s="178"/>
      <c r="I386" s="175" t="s">
        <v>58</v>
      </c>
      <c r="J386" s="177">
        <v>51775</v>
      </c>
      <c r="K386" s="179" t="s">
        <v>10</v>
      </c>
      <c r="L386" s="175" t="s">
        <v>1088</v>
      </c>
      <c r="M386" s="175" t="s">
        <v>993</v>
      </c>
      <c r="N386" s="175" t="s">
        <v>1089</v>
      </c>
      <c r="O386" s="175" t="s">
        <v>53</v>
      </c>
      <c r="P386" s="179" t="s">
        <v>78</v>
      </c>
      <c r="Q386" s="179" t="s">
        <v>121</v>
      </c>
      <c r="R386" s="180"/>
      <c r="S386" s="235" t="str">
        <f t="shared" si="261"/>
        <v/>
      </c>
      <c r="T386" s="236">
        <f t="shared" si="262"/>
        <v>1</v>
      </c>
      <c r="U386" s="237" t="str">
        <f t="shared" si="263"/>
        <v/>
      </c>
      <c r="V386" s="245" t="str">
        <f t="shared" si="264"/>
        <v/>
      </c>
      <c r="W386" s="236" t="str">
        <f t="shared" si="265"/>
        <v/>
      </c>
      <c r="X386" s="237" t="str">
        <f t="shared" si="266"/>
        <v/>
      </c>
      <c r="Y386" s="245" t="str">
        <f t="shared" si="267"/>
        <v/>
      </c>
      <c r="Z386" s="236" t="str">
        <f t="shared" si="268"/>
        <v/>
      </c>
      <c r="AA386" s="248" t="str">
        <f t="shared" si="269"/>
        <v/>
      </c>
      <c r="AB386" s="235" t="str">
        <f t="shared" si="270"/>
        <v/>
      </c>
      <c r="AC386" s="236" t="str">
        <f t="shared" si="271"/>
        <v/>
      </c>
      <c r="AD386" s="236" t="str">
        <f t="shared" si="272"/>
        <v/>
      </c>
      <c r="AE386" s="237">
        <f t="shared" si="273"/>
        <v>1</v>
      </c>
      <c r="AF386" s="245" t="str">
        <f t="shared" si="274"/>
        <v/>
      </c>
      <c r="AG386" s="236" t="str">
        <f t="shared" si="275"/>
        <v/>
      </c>
      <c r="AH386" s="236" t="str">
        <f t="shared" si="276"/>
        <v/>
      </c>
      <c r="AI386" s="237" t="str">
        <f t="shared" si="277"/>
        <v/>
      </c>
      <c r="AJ386" s="245" t="str">
        <f t="shared" si="278"/>
        <v/>
      </c>
      <c r="AK386" s="236" t="str">
        <f t="shared" si="279"/>
        <v/>
      </c>
      <c r="AL386" s="236" t="str">
        <f t="shared" si="280"/>
        <v/>
      </c>
      <c r="AM386" s="248" t="str">
        <f t="shared" si="281"/>
        <v/>
      </c>
      <c r="AN386" s="250"/>
      <c r="AO386" s="251"/>
      <c r="AP386" s="251"/>
      <c r="AQ386" s="251"/>
      <c r="AR386" s="251"/>
      <c r="AS386" s="251"/>
      <c r="AT386">
        <f t="shared" si="282"/>
        <v>15</v>
      </c>
      <c r="AU386">
        <f t="shared" si="283"/>
        <v>11</v>
      </c>
      <c r="AV386">
        <f t="shared" si="284"/>
        <v>21</v>
      </c>
    </row>
    <row r="387" spans="1:51" ht="21.75">
      <c r="A387" s="174">
        <v>44</v>
      </c>
      <c r="B387" s="175" t="s">
        <v>1753</v>
      </c>
      <c r="C387" s="175" t="s">
        <v>96</v>
      </c>
      <c r="D387" s="176">
        <v>42125</v>
      </c>
      <c r="E387" s="177">
        <v>42125</v>
      </c>
      <c r="F387" s="181"/>
      <c r="G387" s="181"/>
      <c r="H387" s="178"/>
      <c r="I387" s="175" t="s">
        <v>58</v>
      </c>
      <c r="J387" s="177">
        <v>51410</v>
      </c>
      <c r="K387" s="179" t="s">
        <v>10</v>
      </c>
      <c r="L387" s="175" t="s">
        <v>1068</v>
      </c>
      <c r="M387" s="175" t="s">
        <v>126</v>
      </c>
      <c r="N387" s="175" t="s">
        <v>70</v>
      </c>
      <c r="O387" s="175" t="s">
        <v>7</v>
      </c>
      <c r="P387" s="179" t="s">
        <v>59</v>
      </c>
      <c r="Q387" s="179" t="s">
        <v>60</v>
      </c>
      <c r="R387" s="180"/>
      <c r="S387" s="235" t="str">
        <f t="shared" si="261"/>
        <v/>
      </c>
      <c r="T387" s="236">
        <f t="shared" si="262"/>
        <v>1</v>
      </c>
      <c r="U387" s="237" t="str">
        <f t="shared" si="263"/>
        <v/>
      </c>
      <c r="V387" s="245" t="str">
        <f t="shared" si="264"/>
        <v/>
      </c>
      <c r="W387" s="236" t="str">
        <f t="shared" si="265"/>
        <v/>
      </c>
      <c r="X387" s="237" t="str">
        <f t="shared" si="266"/>
        <v/>
      </c>
      <c r="Y387" s="245" t="str">
        <f t="shared" si="267"/>
        <v/>
      </c>
      <c r="Z387" s="236" t="str">
        <f t="shared" si="268"/>
        <v/>
      </c>
      <c r="AA387" s="248" t="str">
        <f t="shared" si="269"/>
        <v/>
      </c>
      <c r="AB387" s="235" t="str">
        <f t="shared" si="270"/>
        <v/>
      </c>
      <c r="AC387" s="236" t="str">
        <f t="shared" si="271"/>
        <v/>
      </c>
      <c r="AD387" s="236" t="str">
        <f t="shared" si="272"/>
        <v/>
      </c>
      <c r="AE387" s="237">
        <f t="shared" si="273"/>
        <v>1</v>
      </c>
      <c r="AF387" s="245" t="str">
        <f t="shared" si="274"/>
        <v/>
      </c>
      <c r="AG387" s="236" t="str">
        <f t="shared" si="275"/>
        <v/>
      </c>
      <c r="AH387" s="236" t="str">
        <f t="shared" si="276"/>
        <v/>
      </c>
      <c r="AI387" s="237" t="str">
        <f t="shared" si="277"/>
        <v/>
      </c>
      <c r="AJ387" s="245" t="str">
        <f t="shared" si="278"/>
        <v/>
      </c>
      <c r="AK387" s="236" t="str">
        <f t="shared" si="279"/>
        <v/>
      </c>
      <c r="AL387" s="236" t="str">
        <f t="shared" si="280"/>
        <v/>
      </c>
      <c r="AM387" s="248" t="str">
        <f t="shared" si="281"/>
        <v/>
      </c>
      <c r="AN387" s="250"/>
      <c r="AO387" s="251"/>
      <c r="AP387" s="251"/>
      <c r="AQ387" s="251"/>
      <c r="AR387" s="251"/>
      <c r="AS387" s="251"/>
      <c r="AT387">
        <f t="shared" si="282"/>
        <v>8</v>
      </c>
      <c r="AU387">
        <f t="shared" si="283"/>
        <v>1</v>
      </c>
      <c r="AV387">
        <f t="shared" si="284"/>
        <v>0</v>
      </c>
    </row>
    <row r="388" spans="1:51" ht="21.75">
      <c r="A388" s="174">
        <v>45</v>
      </c>
      <c r="B388" s="175" t="s">
        <v>1090</v>
      </c>
      <c r="C388" s="175" t="s">
        <v>96</v>
      </c>
      <c r="D388" s="176">
        <v>37967</v>
      </c>
      <c r="E388" s="177">
        <v>37967</v>
      </c>
      <c r="F388" s="181"/>
      <c r="G388" s="181"/>
      <c r="H388" s="178"/>
      <c r="I388" s="175" t="s">
        <v>58</v>
      </c>
      <c r="J388" s="177">
        <v>47757</v>
      </c>
      <c r="K388" s="179" t="s">
        <v>10</v>
      </c>
      <c r="L388" s="175" t="s">
        <v>1061</v>
      </c>
      <c r="M388" s="175" t="s">
        <v>609</v>
      </c>
      <c r="N388" s="175" t="s">
        <v>1062</v>
      </c>
      <c r="O388" s="175" t="s">
        <v>7</v>
      </c>
      <c r="P388" s="179" t="s">
        <v>8</v>
      </c>
      <c r="Q388" s="179" t="s">
        <v>27</v>
      </c>
      <c r="R388" s="180"/>
      <c r="S388" s="235" t="str">
        <f t="shared" si="261"/>
        <v/>
      </c>
      <c r="T388" s="236">
        <f t="shared" si="262"/>
        <v>1</v>
      </c>
      <c r="U388" s="237" t="str">
        <f t="shared" si="263"/>
        <v/>
      </c>
      <c r="V388" s="245" t="str">
        <f t="shared" si="264"/>
        <v/>
      </c>
      <c r="W388" s="236" t="str">
        <f t="shared" si="265"/>
        <v/>
      </c>
      <c r="X388" s="237" t="str">
        <f t="shared" si="266"/>
        <v/>
      </c>
      <c r="Y388" s="245" t="str">
        <f t="shared" si="267"/>
        <v/>
      </c>
      <c r="Z388" s="236" t="str">
        <f t="shared" si="268"/>
        <v/>
      </c>
      <c r="AA388" s="248" t="str">
        <f t="shared" si="269"/>
        <v/>
      </c>
      <c r="AB388" s="235" t="str">
        <f t="shared" si="270"/>
        <v/>
      </c>
      <c r="AC388" s="236" t="str">
        <f t="shared" si="271"/>
        <v/>
      </c>
      <c r="AD388" s="236" t="str">
        <f t="shared" si="272"/>
        <v/>
      </c>
      <c r="AE388" s="237">
        <f t="shared" si="273"/>
        <v>1</v>
      </c>
      <c r="AF388" s="245" t="str">
        <f t="shared" si="274"/>
        <v/>
      </c>
      <c r="AG388" s="236" t="str">
        <f t="shared" si="275"/>
        <v/>
      </c>
      <c r="AH388" s="236" t="str">
        <f t="shared" si="276"/>
        <v/>
      </c>
      <c r="AI388" s="237" t="str">
        <f t="shared" si="277"/>
        <v/>
      </c>
      <c r="AJ388" s="245" t="str">
        <f t="shared" si="278"/>
        <v/>
      </c>
      <c r="AK388" s="236" t="str">
        <f t="shared" si="279"/>
        <v/>
      </c>
      <c r="AL388" s="236" t="str">
        <f t="shared" si="280"/>
        <v/>
      </c>
      <c r="AM388" s="248" t="str">
        <f t="shared" si="281"/>
        <v/>
      </c>
      <c r="AN388" s="250"/>
      <c r="AO388" s="251"/>
      <c r="AP388" s="251"/>
      <c r="AQ388" s="251"/>
      <c r="AR388" s="251"/>
      <c r="AS388" s="251"/>
      <c r="AT388">
        <f t="shared" si="282"/>
        <v>19</v>
      </c>
      <c r="AU388">
        <f t="shared" si="283"/>
        <v>5</v>
      </c>
      <c r="AV388">
        <f t="shared" si="284"/>
        <v>20</v>
      </c>
    </row>
    <row r="389" spans="1:51" ht="21.75">
      <c r="A389" s="174">
        <v>46</v>
      </c>
      <c r="B389" s="175" t="s">
        <v>1091</v>
      </c>
      <c r="C389" s="175" t="s">
        <v>96</v>
      </c>
      <c r="D389" s="176">
        <v>41554</v>
      </c>
      <c r="E389" s="177">
        <v>41554</v>
      </c>
      <c r="F389" s="181"/>
      <c r="G389" s="181"/>
      <c r="H389" s="178"/>
      <c r="I389" s="175" t="s">
        <v>58</v>
      </c>
      <c r="J389" s="177">
        <v>51410</v>
      </c>
      <c r="K389" s="179" t="s">
        <v>10</v>
      </c>
      <c r="L389" s="175" t="s">
        <v>1068</v>
      </c>
      <c r="M389" s="175" t="s">
        <v>126</v>
      </c>
      <c r="N389" s="175" t="s">
        <v>70</v>
      </c>
      <c r="O389" s="175" t="s">
        <v>7</v>
      </c>
      <c r="P389" s="179" t="s">
        <v>27</v>
      </c>
      <c r="Q389" s="179" t="s">
        <v>121</v>
      </c>
      <c r="R389" s="180"/>
      <c r="S389" s="235" t="str">
        <f t="shared" si="261"/>
        <v/>
      </c>
      <c r="T389" s="236">
        <f t="shared" si="262"/>
        <v>1</v>
      </c>
      <c r="U389" s="237" t="str">
        <f t="shared" si="263"/>
        <v/>
      </c>
      <c r="V389" s="245" t="str">
        <f t="shared" si="264"/>
        <v/>
      </c>
      <c r="W389" s="236" t="str">
        <f t="shared" si="265"/>
        <v/>
      </c>
      <c r="X389" s="237" t="str">
        <f t="shared" si="266"/>
        <v/>
      </c>
      <c r="Y389" s="245" t="str">
        <f t="shared" si="267"/>
        <v/>
      </c>
      <c r="Z389" s="236" t="str">
        <f t="shared" si="268"/>
        <v/>
      </c>
      <c r="AA389" s="248" t="str">
        <f t="shared" si="269"/>
        <v/>
      </c>
      <c r="AB389" s="235" t="str">
        <f t="shared" si="270"/>
        <v/>
      </c>
      <c r="AC389" s="236" t="str">
        <f t="shared" si="271"/>
        <v/>
      </c>
      <c r="AD389" s="236" t="str">
        <f t="shared" si="272"/>
        <v/>
      </c>
      <c r="AE389" s="237">
        <f t="shared" si="273"/>
        <v>1</v>
      </c>
      <c r="AF389" s="245" t="str">
        <f t="shared" si="274"/>
        <v/>
      </c>
      <c r="AG389" s="236" t="str">
        <f t="shared" si="275"/>
        <v/>
      </c>
      <c r="AH389" s="236" t="str">
        <f t="shared" si="276"/>
        <v/>
      </c>
      <c r="AI389" s="237" t="str">
        <f t="shared" si="277"/>
        <v/>
      </c>
      <c r="AJ389" s="245" t="str">
        <f t="shared" si="278"/>
        <v/>
      </c>
      <c r="AK389" s="236" t="str">
        <f t="shared" si="279"/>
        <v/>
      </c>
      <c r="AL389" s="236" t="str">
        <f t="shared" si="280"/>
        <v/>
      </c>
      <c r="AM389" s="248" t="str">
        <f t="shared" si="281"/>
        <v/>
      </c>
      <c r="AN389" s="250"/>
      <c r="AO389" s="251"/>
      <c r="AP389" s="251"/>
      <c r="AQ389" s="251"/>
      <c r="AR389" s="251"/>
      <c r="AS389" s="251"/>
      <c r="AT389">
        <f t="shared" si="282"/>
        <v>9</v>
      </c>
      <c r="AU389">
        <f t="shared" si="283"/>
        <v>7</v>
      </c>
      <c r="AV389">
        <f t="shared" si="284"/>
        <v>25</v>
      </c>
    </row>
    <row r="390" spans="1:51" ht="21.75">
      <c r="A390" s="174">
        <v>47</v>
      </c>
      <c r="B390" s="175" t="s">
        <v>1097</v>
      </c>
      <c r="C390" s="175" t="s">
        <v>96</v>
      </c>
      <c r="D390" s="176">
        <v>41424</v>
      </c>
      <c r="E390" s="177">
        <v>41424</v>
      </c>
      <c r="F390" s="181"/>
      <c r="G390" s="181"/>
      <c r="H390" s="178"/>
      <c r="I390" s="175" t="s">
        <v>58</v>
      </c>
      <c r="J390" s="177">
        <v>51775</v>
      </c>
      <c r="K390" s="179" t="s">
        <v>10</v>
      </c>
      <c r="L390" s="175" t="s">
        <v>1098</v>
      </c>
      <c r="M390" s="175" t="s">
        <v>126</v>
      </c>
      <c r="N390" s="175" t="s">
        <v>1099</v>
      </c>
      <c r="O390" s="175" t="s">
        <v>7</v>
      </c>
      <c r="P390" s="179" t="s">
        <v>9</v>
      </c>
      <c r="Q390" s="179" t="s">
        <v>121</v>
      </c>
      <c r="R390" s="192"/>
      <c r="S390" s="235" t="str">
        <f t="shared" si="261"/>
        <v/>
      </c>
      <c r="T390" s="236">
        <f t="shared" si="262"/>
        <v>1</v>
      </c>
      <c r="U390" s="237" t="str">
        <f t="shared" si="263"/>
        <v/>
      </c>
      <c r="V390" s="245" t="str">
        <f t="shared" si="264"/>
        <v/>
      </c>
      <c r="W390" s="236" t="str">
        <f t="shared" si="265"/>
        <v/>
      </c>
      <c r="X390" s="237" t="str">
        <f t="shared" si="266"/>
        <v/>
      </c>
      <c r="Y390" s="245" t="str">
        <f t="shared" si="267"/>
        <v/>
      </c>
      <c r="Z390" s="236" t="str">
        <f t="shared" si="268"/>
        <v/>
      </c>
      <c r="AA390" s="248" t="str">
        <f t="shared" si="269"/>
        <v/>
      </c>
      <c r="AB390" s="235" t="str">
        <f t="shared" si="270"/>
        <v/>
      </c>
      <c r="AC390" s="236" t="str">
        <f t="shared" si="271"/>
        <v/>
      </c>
      <c r="AD390" s="236" t="str">
        <f t="shared" si="272"/>
        <v/>
      </c>
      <c r="AE390" s="237">
        <f t="shared" si="273"/>
        <v>1</v>
      </c>
      <c r="AF390" s="245" t="str">
        <f t="shared" si="274"/>
        <v/>
      </c>
      <c r="AG390" s="236" t="str">
        <f t="shared" si="275"/>
        <v/>
      </c>
      <c r="AH390" s="236" t="str">
        <f t="shared" si="276"/>
        <v/>
      </c>
      <c r="AI390" s="237" t="str">
        <f t="shared" si="277"/>
        <v/>
      </c>
      <c r="AJ390" s="245" t="str">
        <f t="shared" si="278"/>
        <v/>
      </c>
      <c r="AK390" s="236" t="str">
        <f t="shared" si="279"/>
        <v/>
      </c>
      <c r="AL390" s="236" t="str">
        <f t="shared" si="280"/>
        <v/>
      </c>
      <c r="AM390" s="248" t="str">
        <f t="shared" si="281"/>
        <v/>
      </c>
      <c r="AN390" s="250"/>
      <c r="AO390" s="251"/>
      <c r="AP390" s="251"/>
      <c r="AQ390" s="251"/>
      <c r="AR390" s="251"/>
      <c r="AS390" s="251"/>
      <c r="AT390">
        <f t="shared" si="282"/>
        <v>10</v>
      </c>
      <c r="AU390">
        <f t="shared" si="283"/>
        <v>0</v>
      </c>
      <c r="AV390">
        <f t="shared" si="284"/>
        <v>2</v>
      </c>
    </row>
    <row r="391" spans="1:51" ht="21.75">
      <c r="A391" s="174">
        <v>48</v>
      </c>
      <c r="B391" s="175" t="s">
        <v>1105</v>
      </c>
      <c r="C391" s="175" t="s">
        <v>96</v>
      </c>
      <c r="D391" s="176">
        <v>34828</v>
      </c>
      <c r="E391" s="177">
        <v>34828</v>
      </c>
      <c r="F391" s="181"/>
      <c r="G391" s="181"/>
      <c r="H391" s="178"/>
      <c r="I391" s="175" t="s">
        <v>2</v>
      </c>
      <c r="J391" s="177">
        <v>48488</v>
      </c>
      <c r="K391" s="179" t="s">
        <v>10</v>
      </c>
      <c r="L391" s="175" t="s">
        <v>1966</v>
      </c>
      <c r="M391" s="175" t="s">
        <v>609</v>
      </c>
      <c r="N391" s="175" t="s">
        <v>1106</v>
      </c>
      <c r="O391" s="175" t="s">
        <v>579</v>
      </c>
      <c r="P391" s="179" t="s">
        <v>83</v>
      </c>
      <c r="Q391" s="179" t="s">
        <v>64</v>
      </c>
      <c r="R391" s="180"/>
      <c r="S391" s="235" t="str">
        <f t="shared" si="261"/>
        <v/>
      </c>
      <c r="T391" s="236">
        <f t="shared" si="262"/>
        <v>1</v>
      </c>
      <c r="U391" s="237" t="str">
        <f t="shared" si="263"/>
        <v/>
      </c>
      <c r="V391" s="245" t="str">
        <f t="shared" si="264"/>
        <v/>
      </c>
      <c r="W391" s="236" t="str">
        <f t="shared" si="265"/>
        <v/>
      </c>
      <c r="X391" s="237" t="str">
        <f t="shared" si="266"/>
        <v/>
      </c>
      <c r="Y391" s="245" t="str">
        <f t="shared" si="267"/>
        <v/>
      </c>
      <c r="Z391" s="236" t="str">
        <f t="shared" si="268"/>
        <v/>
      </c>
      <c r="AA391" s="248" t="str">
        <f t="shared" si="269"/>
        <v/>
      </c>
      <c r="AB391" s="235" t="str">
        <f t="shared" si="270"/>
        <v/>
      </c>
      <c r="AC391" s="236" t="str">
        <f t="shared" si="271"/>
        <v/>
      </c>
      <c r="AD391" s="236" t="str">
        <f t="shared" si="272"/>
        <v/>
      </c>
      <c r="AE391" s="237">
        <f t="shared" si="273"/>
        <v>1</v>
      </c>
      <c r="AF391" s="245" t="str">
        <f t="shared" si="274"/>
        <v/>
      </c>
      <c r="AG391" s="236" t="str">
        <f t="shared" si="275"/>
        <v/>
      </c>
      <c r="AH391" s="236" t="str">
        <f t="shared" si="276"/>
        <v/>
      </c>
      <c r="AI391" s="237" t="str">
        <f t="shared" si="277"/>
        <v/>
      </c>
      <c r="AJ391" s="245" t="str">
        <f t="shared" si="278"/>
        <v/>
      </c>
      <c r="AK391" s="236" t="str">
        <f t="shared" si="279"/>
        <v/>
      </c>
      <c r="AL391" s="236" t="str">
        <f t="shared" si="280"/>
        <v/>
      </c>
      <c r="AM391" s="248" t="str">
        <f t="shared" si="281"/>
        <v/>
      </c>
      <c r="AN391" s="250"/>
      <c r="AO391" s="251"/>
      <c r="AP391" s="251"/>
      <c r="AQ391" s="251"/>
      <c r="AR391" s="251"/>
      <c r="AS391" s="251"/>
      <c r="AT391">
        <f t="shared" si="282"/>
        <v>28</v>
      </c>
      <c r="AU391">
        <f t="shared" si="283"/>
        <v>0</v>
      </c>
      <c r="AV391">
        <f t="shared" si="284"/>
        <v>23</v>
      </c>
    </row>
    <row r="392" spans="1:51" ht="21.75">
      <c r="A392" s="174">
        <v>49</v>
      </c>
      <c r="B392" s="175" t="s">
        <v>2130</v>
      </c>
      <c r="C392" s="175" t="s">
        <v>96</v>
      </c>
      <c r="D392" s="176">
        <v>43633</v>
      </c>
      <c r="E392" s="177">
        <v>43633</v>
      </c>
      <c r="F392" s="181"/>
      <c r="G392" s="181"/>
      <c r="H392" s="178"/>
      <c r="I392" s="175" t="s">
        <v>58</v>
      </c>
      <c r="J392" s="177">
        <v>53601</v>
      </c>
      <c r="K392" s="179" t="s">
        <v>10</v>
      </c>
      <c r="L392" s="175" t="s">
        <v>2137</v>
      </c>
      <c r="M392" s="175" t="s">
        <v>2137</v>
      </c>
      <c r="N392" s="180"/>
      <c r="O392" s="175" t="s">
        <v>2138</v>
      </c>
      <c r="P392" s="179" t="s">
        <v>73</v>
      </c>
      <c r="Q392" s="179" t="s">
        <v>117</v>
      </c>
      <c r="R392" s="180"/>
      <c r="S392" s="235" t="str">
        <f t="shared" si="261"/>
        <v/>
      </c>
      <c r="T392" s="236">
        <f t="shared" si="262"/>
        <v>1</v>
      </c>
      <c r="U392" s="237" t="str">
        <f t="shared" si="263"/>
        <v/>
      </c>
      <c r="V392" s="245" t="str">
        <f t="shared" si="264"/>
        <v/>
      </c>
      <c r="W392" s="236" t="str">
        <f t="shared" si="265"/>
        <v/>
      </c>
      <c r="X392" s="237" t="str">
        <f t="shared" si="266"/>
        <v/>
      </c>
      <c r="Y392" s="245" t="str">
        <f t="shared" si="267"/>
        <v/>
      </c>
      <c r="Z392" s="236" t="str">
        <f t="shared" si="268"/>
        <v/>
      </c>
      <c r="AA392" s="248" t="str">
        <f t="shared" si="269"/>
        <v/>
      </c>
      <c r="AB392" s="235" t="str">
        <f t="shared" si="270"/>
        <v/>
      </c>
      <c r="AC392" s="236" t="str">
        <f t="shared" si="271"/>
        <v/>
      </c>
      <c r="AD392" s="236" t="str">
        <f t="shared" si="272"/>
        <v/>
      </c>
      <c r="AE392" s="237">
        <f t="shared" si="273"/>
        <v>1</v>
      </c>
      <c r="AF392" s="245" t="str">
        <f t="shared" si="274"/>
        <v/>
      </c>
      <c r="AG392" s="236" t="str">
        <f t="shared" si="275"/>
        <v/>
      </c>
      <c r="AH392" s="236" t="str">
        <f t="shared" si="276"/>
        <v/>
      </c>
      <c r="AI392" s="237" t="str">
        <f t="shared" si="277"/>
        <v/>
      </c>
      <c r="AJ392" s="245" t="str">
        <f t="shared" si="278"/>
        <v/>
      </c>
      <c r="AK392" s="236" t="str">
        <f t="shared" si="279"/>
        <v/>
      </c>
      <c r="AL392" s="236" t="str">
        <f t="shared" si="280"/>
        <v/>
      </c>
      <c r="AM392" s="248" t="str">
        <f t="shared" si="281"/>
        <v/>
      </c>
      <c r="AN392" s="250"/>
      <c r="AO392" s="251"/>
      <c r="AP392" s="251"/>
      <c r="AQ392" s="251"/>
      <c r="AR392" s="251"/>
      <c r="AS392" s="251"/>
      <c r="AT392">
        <f t="shared" si="282"/>
        <v>3</v>
      </c>
      <c r="AU392">
        <f t="shared" si="283"/>
        <v>11</v>
      </c>
      <c r="AV392">
        <f t="shared" si="284"/>
        <v>15</v>
      </c>
    </row>
    <row r="393" spans="1:51" ht="21.75">
      <c r="A393" s="174">
        <v>50</v>
      </c>
      <c r="B393" s="175" t="s">
        <v>2584</v>
      </c>
      <c r="C393" s="175" t="s">
        <v>96</v>
      </c>
      <c r="D393" s="176">
        <v>45047</v>
      </c>
      <c r="E393" s="177">
        <v>45047</v>
      </c>
      <c r="F393" s="181"/>
      <c r="G393" s="181"/>
      <c r="H393" s="178"/>
      <c r="I393" s="175" t="s">
        <v>58</v>
      </c>
      <c r="J393" s="177">
        <v>53966</v>
      </c>
      <c r="K393" s="179" t="s">
        <v>10</v>
      </c>
      <c r="L393" s="175" t="s">
        <v>2590</v>
      </c>
      <c r="M393" s="175" t="s">
        <v>2137</v>
      </c>
      <c r="N393" s="180"/>
      <c r="O393" s="175" t="s">
        <v>2138</v>
      </c>
      <c r="P393" s="179" t="s">
        <v>73</v>
      </c>
      <c r="Q393" s="179">
        <v>2557</v>
      </c>
      <c r="R393" s="180"/>
      <c r="S393" s="235" t="str">
        <f t="shared" si="261"/>
        <v/>
      </c>
      <c r="T393" s="236" t="str">
        <f t="shared" si="262"/>
        <v/>
      </c>
      <c r="U393" s="237" t="str">
        <f t="shared" si="263"/>
        <v/>
      </c>
      <c r="V393" s="245" t="str">
        <f t="shared" si="264"/>
        <v/>
      </c>
      <c r="W393" s="236" t="str">
        <f t="shared" si="265"/>
        <v/>
      </c>
      <c r="X393" s="237" t="str">
        <f t="shared" si="266"/>
        <v/>
      </c>
      <c r="Y393" s="245" t="str">
        <f t="shared" si="267"/>
        <v/>
      </c>
      <c r="Z393" s="236">
        <f t="shared" si="268"/>
        <v>1</v>
      </c>
      <c r="AA393" s="248" t="str">
        <f t="shared" si="269"/>
        <v/>
      </c>
      <c r="AB393" s="235" t="str">
        <f t="shared" si="270"/>
        <v/>
      </c>
      <c r="AC393" s="236" t="str">
        <f t="shared" si="271"/>
        <v/>
      </c>
      <c r="AD393" s="236" t="str">
        <f t="shared" si="272"/>
        <v/>
      </c>
      <c r="AE393" s="237" t="str">
        <f t="shared" si="273"/>
        <v/>
      </c>
      <c r="AF393" s="245" t="str">
        <f t="shared" si="274"/>
        <v/>
      </c>
      <c r="AG393" s="236" t="str">
        <f t="shared" si="275"/>
        <v/>
      </c>
      <c r="AH393" s="236" t="str">
        <f t="shared" si="276"/>
        <v/>
      </c>
      <c r="AI393" s="237" t="str">
        <f t="shared" si="277"/>
        <v/>
      </c>
      <c r="AJ393" s="245" t="str">
        <f t="shared" si="278"/>
        <v/>
      </c>
      <c r="AK393" s="236" t="str">
        <f t="shared" si="279"/>
        <v/>
      </c>
      <c r="AL393" s="236" t="str">
        <f t="shared" si="280"/>
        <v/>
      </c>
      <c r="AM393" s="248">
        <f t="shared" si="281"/>
        <v>1</v>
      </c>
      <c r="AN393" s="250"/>
      <c r="AO393" s="251"/>
      <c r="AP393" s="251"/>
      <c r="AQ393" s="251"/>
      <c r="AR393" s="251"/>
      <c r="AS393" s="251"/>
      <c r="AT393">
        <f t="shared" ref="AT393" si="285">IF(B393&lt;&gt;"",DATEDIF(E393,$AT$9,"Y"),"")</f>
        <v>0</v>
      </c>
      <c r="AU393">
        <f t="shared" ref="AU393" si="286">IF(B393&lt;&gt;"",DATEDIF(E393,$AT$9,"YM"),"")</f>
        <v>1</v>
      </c>
      <c r="AV393">
        <f t="shared" ref="AV393" si="287">IF(B393&lt;&gt;"",DATEDIF(E393,$AT$9,"MD"),"")</f>
        <v>0</v>
      </c>
    </row>
    <row r="394" spans="1:51" s="116" customFormat="1" ht="21.75">
      <c r="A394" s="174">
        <v>51</v>
      </c>
      <c r="B394" s="175" t="s">
        <v>1107</v>
      </c>
      <c r="C394" s="175" t="s">
        <v>96</v>
      </c>
      <c r="D394" s="176">
        <v>38443</v>
      </c>
      <c r="E394" s="177">
        <v>38443</v>
      </c>
      <c r="F394" s="181"/>
      <c r="G394" s="181"/>
      <c r="H394" s="178"/>
      <c r="I394" s="175" t="s">
        <v>58</v>
      </c>
      <c r="J394" s="177">
        <v>51044</v>
      </c>
      <c r="K394" s="179" t="s">
        <v>10</v>
      </c>
      <c r="L394" s="175" t="s">
        <v>1061</v>
      </c>
      <c r="M394" s="175" t="s">
        <v>609</v>
      </c>
      <c r="N394" s="175" t="s">
        <v>1062</v>
      </c>
      <c r="O394" s="175" t="s">
        <v>7</v>
      </c>
      <c r="P394" s="179" t="s">
        <v>27</v>
      </c>
      <c r="Q394" s="179" t="s">
        <v>194</v>
      </c>
      <c r="R394" s="180"/>
      <c r="S394" s="235" t="str">
        <f t="shared" si="261"/>
        <v/>
      </c>
      <c r="T394" s="236">
        <f t="shared" si="262"/>
        <v>1</v>
      </c>
      <c r="U394" s="237" t="str">
        <f t="shared" si="263"/>
        <v/>
      </c>
      <c r="V394" s="245" t="str">
        <f t="shared" si="264"/>
        <v/>
      </c>
      <c r="W394" s="236" t="str">
        <f t="shared" si="265"/>
        <v/>
      </c>
      <c r="X394" s="237" t="str">
        <f t="shared" si="266"/>
        <v/>
      </c>
      <c r="Y394" s="245" t="str">
        <f t="shared" si="267"/>
        <v/>
      </c>
      <c r="Z394" s="236" t="str">
        <f t="shared" si="268"/>
        <v/>
      </c>
      <c r="AA394" s="248" t="str">
        <f t="shared" si="269"/>
        <v/>
      </c>
      <c r="AB394" s="235" t="str">
        <f t="shared" si="270"/>
        <v/>
      </c>
      <c r="AC394" s="236" t="str">
        <f t="shared" si="271"/>
        <v/>
      </c>
      <c r="AD394" s="236" t="str">
        <f t="shared" si="272"/>
        <v/>
      </c>
      <c r="AE394" s="237">
        <f t="shared" si="273"/>
        <v>1</v>
      </c>
      <c r="AF394" s="245" t="str">
        <f t="shared" si="274"/>
        <v/>
      </c>
      <c r="AG394" s="236" t="str">
        <f t="shared" si="275"/>
        <v/>
      </c>
      <c r="AH394" s="236" t="str">
        <f t="shared" si="276"/>
        <v/>
      </c>
      <c r="AI394" s="237" t="str">
        <f t="shared" si="277"/>
        <v/>
      </c>
      <c r="AJ394" s="245" t="str">
        <f t="shared" si="278"/>
        <v/>
      </c>
      <c r="AK394" s="236" t="str">
        <f t="shared" si="279"/>
        <v/>
      </c>
      <c r="AL394" s="236" t="str">
        <f t="shared" si="280"/>
        <v/>
      </c>
      <c r="AM394" s="248" t="str">
        <f t="shared" si="281"/>
        <v/>
      </c>
      <c r="AN394" s="252"/>
      <c r="AO394" s="253"/>
      <c r="AP394" s="253"/>
      <c r="AQ394" s="253"/>
      <c r="AR394" s="253"/>
      <c r="AS394" s="253"/>
      <c r="AT394">
        <f t="shared" si="282"/>
        <v>18</v>
      </c>
      <c r="AU394">
        <f t="shared" si="283"/>
        <v>2</v>
      </c>
      <c r="AV394">
        <f t="shared" si="284"/>
        <v>0</v>
      </c>
      <c r="AY394"/>
    </row>
    <row r="395" spans="1:51" ht="21.75">
      <c r="A395" s="174">
        <v>52</v>
      </c>
      <c r="B395" s="203" t="s">
        <v>1108</v>
      </c>
      <c r="C395" s="203" t="s">
        <v>96</v>
      </c>
      <c r="D395" s="204">
        <v>42125</v>
      </c>
      <c r="E395" s="205">
        <v>42125</v>
      </c>
      <c r="F395" s="205"/>
      <c r="G395" s="205"/>
      <c r="H395" s="206"/>
      <c r="I395" s="203" t="s">
        <v>58</v>
      </c>
      <c r="J395" s="205">
        <v>53236</v>
      </c>
      <c r="K395" s="207" t="s">
        <v>10</v>
      </c>
      <c r="L395" s="209" t="s">
        <v>2481</v>
      </c>
      <c r="M395" s="203" t="s">
        <v>1903</v>
      </c>
      <c r="N395" s="203" t="s">
        <v>1109</v>
      </c>
      <c r="O395" s="203" t="s">
        <v>162</v>
      </c>
      <c r="P395" s="207" t="s">
        <v>99</v>
      </c>
      <c r="Q395" s="207" t="s">
        <v>73</v>
      </c>
      <c r="R395" s="203"/>
      <c r="S395" s="235" t="str">
        <f t="shared" si="261"/>
        <v/>
      </c>
      <c r="T395" s="236">
        <f t="shared" si="262"/>
        <v>1</v>
      </c>
      <c r="U395" s="237" t="str">
        <f t="shared" si="263"/>
        <v/>
      </c>
      <c r="V395" s="245" t="str">
        <f t="shared" si="264"/>
        <v/>
      </c>
      <c r="W395" s="236" t="str">
        <f t="shared" si="265"/>
        <v/>
      </c>
      <c r="X395" s="237" t="str">
        <f t="shared" si="266"/>
        <v/>
      </c>
      <c r="Y395" s="245" t="str">
        <f t="shared" si="267"/>
        <v/>
      </c>
      <c r="Z395" s="236" t="str">
        <f t="shared" si="268"/>
        <v/>
      </c>
      <c r="AA395" s="248" t="str">
        <f t="shared" si="269"/>
        <v/>
      </c>
      <c r="AB395" s="235" t="str">
        <f t="shared" si="270"/>
        <v/>
      </c>
      <c r="AC395" s="236" t="str">
        <f t="shared" si="271"/>
        <v/>
      </c>
      <c r="AD395" s="236" t="str">
        <f t="shared" si="272"/>
        <v/>
      </c>
      <c r="AE395" s="237">
        <f t="shared" si="273"/>
        <v>1</v>
      </c>
      <c r="AF395" s="245" t="str">
        <f t="shared" si="274"/>
        <v/>
      </c>
      <c r="AG395" s="236" t="str">
        <f t="shared" si="275"/>
        <v/>
      </c>
      <c r="AH395" s="236" t="str">
        <f t="shared" si="276"/>
        <v/>
      </c>
      <c r="AI395" s="237" t="str">
        <f t="shared" si="277"/>
        <v/>
      </c>
      <c r="AJ395" s="245" t="str">
        <f t="shared" si="278"/>
        <v/>
      </c>
      <c r="AK395" s="236" t="str">
        <f t="shared" si="279"/>
        <v/>
      </c>
      <c r="AL395" s="236" t="str">
        <f t="shared" si="280"/>
        <v/>
      </c>
      <c r="AM395" s="248" t="str">
        <f t="shared" si="281"/>
        <v/>
      </c>
      <c r="AN395" s="250"/>
      <c r="AO395" s="251"/>
      <c r="AP395" s="251"/>
      <c r="AQ395" s="251"/>
      <c r="AR395" s="251"/>
      <c r="AS395" s="251"/>
      <c r="AT395">
        <f t="shared" si="282"/>
        <v>8</v>
      </c>
      <c r="AU395">
        <f t="shared" si="283"/>
        <v>1</v>
      </c>
      <c r="AV395">
        <f t="shared" si="284"/>
        <v>0</v>
      </c>
    </row>
    <row r="396" spans="1:51" ht="21.75">
      <c r="A396" s="174">
        <v>53</v>
      </c>
      <c r="B396" s="175" t="s">
        <v>2131</v>
      </c>
      <c r="C396" s="175" t="s">
        <v>96</v>
      </c>
      <c r="D396" s="176">
        <v>43586</v>
      </c>
      <c r="E396" s="177">
        <v>43586</v>
      </c>
      <c r="F396" s="181"/>
      <c r="G396" s="181"/>
      <c r="H396" s="178"/>
      <c r="I396" s="175" t="s">
        <v>58</v>
      </c>
      <c r="J396" s="177">
        <v>55793</v>
      </c>
      <c r="K396" s="179" t="s">
        <v>10</v>
      </c>
      <c r="L396" s="175" t="s">
        <v>1101</v>
      </c>
      <c r="M396" s="175" t="s">
        <v>1032</v>
      </c>
      <c r="N396" s="175" t="s">
        <v>1047</v>
      </c>
      <c r="O396" s="175" t="s">
        <v>53</v>
      </c>
      <c r="P396" s="179" t="s">
        <v>73</v>
      </c>
      <c r="Q396" s="179" t="s">
        <v>1837</v>
      </c>
      <c r="R396" s="180"/>
      <c r="S396" s="235" t="str">
        <f t="shared" si="261"/>
        <v/>
      </c>
      <c r="T396" s="236">
        <f t="shared" si="262"/>
        <v>1</v>
      </c>
      <c r="U396" s="237" t="str">
        <f t="shared" si="263"/>
        <v/>
      </c>
      <c r="V396" s="245" t="str">
        <f t="shared" si="264"/>
        <v/>
      </c>
      <c r="W396" s="236" t="str">
        <f t="shared" si="265"/>
        <v/>
      </c>
      <c r="X396" s="237" t="str">
        <f t="shared" si="266"/>
        <v/>
      </c>
      <c r="Y396" s="245" t="str">
        <f t="shared" si="267"/>
        <v/>
      </c>
      <c r="Z396" s="236" t="str">
        <f t="shared" si="268"/>
        <v/>
      </c>
      <c r="AA396" s="248" t="str">
        <f t="shared" si="269"/>
        <v/>
      </c>
      <c r="AB396" s="235" t="str">
        <f t="shared" si="270"/>
        <v/>
      </c>
      <c r="AC396" s="236" t="str">
        <f t="shared" si="271"/>
        <v/>
      </c>
      <c r="AD396" s="236" t="str">
        <f t="shared" si="272"/>
        <v/>
      </c>
      <c r="AE396" s="237">
        <f t="shared" si="273"/>
        <v>1</v>
      </c>
      <c r="AF396" s="245" t="str">
        <f t="shared" si="274"/>
        <v/>
      </c>
      <c r="AG396" s="236" t="str">
        <f t="shared" si="275"/>
        <v/>
      </c>
      <c r="AH396" s="236" t="str">
        <f t="shared" si="276"/>
        <v/>
      </c>
      <c r="AI396" s="237" t="str">
        <f t="shared" si="277"/>
        <v/>
      </c>
      <c r="AJ396" s="245" t="str">
        <f t="shared" si="278"/>
        <v/>
      </c>
      <c r="AK396" s="236" t="str">
        <f t="shared" si="279"/>
        <v/>
      </c>
      <c r="AL396" s="236" t="str">
        <f t="shared" si="280"/>
        <v/>
      </c>
      <c r="AM396" s="248" t="str">
        <f t="shared" si="281"/>
        <v/>
      </c>
      <c r="AN396" s="250"/>
      <c r="AO396" s="251"/>
      <c r="AP396" s="251"/>
      <c r="AQ396" s="251"/>
      <c r="AR396" s="251"/>
      <c r="AS396" s="251"/>
      <c r="AT396">
        <f t="shared" si="282"/>
        <v>4</v>
      </c>
      <c r="AU396">
        <f t="shared" si="283"/>
        <v>1</v>
      </c>
      <c r="AV396">
        <f t="shared" si="284"/>
        <v>0</v>
      </c>
    </row>
    <row r="397" spans="1:51" ht="21.75">
      <c r="A397" s="174">
        <v>54</v>
      </c>
      <c r="B397" s="175" t="s">
        <v>1110</v>
      </c>
      <c r="C397" s="175" t="s">
        <v>96</v>
      </c>
      <c r="D397" s="176">
        <v>42352</v>
      </c>
      <c r="E397" s="177">
        <v>42352</v>
      </c>
      <c r="F397" s="181"/>
      <c r="G397" s="181"/>
      <c r="H397" s="178"/>
      <c r="I397" s="175" t="s">
        <v>58</v>
      </c>
      <c r="J397" s="177">
        <v>53601</v>
      </c>
      <c r="K397" s="179" t="s">
        <v>10</v>
      </c>
      <c r="L397" s="175" t="s">
        <v>1061</v>
      </c>
      <c r="M397" s="175" t="s">
        <v>609</v>
      </c>
      <c r="N397" s="175" t="s">
        <v>1062</v>
      </c>
      <c r="O397" s="175" t="s">
        <v>7</v>
      </c>
      <c r="P397" s="179" t="s">
        <v>99</v>
      </c>
      <c r="Q397" s="179" t="s">
        <v>109</v>
      </c>
      <c r="R397" s="180"/>
      <c r="S397" s="235" t="str">
        <f t="shared" si="261"/>
        <v/>
      </c>
      <c r="T397" s="236">
        <f t="shared" si="262"/>
        <v>1</v>
      </c>
      <c r="U397" s="237" t="str">
        <f t="shared" si="263"/>
        <v/>
      </c>
      <c r="V397" s="245" t="str">
        <f t="shared" si="264"/>
        <v/>
      </c>
      <c r="W397" s="236" t="str">
        <f t="shared" si="265"/>
        <v/>
      </c>
      <c r="X397" s="237" t="str">
        <f t="shared" si="266"/>
        <v/>
      </c>
      <c r="Y397" s="245" t="str">
        <f t="shared" si="267"/>
        <v/>
      </c>
      <c r="Z397" s="236" t="str">
        <f t="shared" si="268"/>
        <v/>
      </c>
      <c r="AA397" s="248" t="str">
        <f t="shared" si="269"/>
        <v/>
      </c>
      <c r="AB397" s="235" t="str">
        <f t="shared" si="270"/>
        <v/>
      </c>
      <c r="AC397" s="236" t="str">
        <f t="shared" si="271"/>
        <v/>
      </c>
      <c r="AD397" s="236" t="str">
        <f t="shared" si="272"/>
        <v/>
      </c>
      <c r="AE397" s="237">
        <f t="shared" si="273"/>
        <v>1</v>
      </c>
      <c r="AF397" s="245" t="str">
        <f t="shared" si="274"/>
        <v/>
      </c>
      <c r="AG397" s="236" t="str">
        <f t="shared" si="275"/>
        <v/>
      </c>
      <c r="AH397" s="236" t="str">
        <f t="shared" si="276"/>
        <v/>
      </c>
      <c r="AI397" s="237" t="str">
        <f t="shared" si="277"/>
        <v/>
      </c>
      <c r="AJ397" s="245" t="str">
        <f t="shared" si="278"/>
        <v/>
      </c>
      <c r="AK397" s="236" t="str">
        <f t="shared" si="279"/>
        <v/>
      </c>
      <c r="AL397" s="236" t="str">
        <f t="shared" si="280"/>
        <v/>
      </c>
      <c r="AM397" s="248" t="str">
        <f t="shared" si="281"/>
        <v/>
      </c>
      <c r="AN397" s="250"/>
      <c r="AO397" s="251"/>
      <c r="AP397" s="251"/>
      <c r="AQ397" s="251"/>
      <c r="AR397" s="251"/>
      <c r="AS397" s="251"/>
      <c r="AT397">
        <f t="shared" si="282"/>
        <v>7</v>
      </c>
      <c r="AU397">
        <f t="shared" si="283"/>
        <v>5</v>
      </c>
      <c r="AV397">
        <f t="shared" si="284"/>
        <v>18</v>
      </c>
    </row>
    <row r="398" spans="1:51" ht="21.75">
      <c r="A398" s="174">
        <v>55</v>
      </c>
      <c r="B398" s="175" t="s">
        <v>1111</v>
      </c>
      <c r="C398" s="175" t="s">
        <v>96</v>
      </c>
      <c r="D398" s="176">
        <v>41883</v>
      </c>
      <c r="E398" s="177">
        <v>41883</v>
      </c>
      <c r="F398" s="181"/>
      <c r="G398" s="181"/>
      <c r="H398" s="178"/>
      <c r="I398" s="175" t="s">
        <v>58</v>
      </c>
      <c r="J398" s="177">
        <v>53236</v>
      </c>
      <c r="K398" s="179" t="s">
        <v>10</v>
      </c>
      <c r="L398" s="175" t="s">
        <v>1068</v>
      </c>
      <c r="M398" s="175" t="s">
        <v>126</v>
      </c>
      <c r="N398" s="175" t="s">
        <v>70</v>
      </c>
      <c r="O398" s="175" t="s">
        <v>7</v>
      </c>
      <c r="P398" s="179" t="s">
        <v>99</v>
      </c>
      <c r="Q398" s="179" t="s">
        <v>73</v>
      </c>
      <c r="R398" s="180"/>
      <c r="S398" s="235" t="str">
        <f t="shared" si="261"/>
        <v/>
      </c>
      <c r="T398" s="236">
        <f t="shared" si="262"/>
        <v>1</v>
      </c>
      <c r="U398" s="237" t="str">
        <f t="shared" si="263"/>
        <v/>
      </c>
      <c r="V398" s="245" t="str">
        <f t="shared" si="264"/>
        <v/>
      </c>
      <c r="W398" s="236" t="str">
        <f t="shared" si="265"/>
        <v/>
      </c>
      <c r="X398" s="237" t="str">
        <f t="shared" si="266"/>
        <v/>
      </c>
      <c r="Y398" s="245" t="str">
        <f t="shared" si="267"/>
        <v/>
      </c>
      <c r="Z398" s="236" t="str">
        <f t="shared" si="268"/>
        <v/>
      </c>
      <c r="AA398" s="248" t="str">
        <f t="shared" si="269"/>
        <v/>
      </c>
      <c r="AB398" s="235" t="str">
        <f t="shared" si="270"/>
        <v/>
      </c>
      <c r="AC398" s="236" t="str">
        <f t="shared" si="271"/>
        <v/>
      </c>
      <c r="AD398" s="236" t="str">
        <f t="shared" si="272"/>
        <v/>
      </c>
      <c r="AE398" s="237">
        <f t="shared" si="273"/>
        <v>1</v>
      </c>
      <c r="AF398" s="245" t="str">
        <f t="shared" si="274"/>
        <v/>
      </c>
      <c r="AG398" s="236" t="str">
        <f t="shared" si="275"/>
        <v/>
      </c>
      <c r="AH398" s="236" t="str">
        <f t="shared" si="276"/>
        <v/>
      </c>
      <c r="AI398" s="237" t="str">
        <f t="shared" si="277"/>
        <v/>
      </c>
      <c r="AJ398" s="245" t="str">
        <f t="shared" si="278"/>
        <v/>
      </c>
      <c r="AK398" s="236" t="str">
        <f t="shared" si="279"/>
        <v/>
      </c>
      <c r="AL398" s="236" t="str">
        <f t="shared" si="280"/>
        <v/>
      </c>
      <c r="AM398" s="248" t="str">
        <f t="shared" si="281"/>
        <v/>
      </c>
      <c r="AN398" s="250"/>
      <c r="AO398" s="251"/>
      <c r="AP398" s="251"/>
      <c r="AQ398" s="251"/>
      <c r="AR398" s="251"/>
      <c r="AS398" s="251"/>
      <c r="AT398">
        <f t="shared" si="282"/>
        <v>8</v>
      </c>
      <c r="AU398">
        <f t="shared" si="283"/>
        <v>9</v>
      </c>
      <c r="AV398">
        <f t="shared" si="284"/>
        <v>0</v>
      </c>
    </row>
    <row r="399" spans="1:51" ht="21.75">
      <c r="A399" s="174">
        <v>56</v>
      </c>
      <c r="B399" s="175" t="s">
        <v>1114</v>
      </c>
      <c r="C399" s="175" t="s">
        <v>96</v>
      </c>
      <c r="D399" s="176">
        <v>35464</v>
      </c>
      <c r="E399" s="177">
        <v>35464</v>
      </c>
      <c r="F399" s="181"/>
      <c r="G399" s="181"/>
      <c r="H399" s="178"/>
      <c r="I399" s="175" t="s">
        <v>58</v>
      </c>
      <c r="J399" s="177">
        <v>48122</v>
      </c>
      <c r="K399" s="179" t="s">
        <v>10</v>
      </c>
      <c r="L399" s="175" t="s">
        <v>1115</v>
      </c>
      <c r="M399" s="175" t="s">
        <v>1903</v>
      </c>
      <c r="N399" s="175" t="s">
        <v>1116</v>
      </c>
      <c r="O399" s="175" t="s">
        <v>447</v>
      </c>
      <c r="P399" s="179" t="s">
        <v>40</v>
      </c>
      <c r="Q399" s="179" t="s">
        <v>41</v>
      </c>
      <c r="R399" s="180"/>
      <c r="S399" s="235" t="str">
        <f t="shared" si="261"/>
        <v/>
      </c>
      <c r="T399" s="236">
        <f t="shared" si="262"/>
        <v>1</v>
      </c>
      <c r="U399" s="237" t="str">
        <f t="shared" si="263"/>
        <v/>
      </c>
      <c r="V399" s="245" t="str">
        <f t="shared" si="264"/>
        <v/>
      </c>
      <c r="W399" s="236" t="str">
        <f t="shared" si="265"/>
        <v/>
      </c>
      <c r="X399" s="237" t="str">
        <f t="shared" si="266"/>
        <v/>
      </c>
      <c r="Y399" s="245" t="str">
        <f t="shared" si="267"/>
        <v/>
      </c>
      <c r="Z399" s="236" t="str">
        <f t="shared" si="268"/>
        <v/>
      </c>
      <c r="AA399" s="248" t="str">
        <f t="shared" si="269"/>
        <v/>
      </c>
      <c r="AB399" s="235" t="str">
        <f t="shared" si="270"/>
        <v/>
      </c>
      <c r="AC399" s="236" t="str">
        <f t="shared" si="271"/>
        <v/>
      </c>
      <c r="AD399" s="236" t="str">
        <f t="shared" si="272"/>
        <v/>
      </c>
      <c r="AE399" s="237">
        <f t="shared" si="273"/>
        <v>1</v>
      </c>
      <c r="AF399" s="245" t="str">
        <f t="shared" si="274"/>
        <v/>
      </c>
      <c r="AG399" s="236" t="str">
        <f t="shared" si="275"/>
        <v/>
      </c>
      <c r="AH399" s="236" t="str">
        <f t="shared" si="276"/>
        <v/>
      </c>
      <c r="AI399" s="237" t="str">
        <f t="shared" si="277"/>
        <v/>
      </c>
      <c r="AJ399" s="245" t="str">
        <f t="shared" si="278"/>
        <v/>
      </c>
      <c r="AK399" s="236" t="str">
        <f t="shared" si="279"/>
        <v/>
      </c>
      <c r="AL399" s="236" t="str">
        <f t="shared" si="280"/>
        <v/>
      </c>
      <c r="AM399" s="248" t="str">
        <f t="shared" si="281"/>
        <v/>
      </c>
      <c r="AN399" s="250"/>
      <c r="AO399" s="251"/>
      <c r="AP399" s="251"/>
      <c r="AQ399" s="251"/>
      <c r="AR399" s="251"/>
      <c r="AS399" s="251"/>
      <c r="AT399">
        <f t="shared" si="282"/>
        <v>26</v>
      </c>
      <c r="AU399">
        <f t="shared" si="283"/>
        <v>3</v>
      </c>
      <c r="AV399">
        <f t="shared" si="284"/>
        <v>29</v>
      </c>
    </row>
    <row r="400" spans="1:51" ht="21.75">
      <c r="A400" s="174">
        <v>57</v>
      </c>
      <c r="B400" s="175" t="s">
        <v>1119</v>
      </c>
      <c r="C400" s="175" t="s">
        <v>96</v>
      </c>
      <c r="D400" s="176">
        <v>35541</v>
      </c>
      <c r="E400" s="177">
        <v>35541</v>
      </c>
      <c r="F400" s="181"/>
      <c r="G400" s="181"/>
      <c r="H400" s="178"/>
      <c r="I400" s="175" t="s">
        <v>2</v>
      </c>
      <c r="J400" s="177">
        <v>49583</v>
      </c>
      <c r="K400" s="179" t="s">
        <v>10</v>
      </c>
      <c r="L400" s="175" t="s">
        <v>997</v>
      </c>
      <c r="M400" s="175" t="s">
        <v>998</v>
      </c>
      <c r="N400" s="175" t="s">
        <v>999</v>
      </c>
      <c r="O400" s="175" t="s">
        <v>257</v>
      </c>
      <c r="P400" s="179" t="s">
        <v>26</v>
      </c>
      <c r="Q400" s="179" t="s">
        <v>27</v>
      </c>
      <c r="R400" s="180"/>
      <c r="S400" s="235" t="str">
        <f t="shared" si="261"/>
        <v/>
      </c>
      <c r="T400" s="236">
        <f t="shared" si="262"/>
        <v>1</v>
      </c>
      <c r="U400" s="237" t="str">
        <f t="shared" si="263"/>
        <v/>
      </c>
      <c r="V400" s="245" t="str">
        <f t="shared" si="264"/>
        <v/>
      </c>
      <c r="W400" s="236" t="str">
        <f t="shared" si="265"/>
        <v/>
      </c>
      <c r="X400" s="237" t="str">
        <f t="shared" si="266"/>
        <v/>
      </c>
      <c r="Y400" s="245" t="str">
        <f t="shared" si="267"/>
        <v/>
      </c>
      <c r="Z400" s="236" t="str">
        <f t="shared" si="268"/>
        <v/>
      </c>
      <c r="AA400" s="248" t="str">
        <f t="shared" si="269"/>
        <v/>
      </c>
      <c r="AB400" s="235" t="str">
        <f t="shared" si="270"/>
        <v/>
      </c>
      <c r="AC400" s="236" t="str">
        <f t="shared" si="271"/>
        <v/>
      </c>
      <c r="AD400" s="236" t="str">
        <f t="shared" si="272"/>
        <v/>
      </c>
      <c r="AE400" s="237">
        <f t="shared" si="273"/>
        <v>1</v>
      </c>
      <c r="AF400" s="245" t="str">
        <f t="shared" si="274"/>
        <v/>
      </c>
      <c r="AG400" s="236" t="str">
        <f t="shared" si="275"/>
        <v/>
      </c>
      <c r="AH400" s="236" t="str">
        <f t="shared" si="276"/>
        <v/>
      </c>
      <c r="AI400" s="237" t="str">
        <f t="shared" si="277"/>
        <v/>
      </c>
      <c r="AJ400" s="245" t="str">
        <f t="shared" si="278"/>
        <v/>
      </c>
      <c r="AK400" s="236" t="str">
        <f t="shared" si="279"/>
        <v/>
      </c>
      <c r="AL400" s="236" t="str">
        <f t="shared" si="280"/>
        <v/>
      </c>
      <c r="AM400" s="248" t="str">
        <f t="shared" si="281"/>
        <v/>
      </c>
      <c r="AN400" s="250"/>
      <c r="AO400" s="251"/>
      <c r="AP400" s="251"/>
      <c r="AQ400" s="251"/>
      <c r="AR400" s="251"/>
      <c r="AS400" s="251"/>
      <c r="AT400">
        <f t="shared" si="282"/>
        <v>26</v>
      </c>
      <c r="AU400">
        <f t="shared" si="283"/>
        <v>1</v>
      </c>
      <c r="AV400">
        <f t="shared" si="284"/>
        <v>11</v>
      </c>
    </row>
    <row r="401" spans="1:48" ht="21.75">
      <c r="A401" s="174">
        <v>58</v>
      </c>
      <c r="B401" s="175" t="s">
        <v>1120</v>
      </c>
      <c r="C401" s="175" t="s">
        <v>96</v>
      </c>
      <c r="D401" s="176">
        <v>36315</v>
      </c>
      <c r="E401" s="177">
        <v>36315</v>
      </c>
      <c r="F401" s="181"/>
      <c r="G401" s="181"/>
      <c r="H401" s="178"/>
      <c r="I401" s="175" t="s">
        <v>2</v>
      </c>
      <c r="J401" s="177">
        <v>48853</v>
      </c>
      <c r="K401" s="179" t="s">
        <v>10</v>
      </c>
      <c r="L401" s="175" t="s">
        <v>1121</v>
      </c>
      <c r="M401" s="175" t="s">
        <v>609</v>
      </c>
      <c r="N401" s="175" t="s">
        <v>1122</v>
      </c>
      <c r="O401" s="175" t="s">
        <v>7</v>
      </c>
      <c r="P401" s="179" t="s">
        <v>83</v>
      </c>
      <c r="Q401" s="179" t="s">
        <v>8</v>
      </c>
      <c r="R401" s="180"/>
      <c r="S401" s="235" t="str">
        <f t="shared" si="261"/>
        <v/>
      </c>
      <c r="T401" s="236">
        <f t="shared" si="262"/>
        <v>1</v>
      </c>
      <c r="U401" s="237" t="str">
        <f t="shared" si="263"/>
        <v/>
      </c>
      <c r="V401" s="245" t="str">
        <f t="shared" si="264"/>
        <v/>
      </c>
      <c r="W401" s="236" t="str">
        <f t="shared" si="265"/>
        <v/>
      </c>
      <c r="X401" s="237" t="str">
        <f t="shared" si="266"/>
        <v/>
      </c>
      <c r="Y401" s="245" t="str">
        <f t="shared" si="267"/>
        <v/>
      </c>
      <c r="Z401" s="236" t="str">
        <f t="shared" si="268"/>
        <v/>
      </c>
      <c r="AA401" s="248" t="str">
        <f t="shared" si="269"/>
        <v/>
      </c>
      <c r="AB401" s="235" t="str">
        <f t="shared" si="270"/>
        <v/>
      </c>
      <c r="AC401" s="236" t="str">
        <f t="shared" si="271"/>
        <v/>
      </c>
      <c r="AD401" s="236" t="str">
        <f t="shared" si="272"/>
        <v/>
      </c>
      <c r="AE401" s="237">
        <f t="shared" si="273"/>
        <v>1</v>
      </c>
      <c r="AF401" s="245" t="str">
        <f t="shared" si="274"/>
        <v/>
      </c>
      <c r="AG401" s="236" t="str">
        <f t="shared" si="275"/>
        <v/>
      </c>
      <c r="AH401" s="236" t="str">
        <f t="shared" si="276"/>
        <v/>
      </c>
      <c r="AI401" s="237" t="str">
        <f t="shared" si="277"/>
        <v/>
      </c>
      <c r="AJ401" s="245" t="str">
        <f t="shared" si="278"/>
        <v/>
      </c>
      <c r="AK401" s="236" t="str">
        <f t="shared" si="279"/>
        <v/>
      </c>
      <c r="AL401" s="236" t="str">
        <f t="shared" si="280"/>
        <v/>
      </c>
      <c r="AM401" s="248" t="str">
        <f t="shared" si="281"/>
        <v/>
      </c>
      <c r="AN401" s="250"/>
      <c r="AO401" s="251"/>
      <c r="AP401" s="251"/>
      <c r="AQ401" s="251"/>
      <c r="AR401" s="251"/>
      <c r="AS401" s="251"/>
      <c r="AT401">
        <f t="shared" si="282"/>
        <v>23</v>
      </c>
      <c r="AU401">
        <f t="shared" si="283"/>
        <v>11</v>
      </c>
      <c r="AV401">
        <f t="shared" si="284"/>
        <v>28</v>
      </c>
    </row>
    <row r="402" spans="1:48" ht="21.75">
      <c r="A402" s="174">
        <v>59</v>
      </c>
      <c r="B402" s="175" t="s">
        <v>1123</v>
      </c>
      <c r="C402" s="175" t="s">
        <v>96</v>
      </c>
      <c r="D402" s="176">
        <v>39387</v>
      </c>
      <c r="E402" s="177">
        <v>39387</v>
      </c>
      <c r="F402" s="181"/>
      <c r="G402" s="181"/>
      <c r="H402" s="178"/>
      <c r="I402" s="175" t="s">
        <v>2210</v>
      </c>
      <c r="J402" s="177">
        <v>45199</v>
      </c>
      <c r="K402" s="179" t="s">
        <v>10</v>
      </c>
      <c r="L402" s="175" t="s">
        <v>1061</v>
      </c>
      <c r="M402" s="175" t="s">
        <v>609</v>
      </c>
      <c r="N402" s="175" t="s">
        <v>1062</v>
      </c>
      <c r="O402" s="175" t="s">
        <v>7</v>
      </c>
      <c r="P402" s="210"/>
      <c r="Q402" s="210"/>
      <c r="R402" s="180"/>
      <c r="S402" s="235" t="str">
        <f t="shared" si="261"/>
        <v/>
      </c>
      <c r="T402" s="236">
        <f t="shared" si="262"/>
        <v>1</v>
      </c>
      <c r="U402" s="237" t="str">
        <f t="shared" si="263"/>
        <v/>
      </c>
      <c r="V402" s="245" t="str">
        <f t="shared" si="264"/>
        <v/>
      </c>
      <c r="W402" s="236" t="str">
        <f t="shared" si="265"/>
        <v/>
      </c>
      <c r="X402" s="237" t="str">
        <f t="shared" si="266"/>
        <v/>
      </c>
      <c r="Y402" s="245" t="str">
        <f t="shared" si="267"/>
        <v/>
      </c>
      <c r="Z402" s="236" t="str">
        <f t="shared" si="268"/>
        <v/>
      </c>
      <c r="AA402" s="248" t="str">
        <f t="shared" si="269"/>
        <v/>
      </c>
      <c r="AB402" s="235" t="str">
        <f t="shared" si="270"/>
        <v/>
      </c>
      <c r="AC402" s="236" t="str">
        <f t="shared" si="271"/>
        <v/>
      </c>
      <c r="AD402" s="236" t="str">
        <f t="shared" si="272"/>
        <v/>
      </c>
      <c r="AE402" s="237">
        <f t="shared" si="273"/>
        <v>1</v>
      </c>
      <c r="AF402" s="245" t="str">
        <f t="shared" si="274"/>
        <v/>
      </c>
      <c r="AG402" s="236" t="str">
        <f t="shared" si="275"/>
        <v/>
      </c>
      <c r="AH402" s="236" t="str">
        <f t="shared" si="276"/>
        <v/>
      </c>
      <c r="AI402" s="237" t="str">
        <f t="shared" si="277"/>
        <v/>
      </c>
      <c r="AJ402" s="245" t="str">
        <f t="shared" si="278"/>
        <v/>
      </c>
      <c r="AK402" s="236" t="str">
        <f t="shared" si="279"/>
        <v/>
      </c>
      <c r="AL402" s="236" t="str">
        <f t="shared" si="280"/>
        <v/>
      </c>
      <c r="AM402" s="248" t="str">
        <f t="shared" si="281"/>
        <v/>
      </c>
      <c r="AN402" s="250"/>
      <c r="AO402" s="251"/>
      <c r="AP402" s="251"/>
      <c r="AQ402" s="251"/>
      <c r="AR402" s="251"/>
      <c r="AS402" s="251"/>
      <c r="AT402">
        <f t="shared" si="282"/>
        <v>15</v>
      </c>
      <c r="AU402">
        <f t="shared" si="283"/>
        <v>7</v>
      </c>
      <c r="AV402">
        <f t="shared" si="284"/>
        <v>0</v>
      </c>
    </row>
    <row r="403" spans="1:48" ht="21.75">
      <c r="A403" s="174">
        <v>60</v>
      </c>
      <c r="B403" s="175" t="s">
        <v>1874</v>
      </c>
      <c r="C403" s="175" t="s">
        <v>96</v>
      </c>
      <c r="D403" s="176">
        <v>43221</v>
      </c>
      <c r="E403" s="177">
        <v>43221</v>
      </c>
      <c r="F403" s="181"/>
      <c r="G403" s="181"/>
      <c r="H403" s="178"/>
      <c r="I403" s="175" t="s">
        <v>58</v>
      </c>
      <c r="J403" s="177">
        <v>55427</v>
      </c>
      <c r="K403" s="179" t="s">
        <v>10</v>
      </c>
      <c r="L403" s="208" t="s">
        <v>1967</v>
      </c>
      <c r="M403" s="175" t="s">
        <v>2082</v>
      </c>
      <c r="N403" s="175" t="s">
        <v>1875</v>
      </c>
      <c r="O403" s="175" t="s">
        <v>1784</v>
      </c>
      <c r="P403" s="179" t="s">
        <v>117</v>
      </c>
      <c r="Q403" s="179" t="s">
        <v>1768</v>
      </c>
      <c r="R403" s="180"/>
      <c r="S403" s="235" t="str">
        <f t="shared" si="261"/>
        <v/>
      </c>
      <c r="T403" s="236">
        <f t="shared" si="262"/>
        <v>1</v>
      </c>
      <c r="U403" s="237" t="str">
        <f t="shared" si="263"/>
        <v/>
      </c>
      <c r="V403" s="245" t="str">
        <f t="shared" si="264"/>
        <v/>
      </c>
      <c r="W403" s="236" t="str">
        <f t="shared" si="265"/>
        <v/>
      </c>
      <c r="X403" s="237" t="str">
        <f t="shared" si="266"/>
        <v/>
      </c>
      <c r="Y403" s="245" t="str">
        <f t="shared" si="267"/>
        <v/>
      </c>
      <c r="Z403" s="236" t="str">
        <f t="shared" si="268"/>
        <v/>
      </c>
      <c r="AA403" s="248" t="str">
        <f t="shared" si="269"/>
        <v/>
      </c>
      <c r="AB403" s="235" t="str">
        <f t="shared" si="270"/>
        <v/>
      </c>
      <c r="AC403" s="236" t="str">
        <f t="shared" si="271"/>
        <v/>
      </c>
      <c r="AD403" s="236" t="str">
        <f t="shared" si="272"/>
        <v/>
      </c>
      <c r="AE403" s="237">
        <f t="shared" si="273"/>
        <v>1</v>
      </c>
      <c r="AF403" s="245" t="str">
        <f t="shared" si="274"/>
        <v/>
      </c>
      <c r="AG403" s="236" t="str">
        <f t="shared" si="275"/>
        <v/>
      </c>
      <c r="AH403" s="236" t="str">
        <f t="shared" si="276"/>
        <v/>
      </c>
      <c r="AI403" s="237" t="str">
        <f t="shared" si="277"/>
        <v/>
      </c>
      <c r="AJ403" s="245" t="str">
        <f t="shared" si="278"/>
        <v/>
      </c>
      <c r="AK403" s="236" t="str">
        <f t="shared" si="279"/>
        <v/>
      </c>
      <c r="AL403" s="236" t="str">
        <f t="shared" si="280"/>
        <v/>
      </c>
      <c r="AM403" s="248" t="str">
        <f t="shared" si="281"/>
        <v/>
      </c>
      <c r="AN403" s="250"/>
      <c r="AO403" s="251"/>
      <c r="AP403" s="251"/>
      <c r="AQ403" s="251"/>
      <c r="AR403" s="251"/>
      <c r="AS403" s="251"/>
      <c r="AT403">
        <f t="shared" si="282"/>
        <v>5</v>
      </c>
      <c r="AU403">
        <f t="shared" si="283"/>
        <v>1</v>
      </c>
      <c r="AV403">
        <f t="shared" si="284"/>
        <v>0</v>
      </c>
    </row>
    <row r="404" spans="1:48" ht="21.75">
      <c r="A404" s="174">
        <v>61</v>
      </c>
      <c r="B404" s="175" t="s">
        <v>2546</v>
      </c>
      <c r="C404" s="175" t="s">
        <v>96</v>
      </c>
      <c r="D404" s="176">
        <v>35905</v>
      </c>
      <c r="E404" s="177">
        <v>35905</v>
      </c>
      <c r="F404" s="181"/>
      <c r="G404" s="181"/>
      <c r="H404" s="178"/>
      <c r="I404" s="175" t="s">
        <v>58</v>
      </c>
      <c r="J404" s="177">
        <v>49949</v>
      </c>
      <c r="K404" s="179" t="s">
        <v>10</v>
      </c>
      <c r="L404" s="175" t="s">
        <v>1124</v>
      </c>
      <c r="M404" s="175" t="s">
        <v>1903</v>
      </c>
      <c r="N404" s="175" t="s">
        <v>1125</v>
      </c>
      <c r="O404" s="175" t="s">
        <v>13</v>
      </c>
      <c r="P404" s="179" t="s">
        <v>41</v>
      </c>
      <c r="Q404" s="179" t="s">
        <v>194</v>
      </c>
      <c r="R404" s="180"/>
      <c r="S404" s="235" t="str">
        <f t="shared" si="261"/>
        <v/>
      </c>
      <c r="T404" s="236">
        <f t="shared" si="262"/>
        <v>1</v>
      </c>
      <c r="U404" s="237" t="str">
        <f t="shared" si="263"/>
        <v/>
      </c>
      <c r="V404" s="245" t="str">
        <f t="shared" si="264"/>
        <v/>
      </c>
      <c r="W404" s="236" t="str">
        <f t="shared" si="265"/>
        <v/>
      </c>
      <c r="X404" s="237" t="str">
        <f t="shared" si="266"/>
        <v/>
      </c>
      <c r="Y404" s="245" t="str">
        <f t="shared" si="267"/>
        <v/>
      </c>
      <c r="Z404" s="236" t="str">
        <f t="shared" si="268"/>
        <v/>
      </c>
      <c r="AA404" s="248" t="str">
        <f t="shared" si="269"/>
        <v/>
      </c>
      <c r="AB404" s="235" t="str">
        <f t="shared" si="270"/>
        <v/>
      </c>
      <c r="AC404" s="236" t="str">
        <f t="shared" si="271"/>
        <v/>
      </c>
      <c r="AD404" s="236" t="str">
        <f t="shared" si="272"/>
        <v/>
      </c>
      <c r="AE404" s="237">
        <f t="shared" si="273"/>
        <v>1</v>
      </c>
      <c r="AF404" s="245" t="str">
        <f t="shared" si="274"/>
        <v/>
      </c>
      <c r="AG404" s="236" t="str">
        <f t="shared" si="275"/>
        <v/>
      </c>
      <c r="AH404" s="236" t="str">
        <f t="shared" si="276"/>
        <v/>
      </c>
      <c r="AI404" s="237" t="str">
        <f t="shared" si="277"/>
        <v/>
      </c>
      <c r="AJ404" s="245" t="str">
        <f t="shared" si="278"/>
        <v/>
      </c>
      <c r="AK404" s="236" t="str">
        <f t="shared" si="279"/>
        <v/>
      </c>
      <c r="AL404" s="236" t="str">
        <f t="shared" si="280"/>
        <v/>
      </c>
      <c r="AM404" s="248" t="str">
        <f t="shared" si="281"/>
        <v/>
      </c>
      <c r="AN404" s="250"/>
      <c r="AO404" s="251"/>
      <c r="AP404" s="251"/>
      <c r="AQ404" s="251"/>
      <c r="AR404" s="251"/>
      <c r="AS404" s="251"/>
      <c r="AT404">
        <f t="shared" si="282"/>
        <v>25</v>
      </c>
      <c r="AU404">
        <f t="shared" si="283"/>
        <v>1</v>
      </c>
      <c r="AV404">
        <f t="shared" si="284"/>
        <v>12</v>
      </c>
    </row>
    <row r="405" spans="1:48" ht="21.75">
      <c r="A405" s="174">
        <v>62</v>
      </c>
      <c r="B405" s="175" t="s">
        <v>1126</v>
      </c>
      <c r="C405" s="175" t="s">
        <v>96</v>
      </c>
      <c r="D405" s="176">
        <v>38474</v>
      </c>
      <c r="E405" s="177">
        <v>38474</v>
      </c>
      <c r="F405" s="181"/>
      <c r="G405" s="181"/>
      <c r="H405" s="178"/>
      <c r="I405" s="175" t="s">
        <v>58</v>
      </c>
      <c r="J405" s="177">
        <v>48122</v>
      </c>
      <c r="K405" s="179" t="s">
        <v>10</v>
      </c>
      <c r="L405" s="175" t="s">
        <v>1127</v>
      </c>
      <c r="M405" s="175" t="s">
        <v>126</v>
      </c>
      <c r="N405" s="175" t="s">
        <v>544</v>
      </c>
      <c r="O405" s="175" t="s">
        <v>257</v>
      </c>
      <c r="P405" s="179" t="s">
        <v>79</v>
      </c>
      <c r="Q405" s="179" t="s">
        <v>8</v>
      </c>
      <c r="R405" s="180"/>
      <c r="S405" s="235" t="str">
        <f t="shared" si="261"/>
        <v/>
      </c>
      <c r="T405" s="236">
        <f t="shared" si="262"/>
        <v>1</v>
      </c>
      <c r="U405" s="237" t="str">
        <f t="shared" si="263"/>
        <v/>
      </c>
      <c r="V405" s="245" t="str">
        <f t="shared" si="264"/>
        <v/>
      </c>
      <c r="W405" s="236" t="str">
        <f t="shared" si="265"/>
        <v/>
      </c>
      <c r="X405" s="237" t="str">
        <f t="shared" si="266"/>
        <v/>
      </c>
      <c r="Y405" s="245" t="str">
        <f t="shared" si="267"/>
        <v/>
      </c>
      <c r="Z405" s="236" t="str">
        <f t="shared" si="268"/>
        <v/>
      </c>
      <c r="AA405" s="248" t="str">
        <f t="shared" si="269"/>
        <v/>
      </c>
      <c r="AB405" s="235" t="str">
        <f t="shared" si="270"/>
        <v/>
      </c>
      <c r="AC405" s="236" t="str">
        <f t="shared" si="271"/>
        <v/>
      </c>
      <c r="AD405" s="236" t="str">
        <f t="shared" si="272"/>
        <v/>
      </c>
      <c r="AE405" s="237">
        <f t="shared" si="273"/>
        <v>1</v>
      </c>
      <c r="AF405" s="245" t="str">
        <f t="shared" si="274"/>
        <v/>
      </c>
      <c r="AG405" s="236" t="str">
        <f t="shared" si="275"/>
        <v/>
      </c>
      <c r="AH405" s="236" t="str">
        <f t="shared" si="276"/>
        <v/>
      </c>
      <c r="AI405" s="237" t="str">
        <f t="shared" si="277"/>
        <v/>
      </c>
      <c r="AJ405" s="245" t="str">
        <f t="shared" si="278"/>
        <v/>
      </c>
      <c r="AK405" s="236" t="str">
        <f t="shared" si="279"/>
        <v/>
      </c>
      <c r="AL405" s="236" t="str">
        <f t="shared" si="280"/>
        <v/>
      </c>
      <c r="AM405" s="248" t="str">
        <f t="shared" si="281"/>
        <v/>
      </c>
      <c r="AN405" s="250"/>
      <c r="AO405" s="251"/>
      <c r="AP405" s="251"/>
      <c r="AQ405" s="251"/>
      <c r="AR405" s="251"/>
      <c r="AS405" s="251"/>
      <c r="AT405">
        <f t="shared" si="282"/>
        <v>18</v>
      </c>
      <c r="AU405">
        <f t="shared" si="283"/>
        <v>0</v>
      </c>
      <c r="AV405">
        <f t="shared" si="284"/>
        <v>30</v>
      </c>
    </row>
    <row r="406" spans="1:48" ht="21.75">
      <c r="A406" s="174">
        <v>63</v>
      </c>
      <c r="B406" s="175" t="s">
        <v>1128</v>
      </c>
      <c r="C406" s="175" t="s">
        <v>96</v>
      </c>
      <c r="D406" s="176">
        <v>42125</v>
      </c>
      <c r="E406" s="177">
        <v>42125</v>
      </c>
      <c r="F406" s="181"/>
      <c r="G406" s="181"/>
      <c r="H406" s="178"/>
      <c r="I406" s="175" t="s">
        <v>58</v>
      </c>
      <c r="J406" s="177">
        <v>53966</v>
      </c>
      <c r="K406" s="179" t="s">
        <v>10</v>
      </c>
      <c r="L406" s="175" t="s">
        <v>1068</v>
      </c>
      <c r="M406" s="175" t="s">
        <v>126</v>
      </c>
      <c r="N406" s="175" t="s">
        <v>70</v>
      </c>
      <c r="O406" s="175" t="s">
        <v>7</v>
      </c>
      <c r="P406" s="179" t="s">
        <v>99</v>
      </c>
      <c r="Q406" s="179" t="s">
        <v>109</v>
      </c>
      <c r="R406" s="192" t="s">
        <v>1685</v>
      </c>
      <c r="S406" s="235" t="str">
        <f t="shared" si="261"/>
        <v/>
      </c>
      <c r="T406" s="236">
        <f t="shared" si="262"/>
        <v>1</v>
      </c>
      <c r="U406" s="237" t="str">
        <f t="shared" si="263"/>
        <v/>
      </c>
      <c r="V406" s="245" t="str">
        <f t="shared" si="264"/>
        <v/>
      </c>
      <c r="W406" s="236" t="str">
        <f t="shared" si="265"/>
        <v/>
      </c>
      <c r="X406" s="237" t="str">
        <f t="shared" si="266"/>
        <v/>
      </c>
      <c r="Y406" s="245" t="str">
        <f t="shared" si="267"/>
        <v/>
      </c>
      <c r="Z406" s="236" t="str">
        <f t="shared" si="268"/>
        <v/>
      </c>
      <c r="AA406" s="248" t="str">
        <f t="shared" si="269"/>
        <v/>
      </c>
      <c r="AB406" s="235" t="str">
        <f t="shared" si="270"/>
        <v/>
      </c>
      <c r="AC406" s="236" t="str">
        <f t="shared" si="271"/>
        <v/>
      </c>
      <c r="AD406" s="236" t="str">
        <f t="shared" si="272"/>
        <v/>
      </c>
      <c r="AE406" s="237">
        <f t="shared" si="273"/>
        <v>1</v>
      </c>
      <c r="AF406" s="245" t="str">
        <f t="shared" si="274"/>
        <v/>
      </c>
      <c r="AG406" s="236" t="str">
        <f t="shared" si="275"/>
        <v/>
      </c>
      <c r="AH406" s="236" t="str">
        <f t="shared" si="276"/>
        <v/>
      </c>
      <c r="AI406" s="237" t="str">
        <f t="shared" si="277"/>
        <v/>
      </c>
      <c r="AJ406" s="245" t="str">
        <f t="shared" si="278"/>
        <v/>
      </c>
      <c r="AK406" s="236" t="str">
        <f t="shared" si="279"/>
        <v/>
      </c>
      <c r="AL406" s="236" t="str">
        <f t="shared" si="280"/>
        <v/>
      </c>
      <c r="AM406" s="248" t="str">
        <f t="shared" si="281"/>
        <v/>
      </c>
      <c r="AN406" s="250"/>
      <c r="AO406" s="251"/>
      <c r="AP406" s="251"/>
      <c r="AQ406" s="251"/>
      <c r="AR406" s="251"/>
      <c r="AS406" s="251"/>
      <c r="AT406">
        <f t="shared" si="282"/>
        <v>8</v>
      </c>
      <c r="AU406">
        <f t="shared" si="283"/>
        <v>1</v>
      </c>
      <c r="AV406">
        <f t="shared" si="284"/>
        <v>0</v>
      </c>
    </row>
    <row r="407" spans="1:48" ht="21.75">
      <c r="A407" s="174">
        <v>64</v>
      </c>
      <c r="B407" s="175" t="s">
        <v>1129</v>
      </c>
      <c r="C407" s="175" t="s">
        <v>96</v>
      </c>
      <c r="D407" s="176">
        <v>41548</v>
      </c>
      <c r="E407" s="177">
        <v>41548</v>
      </c>
      <c r="F407" s="181"/>
      <c r="G407" s="181"/>
      <c r="H407" s="178"/>
      <c r="I407" s="175" t="s">
        <v>58</v>
      </c>
      <c r="J407" s="177">
        <v>51044</v>
      </c>
      <c r="K407" s="179" t="s">
        <v>10</v>
      </c>
      <c r="L407" s="175" t="s">
        <v>1130</v>
      </c>
      <c r="M407" s="175" t="s">
        <v>2403</v>
      </c>
      <c r="N407" s="175" t="s">
        <v>1131</v>
      </c>
      <c r="O407" s="175" t="s">
        <v>770</v>
      </c>
      <c r="P407" s="179" t="s">
        <v>99</v>
      </c>
      <c r="Q407" s="179" t="s">
        <v>72</v>
      </c>
      <c r="R407" s="192" t="s">
        <v>1685</v>
      </c>
      <c r="S407" s="235" t="str">
        <f t="shared" si="261"/>
        <v/>
      </c>
      <c r="T407" s="236">
        <f t="shared" si="262"/>
        <v>1</v>
      </c>
      <c r="U407" s="237" t="str">
        <f t="shared" si="263"/>
        <v/>
      </c>
      <c r="V407" s="245" t="str">
        <f t="shared" si="264"/>
        <v/>
      </c>
      <c r="W407" s="236" t="str">
        <f t="shared" si="265"/>
        <v/>
      </c>
      <c r="X407" s="237" t="str">
        <f t="shared" si="266"/>
        <v/>
      </c>
      <c r="Y407" s="245" t="str">
        <f t="shared" si="267"/>
        <v/>
      </c>
      <c r="Z407" s="236" t="str">
        <f t="shared" si="268"/>
        <v/>
      </c>
      <c r="AA407" s="248" t="str">
        <f t="shared" si="269"/>
        <v/>
      </c>
      <c r="AB407" s="235" t="str">
        <f t="shared" si="270"/>
        <v/>
      </c>
      <c r="AC407" s="236" t="str">
        <f t="shared" si="271"/>
        <v/>
      </c>
      <c r="AD407" s="236" t="str">
        <f t="shared" si="272"/>
        <v/>
      </c>
      <c r="AE407" s="237">
        <f t="shared" si="273"/>
        <v>1</v>
      </c>
      <c r="AF407" s="245" t="str">
        <f t="shared" si="274"/>
        <v/>
      </c>
      <c r="AG407" s="236" t="str">
        <f t="shared" si="275"/>
        <v/>
      </c>
      <c r="AH407" s="236" t="str">
        <f t="shared" si="276"/>
        <v/>
      </c>
      <c r="AI407" s="237" t="str">
        <f t="shared" si="277"/>
        <v/>
      </c>
      <c r="AJ407" s="245" t="str">
        <f t="shared" si="278"/>
        <v/>
      </c>
      <c r="AK407" s="236" t="str">
        <f t="shared" si="279"/>
        <v/>
      </c>
      <c r="AL407" s="236" t="str">
        <f t="shared" si="280"/>
        <v/>
      </c>
      <c r="AM407" s="248" t="str">
        <f t="shared" si="281"/>
        <v/>
      </c>
      <c r="AN407" s="250"/>
      <c r="AO407" s="251"/>
      <c r="AP407" s="251"/>
      <c r="AQ407" s="251"/>
      <c r="AR407" s="251"/>
      <c r="AS407" s="251"/>
      <c r="AT407">
        <f t="shared" si="282"/>
        <v>9</v>
      </c>
      <c r="AU407">
        <f t="shared" si="283"/>
        <v>8</v>
      </c>
      <c r="AV407">
        <f t="shared" si="284"/>
        <v>0</v>
      </c>
    </row>
    <row r="408" spans="1:48" ht="21.75">
      <c r="A408" s="174">
        <v>65</v>
      </c>
      <c r="B408" s="175" t="s">
        <v>1134</v>
      </c>
      <c r="C408" s="175" t="s">
        <v>96</v>
      </c>
      <c r="D408" s="176">
        <v>35808</v>
      </c>
      <c r="E408" s="177">
        <v>35808</v>
      </c>
      <c r="F408" s="181"/>
      <c r="G408" s="181"/>
      <c r="H408" s="178"/>
      <c r="I408" s="175" t="s">
        <v>58</v>
      </c>
      <c r="J408" s="177">
        <v>48488</v>
      </c>
      <c r="K408" s="179" t="s">
        <v>10</v>
      </c>
      <c r="L408" s="175" t="s">
        <v>983</v>
      </c>
      <c r="M408" s="175" t="s">
        <v>126</v>
      </c>
      <c r="N408" s="175" t="s">
        <v>984</v>
      </c>
      <c r="O408" s="175" t="s">
        <v>87</v>
      </c>
      <c r="P408" s="179" t="s">
        <v>26</v>
      </c>
      <c r="Q408" s="179" t="s">
        <v>27</v>
      </c>
      <c r="R408" s="180"/>
      <c r="S408" s="235" t="str">
        <f t="shared" ref="S408:S422" si="288">IF($B408&lt;&gt;"",IF(AND($K408="เอก",OR($AT408&gt;0,AND($AT408=0,$AU408&gt;=9))),1,""),"")</f>
        <v/>
      </c>
      <c r="T408" s="236">
        <f t="shared" ref="T408:T422" si="289">IF($B408&lt;&gt;"",IF(AND($K408="โท",OR($AT408&gt;0,AND($AT408=0,$AU408&gt;=9))),1,""),"")</f>
        <v>1</v>
      </c>
      <c r="U408" s="237" t="str">
        <f t="shared" ref="U408:U422" si="290">IF($B408&lt;&gt;"",IF(AND($K408="ตรี",OR($AT408&gt;0,AND($AT408=0,$AU408&gt;=9))),1,""),"")</f>
        <v/>
      </c>
      <c r="V408" s="245" t="str">
        <f t="shared" ref="V408:V422" si="291">IF($B408&lt;&gt;"",IF(AND($K408="เอก",AND($AT408=0,AND($AU408&gt;=6,$AU408&lt;=8))),1,""),"")</f>
        <v/>
      </c>
      <c r="W408" s="236" t="str">
        <f t="shared" ref="W408:W422" si="292">IF($B408&lt;&gt;"",IF(AND($K408="โท",AND($AT408=0,AND($AU408&gt;=6,$AU408&lt;=8))),1,""),"")</f>
        <v/>
      </c>
      <c r="X408" s="237" t="str">
        <f t="shared" ref="X408:X422" si="293">IF($B408&lt;&gt;"",IF(AND($K408="ตรี",AND($AT408=0,AND($AU408&gt;=6,$AU408&lt;=8))),1,""),"")</f>
        <v/>
      </c>
      <c r="Y408" s="245" t="str">
        <f t="shared" ref="Y408:Y422" si="294">IF($B408&lt;&gt;"",IF(AND($K408="เอก",AND($AT408=0,AND($AU408&gt;=0,$AU408&lt;=5))),1,""),"")</f>
        <v/>
      </c>
      <c r="Z408" s="236" t="str">
        <f t="shared" ref="Z408:Z422" si="295">IF($B408&lt;&gt;"",IF(AND($K408="โท",AND($AT408=0,AND($AU408&gt;=0,$AU408&lt;=5))),1,""),"")</f>
        <v/>
      </c>
      <c r="AA408" s="248" t="str">
        <f t="shared" ref="AA408:AA422" si="296">IF($B408&lt;&gt;"",IF(AND($K408="ตรี",AND($AT408=0,AND($AU408&gt;=0,$AU408&lt;=5))),1,""),"")</f>
        <v/>
      </c>
      <c r="AB408" s="235" t="str">
        <f t="shared" ref="AB408:AB422" si="297">IF($B408&lt;&gt;"",IF(AND($C408="ศาสตราจารย์",OR($AT408&gt;0,AND($AT408=0,$AU408&gt;=9))),1,""),"")</f>
        <v/>
      </c>
      <c r="AC408" s="236" t="str">
        <f t="shared" ref="AC408:AC422" si="298">IF($B408&lt;&gt;"",IF(AND($C408="รองศาสตราจารย์",OR($AT408&gt;0,AND($AT408=0,$AU408&gt;=9))),1,""),"")</f>
        <v/>
      </c>
      <c r="AD408" s="236" t="str">
        <f t="shared" ref="AD408:AD422" si="299">IF($B408&lt;&gt;"",IF(AND($C408="ผู้ช่วยศาสตราจารย์",OR($AT408&gt;0,AND($AT408=0,$AU408&gt;=9))),1,""),"")</f>
        <v/>
      </c>
      <c r="AE408" s="237">
        <f t="shared" ref="AE408:AE422" si="300">IF($B408&lt;&gt;"",IF(AND($C408="อาจารย์",OR($AT408&gt;0,AND($AT408=0,$AU408&gt;=9))),1,""),"")</f>
        <v>1</v>
      </c>
      <c r="AF408" s="245" t="str">
        <f t="shared" ref="AF408:AF422" si="301">IF($B408&lt;&gt;"",IF(AND($C408="ศาสตราจารย์",AND($AT408=0,AND($AU408&gt;=6,$AU408&lt;=8))),1,""),"")</f>
        <v/>
      </c>
      <c r="AG408" s="236" t="str">
        <f t="shared" ref="AG408:AG422" si="302">IF($B408&lt;&gt;"",IF(AND($C408="รองศาสตราจารย์",AND($AT408=0,AND($AU408&gt;=6,$AU408&lt;=8))),1,""),"")</f>
        <v/>
      </c>
      <c r="AH408" s="236" t="str">
        <f t="shared" ref="AH408:AH422" si="303">IF($B408&lt;&gt;"",IF(AND($C408="ผู้ช่วยศาสตราจารย์",AND($AT408=0,AND($AU408&gt;=6,$AU408&lt;=8))),1,""),"")</f>
        <v/>
      </c>
      <c r="AI408" s="237" t="str">
        <f t="shared" ref="AI408:AI422" si="304">IF($B408&lt;&gt;"",IF(AND($C408="อาจารย์",AND($AT408=0,AND($AU408&gt;=6,$AU408&lt;=8))),1,""),"")</f>
        <v/>
      </c>
      <c r="AJ408" s="245" t="str">
        <f t="shared" ref="AJ408:AJ422" si="305">IF($B408&lt;&gt;"",IF(AND($C408="ศาสตราจารย์",AND($AT408=0,AND($AU408&gt;=0,$AU408&lt;=5))),1,""),"")</f>
        <v/>
      </c>
      <c r="AK408" s="236" t="str">
        <f t="shared" ref="AK408:AK422" si="306">IF($B408&lt;&gt;"",IF(AND($C408="รองศาสตราจารย์",AND($AT408=0,AND($AU408&gt;=0,$AU408&lt;=5))),1,""),"")</f>
        <v/>
      </c>
      <c r="AL408" s="236" t="str">
        <f t="shared" ref="AL408:AL422" si="307">IF($B408&lt;&gt;"",IF(AND($C408="ผู้ช่วยศาสตราจารย์",AND($AT408=0,AND($AU408&gt;=0,$AU408&lt;=5))),1,""),"")</f>
        <v/>
      </c>
      <c r="AM408" s="248" t="str">
        <f t="shared" ref="AM408:AM422" si="308">IF($B408&lt;&gt;"",IF(AND($C408="อาจารย์",AND($AT408=0,AND($AU408&gt;=0,$AU408&lt;=5))),1,""),"")</f>
        <v/>
      </c>
      <c r="AN408" s="250"/>
      <c r="AO408" s="251"/>
      <c r="AP408" s="251"/>
      <c r="AQ408" s="251"/>
      <c r="AR408" s="251"/>
      <c r="AS408" s="251"/>
      <c r="AT408">
        <f t="shared" ref="AT408:AT423" si="309">IF(B408&lt;&gt;"",DATEDIF(E408,$AT$9,"Y"),"")</f>
        <v>25</v>
      </c>
      <c r="AU408">
        <f t="shared" ref="AU408:AU423" si="310">IF(B408&lt;&gt;"",DATEDIF(E408,$AT$9,"YM"),"")</f>
        <v>4</v>
      </c>
      <c r="AV408">
        <f t="shared" ref="AV408:AV423" si="311">IF(B408&lt;&gt;"",DATEDIF(E408,$AT$9,"MD"),"")</f>
        <v>19</v>
      </c>
    </row>
    <row r="409" spans="1:48" ht="21.75">
      <c r="A409" s="174">
        <v>66</v>
      </c>
      <c r="B409" s="175" t="s">
        <v>2132</v>
      </c>
      <c r="C409" s="175" t="s">
        <v>96</v>
      </c>
      <c r="D409" s="176">
        <v>43620</v>
      </c>
      <c r="E409" s="177">
        <v>43620</v>
      </c>
      <c r="F409" s="181"/>
      <c r="G409" s="181"/>
      <c r="H409" s="178"/>
      <c r="I409" s="175" t="s">
        <v>58</v>
      </c>
      <c r="J409" s="177">
        <v>54697</v>
      </c>
      <c r="K409" s="179" t="s">
        <v>10</v>
      </c>
      <c r="L409" s="175" t="s">
        <v>2141</v>
      </c>
      <c r="M409" s="175" t="s">
        <v>126</v>
      </c>
      <c r="N409" s="175" t="s">
        <v>2142</v>
      </c>
      <c r="O409" s="175" t="s">
        <v>7</v>
      </c>
      <c r="P409" s="179" t="s">
        <v>167</v>
      </c>
      <c r="Q409" s="179" t="s">
        <v>2042</v>
      </c>
      <c r="R409" s="180"/>
      <c r="S409" s="235" t="str">
        <f t="shared" si="288"/>
        <v/>
      </c>
      <c r="T409" s="236">
        <f t="shared" si="289"/>
        <v>1</v>
      </c>
      <c r="U409" s="237" t="str">
        <f t="shared" si="290"/>
        <v/>
      </c>
      <c r="V409" s="245" t="str">
        <f t="shared" si="291"/>
        <v/>
      </c>
      <c r="W409" s="236" t="str">
        <f t="shared" si="292"/>
        <v/>
      </c>
      <c r="X409" s="237" t="str">
        <f t="shared" si="293"/>
        <v/>
      </c>
      <c r="Y409" s="245" t="str">
        <f t="shared" si="294"/>
        <v/>
      </c>
      <c r="Z409" s="236" t="str">
        <f t="shared" si="295"/>
        <v/>
      </c>
      <c r="AA409" s="248" t="str">
        <f t="shared" si="296"/>
        <v/>
      </c>
      <c r="AB409" s="235" t="str">
        <f t="shared" si="297"/>
        <v/>
      </c>
      <c r="AC409" s="236" t="str">
        <f t="shared" si="298"/>
        <v/>
      </c>
      <c r="AD409" s="236" t="str">
        <f t="shared" si="299"/>
        <v/>
      </c>
      <c r="AE409" s="237">
        <f t="shared" si="300"/>
        <v>1</v>
      </c>
      <c r="AF409" s="245" t="str">
        <f t="shared" si="301"/>
        <v/>
      </c>
      <c r="AG409" s="236" t="str">
        <f t="shared" si="302"/>
        <v/>
      </c>
      <c r="AH409" s="236" t="str">
        <f t="shared" si="303"/>
        <v/>
      </c>
      <c r="AI409" s="237" t="str">
        <f t="shared" si="304"/>
        <v/>
      </c>
      <c r="AJ409" s="245" t="str">
        <f t="shared" si="305"/>
        <v/>
      </c>
      <c r="AK409" s="236" t="str">
        <f t="shared" si="306"/>
        <v/>
      </c>
      <c r="AL409" s="236" t="str">
        <f t="shared" si="307"/>
        <v/>
      </c>
      <c r="AM409" s="248" t="str">
        <f t="shared" si="308"/>
        <v/>
      </c>
      <c r="AN409" s="250"/>
      <c r="AO409" s="251"/>
      <c r="AP409" s="251"/>
      <c r="AQ409" s="251"/>
      <c r="AR409" s="251"/>
      <c r="AS409" s="251"/>
      <c r="AT409">
        <f t="shared" si="309"/>
        <v>3</v>
      </c>
      <c r="AU409">
        <f t="shared" si="310"/>
        <v>11</v>
      </c>
      <c r="AV409">
        <f t="shared" si="311"/>
        <v>28</v>
      </c>
    </row>
    <row r="410" spans="1:48" ht="21.75">
      <c r="A410" s="174">
        <v>67</v>
      </c>
      <c r="B410" s="175" t="s">
        <v>1135</v>
      </c>
      <c r="C410" s="175" t="s">
        <v>96</v>
      </c>
      <c r="D410" s="176">
        <v>34830</v>
      </c>
      <c r="E410" s="177">
        <v>34830</v>
      </c>
      <c r="F410" s="181"/>
      <c r="G410" s="181"/>
      <c r="H410" s="178"/>
      <c r="I410" s="175" t="s">
        <v>2</v>
      </c>
      <c r="J410" s="177">
        <v>48853</v>
      </c>
      <c r="K410" s="179" t="s">
        <v>10</v>
      </c>
      <c r="L410" s="175" t="s">
        <v>1101</v>
      </c>
      <c r="M410" s="175" t="s">
        <v>1032</v>
      </c>
      <c r="N410" s="175" t="s">
        <v>1047</v>
      </c>
      <c r="O410" s="175" t="s">
        <v>53</v>
      </c>
      <c r="P410" s="179" t="s">
        <v>83</v>
      </c>
      <c r="Q410" s="179" t="s">
        <v>41</v>
      </c>
      <c r="R410" s="180"/>
      <c r="S410" s="235" t="str">
        <f t="shared" si="288"/>
        <v/>
      </c>
      <c r="T410" s="236">
        <f t="shared" si="289"/>
        <v>1</v>
      </c>
      <c r="U410" s="237" t="str">
        <f t="shared" si="290"/>
        <v/>
      </c>
      <c r="V410" s="245" t="str">
        <f t="shared" si="291"/>
        <v/>
      </c>
      <c r="W410" s="236" t="str">
        <f t="shared" si="292"/>
        <v/>
      </c>
      <c r="X410" s="237" t="str">
        <f t="shared" si="293"/>
        <v/>
      </c>
      <c r="Y410" s="245" t="str">
        <f t="shared" si="294"/>
        <v/>
      </c>
      <c r="Z410" s="236" t="str">
        <f t="shared" si="295"/>
        <v/>
      </c>
      <c r="AA410" s="248" t="str">
        <f t="shared" si="296"/>
        <v/>
      </c>
      <c r="AB410" s="235" t="str">
        <f t="shared" si="297"/>
        <v/>
      </c>
      <c r="AC410" s="236" t="str">
        <f t="shared" si="298"/>
        <v/>
      </c>
      <c r="AD410" s="236" t="str">
        <f t="shared" si="299"/>
        <v/>
      </c>
      <c r="AE410" s="237">
        <f t="shared" si="300"/>
        <v>1</v>
      </c>
      <c r="AF410" s="245" t="str">
        <f t="shared" si="301"/>
        <v/>
      </c>
      <c r="AG410" s="236" t="str">
        <f t="shared" si="302"/>
        <v/>
      </c>
      <c r="AH410" s="236" t="str">
        <f t="shared" si="303"/>
        <v/>
      </c>
      <c r="AI410" s="237" t="str">
        <f t="shared" si="304"/>
        <v/>
      </c>
      <c r="AJ410" s="245" t="str">
        <f t="shared" si="305"/>
        <v/>
      </c>
      <c r="AK410" s="236" t="str">
        <f t="shared" si="306"/>
        <v/>
      </c>
      <c r="AL410" s="236" t="str">
        <f t="shared" si="307"/>
        <v/>
      </c>
      <c r="AM410" s="248" t="str">
        <f t="shared" si="308"/>
        <v/>
      </c>
      <c r="AN410" s="250"/>
      <c r="AO410" s="251"/>
      <c r="AP410" s="251"/>
      <c r="AQ410" s="251"/>
      <c r="AR410" s="251"/>
      <c r="AS410" s="251"/>
      <c r="AT410">
        <f t="shared" si="309"/>
        <v>28</v>
      </c>
      <c r="AU410">
        <f t="shared" si="310"/>
        <v>0</v>
      </c>
      <c r="AV410">
        <f t="shared" si="311"/>
        <v>21</v>
      </c>
    </row>
    <row r="411" spans="1:48" ht="21.75">
      <c r="A411" s="174">
        <v>68</v>
      </c>
      <c r="B411" s="175" t="s">
        <v>1968</v>
      </c>
      <c r="C411" s="175" t="s">
        <v>96</v>
      </c>
      <c r="D411" s="176">
        <v>43313</v>
      </c>
      <c r="E411" s="177">
        <v>43313</v>
      </c>
      <c r="F411" s="181"/>
      <c r="G411" s="181"/>
      <c r="H411" s="178"/>
      <c r="I411" s="175" t="s">
        <v>58</v>
      </c>
      <c r="J411" s="177">
        <v>55427</v>
      </c>
      <c r="K411" s="179" t="s">
        <v>10</v>
      </c>
      <c r="L411" s="175" t="s">
        <v>1969</v>
      </c>
      <c r="M411" s="175" t="s">
        <v>1955</v>
      </c>
      <c r="N411" s="175" t="s">
        <v>1970</v>
      </c>
      <c r="O411" s="175" t="s">
        <v>53</v>
      </c>
      <c r="P411" s="179" t="s">
        <v>117</v>
      </c>
      <c r="Q411" s="179" t="s">
        <v>1837</v>
      </c>
      <c r="R411" s="192" t="s">
        <v>1685</v>
      </c>
      <c r="S411" s="235" t="str">
        <f t="shared" si="288"/>
        <v/>
      </c>
      <c r="T411" s="236">
        <f t="shared" si="289"/>
        <v>1</v>
      </c>
      <c r="U411" s="237" t="str">
        <f t="shared" si="290"/>
        <v/>
      </c>
      <c r="V411" s="245" t="str">
        <f t="shared" si="291"/>
        <v/>
      </c>
      <c r="W411" s="236" t="str">
        <f t="shared" si="292"/>
        <v/>
      </c>
      <c r="X411" s="237" t="str">
        <f t="shared" si="293"/>
        <v/>
      </c>
      <c r="Y411" s="245" t="str">
        <f t="shared" si="294"/>
        <v/>
      </c>
      <c r="Z411" s="236" t="str">
        <f t="shared" si="295"/>
        <v/>
      </c>
      <c r="AA411" s="248" t="str">
        <f t="shared" si="296"/>
        <v/>
      </c>
      <c r="AB411" s="235" t="str">
        <f t="shared" si="297"/>
        <v/>
      </c>
      <c r="AC411" s="236" t="str">
        <f t="shared" si="298"/>
        <v/>
      </c>
      <c r="AD411" s="236" t="str">
        <f t="shared" si="299"/>
        <v/>
      </c>
      <c r="AE411" s="237">
        <f t="shared" si="300"/>
        <v>1</v>
      </c>
      <c r="AF411" s="245" t="str">
        <f t="shared" si="301"/>
        <v/>
      </c>
      <c r="AG411" s="236" t="str">
        <f t="shared" si="302"/>
        <v/>
      </c>
      <c r="AH411" s="236" t="str">
        <f t="shared" si="303"/>
        <v/>
      </c>
      <c r="AI411" s="237" t="str">
        <f t="shared" si="304"/>
        <v/>
      </c>
      <c r="AJ411" s="245" t="str">
        <f t="shared" si="305"/>
        <v/>
      </c>
      <c r="AK411" s="236" t="str">
        <f t="shared" si="306"/>
        <v/>
      </c>
      <c r="AL411" s="236" t="str">
        <f t="shared" si="307"/>
        <v/>
      </c>
      <c r="AM411" s="248" t="str">
        <f t="shared" si="308"/>
        <v/>
      </c>
      <c r="AN411" s="250"/>
      <c r="AO411" s="251"/>
      <c r="AP411" s="251"/>
      <c r="AQ411" s="251"/>
      <c r="AR411" s="251"/>
      <c r="AS411" s="251"/>
      <c r="AT411">
        <f t="shared" si="309"/>
        <v>4</v>
      </c>
      <c r="AU411">
        <f t="shared" si="310"/>
        <v>10</v>
      </c>
      <c r="AV411">
        <f t="shared" si="311"/>
        <v>0</v>
      </c>
    </row>
    <row r="412" spans="1:48" ht="21.75">
      <c r="A412" s="174">
        <v>69</v>
      </c>
      <c r="B412" s="175" t="s">
        <v>1136</v>
      </c>
      <c r="C412" s="175" t="s">
        <v>96</v>
      </c>
      <c r="D412" s="176">
        <v>36242</v>
      </c>
      <c r="E412" s="177">
        <v>36242</v>
      </c>
      <c r="F412" s="181"/>
      <c r="G412" s="181"/>
      <c r="H412" s="178"/>
      <c r="I412" s="175" t="s">
        <v>2</v>
      </c>
      <c r="J412" s="177">
        <v>50314</v>
      </c>
      <c r="K412" s="179" t="s">
        <v>10</v>
      </c>
      <c r="L412" s="175" t="s">
        <v>1137</v>
      </c>
      <c r="M412" s="175" t="s">
        <v>1032</v>
      </c>
      <c r="N412" s="175" t="s">
        <v>1138</v>
      </c>
      <c r="O412" s="175" t="s">
        <v>53</v>
      </c>
      <c r="P412" s="179" t="s">
        <v>64</v>
      </c>
      <c r="Q412" s="179" t="s">
        <v>78</v>
      </c>
      <c r="R412" s="180"/>
      <c r="S412" s="235" t="str">
        <f t="shared" si="288"/>
        <v/>
      </c>
      <c r="T412" s="236">
        <f t="shared" si="289"/>
        <v>1</v>
      </c>
      <c r="U412" s="237" t="str">
        <f t="shared" si="290"/>
        <v/>
      </c>
      <c r="V412" s="245" t="str">
        <f t="shared" si="291"/>
        <v/>
      </c>
      <c r="W412" s="236" t="str">
        <f t="shared" si="292"/>
        <v/>
      </c>
      <c r="X412" s="237" t="str">
        <f t="shared" si="293"/>
        <v/>
      </c>
      <c r="Y412" s="245" t="str">
        <f t="shared" si="294"/>
        <v/>
      </c>
      <c r="Z412" s="236" t="str">
        <f t="shared" si="295"/>
        <v/>
      </c>
      <c r="AA412" s="248" t="str">
        <f t="shared" si="296"/>
        <v/>
      </c>
      <c r="AB412" s="235" t="str">
        <f t="shared" si="297"/>
        <v/>
      </c>
      <c r="AC412" s="236" t="str">
        <f t="shared" si="298"/>
        <v/>
      </c>
      <c r="AD412" s="236" t="str">
        <f t="shared" si="299"/>
        <v/>
      </c>
      <c r="AE412" s="237">
        <f t="shared" si="300"/>
        <v>1</v>
      </c>
      <c r="AF412" s="245" t="str">
        <f t="shared" si="301"/>
        <v/>
      </c>
      <c r="AG412" s="236" t="str">
        <f t="shared" si="302"/>
        <v/>
      </c>
      <c r="AH412" s="236" t="str">
        <f t="shared" si="303"/>
        <v/>
      </c>
      <c r="AI412" s="237" t="str">
        <f t="shared" si="304"/>
        <v/>
      </c>
      <c r="AJ412" s="245" t="str">
        <f t="shared" si="305"/>
        <v/>
      </c>
      <c r="AK412" s="236" t="str">
        <f t="shared" si="306"/>
        <v/>
      </c>
      <c r="AL412" s="236" t="str">
        <f t="shared" si="307"/>
        <v/>
      </c>
      <c r="AM412" s="248" t="str">
        <f t="shared" si="308"/>
        <v/>
      </c>
      <c r="AN412" s="250"/>
      <c r="AO412" s="251"/>
      <c r="AP412" s="251"/>
      <c r="AQ412" s="251"/>
      <c r="AR412" s="251"/>
      <c r="AS412" s="251"/>
      <c r="AT412">
        <f t="shared" si="309"/>
        <v>24</v>
      </c>
      <c r="AU412">
        <f t="shared" si="310"/>
        <v>2</v>
      </c>
      <c r="AV412">
        <f t="shared" si="311"/>
        <v>9</v>
      </c>
    </row>
    <row r="413" spans="1:48" ht="21.75">
      <c r="A413" s="174">
        <v>70</v>
      </c>
      <c r="B413" s="175" t="s">
        <v>1142</v>
      </c>
      <c r="C413" s="175" t="s">
        <v>96</v>
      </c>
      <c r="D413" s="176">
        <v>42373</v>
      </c>
      <c r="E413" s="177">
        <v>42373</v>
      </c>
      <c r="F413" s="181"/>
      <c r="G413" s="181"/>
      <c r="H413" s="178"/>
      <c r="I413" s="175" t="s">
        <v>58</v>
      </c>
      <c r="J413" s="177">
        <v>53236</v>
      </c>
      <c r="K413" s="179" t="s">
        <v>10</v>
      </c>
      <c r="L413" s="175" t="s">
        <v>1143</v>
      </c>
      <c r="M413" s="175" t="s">
        <v>126</v>
      </c>
      <c r="N413" s="175" t="s">
        <v>1144</v>
      </c>
      <c r="O413" s="175" t="s">
        <v>257</v>
      </c>
      <c r="P413" s="179" t="s">
        <v>60</v>
      </c>
      <c r="Q413" s="179" t="s">
        <v>73</v>
      </c>
      <c r="R413" s="192" t="s">
        <v>1685</v>
      </c>
      <c r="S413" s="235" t="str">
        <f t="shared" si="288"/>
        <v/>
      </c>
      <c r="T413" s="236">
        <f t="shared" si="289"/>
        <v>1</v>
      </c>
      <c r="U413" s="237" t="str">
        <f t="shared" si="290"/>
        <v/>
      </c>
      <c r="V413" s="245" t="str">
        <f t="shared" si="291"/>
        <v/>
      </c>
      <c r="W413" s="236" t="str">
        <f t="shared" si="292"/>
        <v/>
      </c>
      <c r="X413" s="237" t="str">
        <f t="shared" si="293"/>
        <v/>
      </c>
      <c r="Y413" s="245" t="str">
        <f t="shared" si="294"/>
        <v/>
      </c>
      <c r="Z413" s="236" t="str">
        <f t="shared" si="295"/>
        <v/>
      </c>
      <c r="AA413" s="248" t="str">
        <f t="shared" si="296"/>
        <v/>
      </c>
      <c r="AB413" s="235" t="str">
        <f t="shared" si="297"/>
        <v/>
      </c>
      <c r="AC413" s="236" t="str">
        <f t="shared" si="298"/>
        <v/>
      </c>
      <c r="AD413" s="236" t="str">
        <f t="shared" si="299"/>
        <v/>
      </c>
      <c r="AE413" s="237">
        <f t="shared" si="300"/>
        <v>1</v>
      </c>
      <c r="AF413" s="245" t="str">
        <f t="shared" si="301"/>
        <v/>
      </c>
      <c r="AG413" s="236" t="str">
        <f t="shared" si="302"/>
        <v/>
      </c>
      <c r="AH413" s="236" t="str">
        <f t="shared" si="303"/>
        <v/>
      </c>
      <c r="AI413" s="237" t="str">
        <f t="shared" si="304"/>
        <v/>
      </c>
      <c r="AJ413" s="245" t="str">
        <f t="shared" si="305"/>
        <v/>
      </c>
      <c r="AK413" s="236" t="str">
        <f t="shared" si="306"/>
        <v/>
      </c>
      <c r="AL413" s="236" t="str">
        <f t="shared" si="307"/>
        <v/>
      </c>
      <c r="AM413" s="248" t="str">
        <f t="shared" si="308"/>
        <v/>
      </c>
      <c r="AN413" s="250"/>
      <c r="AO413" s="251"/>
      <c r="AP413" s="251"/>
      <c r="AQ413" s="251"/>
      <c r="AR413" s="251"/>
      <c r="AS413" s="251"/>
      <c r="AT413">
        <f t="shared" si="309"/>
        <v>7</v>
      </c>
      <c r="AU413">
        <f t="shared" si="310"/>
        <v>4</v>
      </c>
      <c r="AV413">
        <f t="shared" si="311"/>
        <v>28</v>
      </c>
    </row>
    <row r="414" spans="1:48" ht="21.75">
      <c r="A414" s="174">
        <v>71</v>
      </c>
      <c r="B414" s="175" t="s">
        <v>1145</v>
      </c>
      <c r="C414" s="175" t="s">
        <v>96</v>
      </c>
      <c r="D414" s="176">
        <v>42416</v>
      </c>
      <c r="E414" s="177">
        <v>42416</v>
      </c>
      <c r="F414" s="181"/>
      <c r="G414" s="181"/>
      <c r="H414" s="178"/>
      <c r="I414" s="175" t="s">
        <v>58</v>
      </c>
      <c r="J414" s="177">
        <v>52505</v>
      </c>
      <c r="K414" s="179" t="s">
        <v>10</v>
      </c>
      <c r="L414" s="175" t="s">
        <v>1146</v>
      </c>
      <c r="M414" s="175" t="s">
        <v>126</v>
      </c>
      <c r="N414" s="175" t="s">
        <v>1147</v>
      </c>
      <c r="O414" s="175" t="s">
        <v>257</v>
      </c>
      <c r="P414" s="179" t="s">
        <v>121</v>
      </c>
      <c r="Q414" s="179" t="s">
        <v>72</v>
      </c>
      <c r="R414" s="180"/>
      <c r="S414" s="235" t="str">
        <f t="shared" si="288"/>
        <v/>
      </c>
      <c r="T414" s="236">
        <f t="shared" si="289"/>
        <v>1</v>
      </c>
      <c r="U414" s="237" t="str">
        <f t="shared" si="290"/>
        <v/>
      </c>
      <c r="V414" s="245" t="str">
        <f t="shared" si="291"/>
        <v/>
      </c>
      <c r="W414" s="236" t="str">
        <f t="shared" si="292"/>
        <v/>
      </c>
      <c r="X414" s="237" t="str">
        <f t="shared" si="293"/>
        <v/>
      </c>
      <c r="Y414" s="245" t="str">
        <f t="shared" si="294"/>
        <v/>
      </c>
      <c r="Z414" s="236" t="str">
        <f t="shared" si="295"/>
        <v/>
      </c>
      <c r="AA414" s="248" t="str">
        <f t="shared" si="296"/>
        <v/>
      </c>
      <c r="AB414" s="235" t="str">
        <f t="shared" si="297"/>
        <v/>
      </c>
      <c r="AC414" s="236" t="str">
        <f t="shared" si="298"/>
        <v/>
      </c>
      <c r="AD414" s="236" t="str">
        <f t="shared" si="299"/>
        <v/>
      </c>
      <c r="AE414" s="237">
        <f t="shared" si="300"/>
        <v>1</v>
      </c>
      <c r="AF414" s="245" t="str">
        <f t="shared" si="301"/>
        <v/>
      </c>
      <c r="AG414" s="236" t="str">
        <f t="shared" si="302"/>
        <v/>
      </c>
      <c r="AH414" s="236" t="str">
        <f t="shared" si="303"/>
        <v/>
      </c>
      <c r="AI414" s="237" t="str">
        <f t="shared" si="304"/>
        <v/>
      </c>
      <c r="AJ414" s="245" t="str">
        <f t="shared" si="305"/>
        <v/>
      </c>
      <c r="AK414" s="236" t="str">
        <f t="shared" si="306"/>
        <v/>
      </c>
      <c r="AL414" s="236" t="str">
        <f t="shared" si="307"/>
        <v/>
      </c>
      <c r="AM414" s="248" t="str">
        <f t="shared" si="308"/>
        <v/>
      </c>
      <c r="AN414" s="250"/>
      <c r="AO414" s="251"/>
      <c r="AP414" s="251"/>
      <c r="AQ414" s="251"/>
      <c r="AR414" s="251"/>
      <c r="AS414" s="251"/>
      <c r="AT414">
        <f t="shared" si="309"/>
        <v>7</v>
      </c>
      <c r="AU414">
        <f t="shared" si="310"/>
        <v>3</v>
      </c>
      <c r="AV414">
        <f t="shared" si="311"/>
        <v>16</v>
      </c>
    </row>
    <row r="415" spans="1:48" ht="21.75">
      <c r="A415" s="174">
        <v>72</v>
      </c>
      <c r="B415" s="175" t="s">
        <v>2547</v>
      </c>
      <c r="C415" s="175" t="s">
        <v>96</v>
      </c>
      <c r="D415" s="176">
        <v>44866</v>
      </c>
      <c r="E415" s="177">
        <v>44866</v>
      </c>
      <c r="F415" s="181"/>
      <c r="G415" s="181"/>
      <c r="H415" s="178"/>
      <c r="I415" s="175" t="s">
        <v>2210</v>
      </c>
      <c r="J415" s="177">
        <v>45199</v>
      </c>
      <c r="K415" s="179" t="s">
        <v>10</v>
      </c>
      <c r="L415" s="175" t="s">
        <v>1068</v>
      </c>
      <c r="M415" s="175" t="s">
        <v>126</v>
      </c>
      <c r="N415" s="175" t="s">
        <v>70</v>
      </c>
      <c r="O415" s="175" t="s">
        <v>7</v>
      </c>
      <c r="P415" s="179" t="s">
        <v>27</v>
      </c>
      <c r="Q415" s="179" t="s">
        <v>121</v>
      </c>
      <c r="R415" s="180"/>
      <c r="S415" s="235" t="str">
        <f t="shared" si="288"/>
        <v/>
      </c>
      <c r="T415" s="236" t="str">
        <f t="shared" si="289"/>
        <v/>
      </c>
      <c r="U415" s="237" t="str">
        <f t="shared" si="290"/>
        <v/>
      </c>
      <c r="V415" s="245" t="str">
        <f t="shared" si="291"/>
        <v/>
      </c>
      <c r="W415" s="236">
        <f t="shared" si="292"/>
        <v>1</v>
      </c>
      <c r="X415" s="237" t="str">
        <f t="shared" si="293"/>
        <v/>
      </c>
      <c r="Y415" s="245" t="str">
        <f t="shared" si="294"/>
        <v/>
      </c>
      <c r="Z415" s="236" t="str">
        <f t="shared" si="295"/>
        <v/>
      </c>
      <c r="AA415" s="248" t="str">
        <f t="shared" si="296"/>
        <v/>
      </c>
      <c r="AB415" s="235" t="str">
        <f t="shared" si="297"/>
        <v/>
      </c>
      <c r="AC415" s="236" t="str">
        <f t="shared" si="298"/>
        <v/>
      </c>
      <c r="AD415" s="236" t="str">
        <f t="shared" si="299"/>
        <v/>
      </c>
      <c r="AE415" s="237" t="str">
        <f t="shared" si="300"/>
        <v/>
      </c>
      <c r="AF415" s="245" t="str">
        <f t="shared" si="301"/>
        <v/>
      </c>
      <c r="AG415" s="236" t="str">
        <f t="shared" si="302"/>
        <v/>
      </c>
      <c r="AH415" s="236" t="str">
        <f t="shared" si="303"/>
        <v/>
      </c>
      <c r="AI415" s="237">
        <f t="shared" si="304"/>
        <v>1</v>
      </c>
      <c r="AJ415" s="245" t="str">
        <f t="shared" si="305"/>
        <v/>
      </c>
      <c r="AK415" s="236" t="str">
        <f t="shared" si="306"/>
        <v/>
      </c>
      <c r="AL415" s="236" t="str">
        <f t="shared" si="307"/>
        <v/>
      </c>
      <c r="AM415" s="248" t="str">
        <f t="shared" si="308"/>
        <v/>
      </c>
      <c r="AN415" s="250"/>
      <c r="AO415" s="251"/>
      <c r="AP415" s="251"/>
      <c r="AQ415" s="251"/>
      <c r="AR415" s="251"/>
      <c r="AS415" s="251"/>
      <c r="AT415">
        <f t="shared" si="309"/>
        <v>0</v>
      </c>
      <c r="AU415">
        <f t="shared" si="310"/>
        <v>7</v>
      </c>
      <c r="AV415">
        <f t="shared" si="311"/>
        <v>0</v>
      </c>
    </row>
    <row r="416" spans="1:48" ht="21.75">
      <c r="A416" s="174">
        <v>73</v>
      </c>
      <c r="B416" s="175" t="s">
        <v>2133</v>
      </c>
      <c r="C416" s="175" t="s">
        <v>96</v>
      </c>
      <c r="D416" s="176">
        <v>43696</v>
      </c>
      <c r="E416" s="177">
        <v>43696</v>
      </c>
      <c r="F416" s="181"/>
      <c r="G416" s="181"/>
      <c r="H416" s="178"/>
      <c r="I416" s="175" t="s">
        <v>58</v>
      </c>
      <c r="J416" s="177">
        <v>55427</v>
      </c>
      <c r="K416" s="179" t="s">
        <v>10</v>
      </c>
      <c r="L416" s="175" t="s">
        <v>2143</v>
      </c>
      <c r="M416" s="175" t="s">
        <v>2144</v>
      </c>
      <c r="N416" s="175" t="s">
        <v>2145</v>
      </c>
      <c r="O416" s="175" t="s">
        <v>311</v>
      </c>
      <c r="P416" s="179" t="s">
        <v>1768</v>
      </c>
      <c r="Q416" s="179" t="s">
        <v>2042</v>
      </c>
      <c r="R416" s="180"/>
      <c r="S416" s="235" t="str">
        <f t="shared" si="288"/>
        <v/>
      </c>
      <c r="T416" s="236">
        <f t="shared" si="289"/>
        <v>1</v>
      </c>
      <c r="U416" s="237" t="str">
        <f t="shared" si="290"/>
        <v/>
      </c>
      <c r="V416" s="245" t="str">
        <f t="shared" si="291"/>
        <v/>
      </c>
      <c r="W416" s="236" t="str">
        <f t="shared" si="292"/>
        <v/>
      </c>
      <c r="X416" s="237" t="str">
        <f t="shared" si="293"/>
        <v/>
      </c>
      <c r="Y416" s="245" t="str">
        <f t="shared" si="294"/>
        <v/>
      </c>
      <c r="Z416" s="236" t="str">
        <f t="shared" si="295"/>
        <v/>
      </c>
      <c r="AA416" s="248" t="str">
        <f t="shared" si="296"/>
        <v/>
      </c>
      <c r="AB416" s="235" t="str">
        <f t="shared" si="297"/>
        <v/>
      </c>
      <c r="AC416" s="236" t="str">
        <f t="shared" si="298"/>
        <v/>
      </c>
      <c r="AD416" s="236" t="str">
        <f t="shared" si="299"/>
        <v/>
      </c>
      <c r="AE416" s="237">
        <f t="shared" si="300"/>
        <v>1</v>
      </c>
      <c r="AF416" s="245" t="str">
        <f t="shared" si="301"/>
        <v/>
      </c>
      <c r="AG416" s="236" t="str">
        <f t="shared" si="302"/>
        <v/>
      </c>
      <c r="AH416" s="236" t="str">
        <f t="shared" si="303"/>
        <v/>
      </c>
      <c r="AI416" s="237" t="str">
        <f t="shared" si="304"/>
        <v/>
      </c>
      <c r="AJ416" s="245" t="str">
        <f t="shared" si="305"/>
        <v/>
      </c>
      <c r="AK416" s="236" t="str">
        <f t="shared" si="306"/>
        <v/>
      </c>
      <c r="AL416" s="236" t="str">
        <f t="shared" si="307"/>
        <v/>
      </c>
      <c r="AM416" s="248" t="str">
        <f t="shared" si="308"/>
        <v/>
      </c>
      <c r="AN416" s="250"/>
      <c r="AO416" s="251"/>
      <c r="AP416" s="251"/>
      <c r="AQ416" s="251"/>
      <c r="AR416" s="251"/>
      <c r="AS416" s="251"/>
      <c r="AT416">
        <f t="shared" si="309"/>
        <v>3</v>
      </c>
      <c r="AU416">
        <f t="shared" si="310"/>
        <v>9</v>
      </c>
      <c r="AV416">
        <f t="shared" si="311"/>
        <v>13</v>
      </c>
    </row>
    <row r="417" spans="1:48" ht="21.75">
      <c r="A417" s="174">
        <v>74</v>
      </c>
      <c r="B417" s="175" t="s">
        <v>1148</v>
      </c>
      <c r="C417" s="175" t="s">
        <v>96</v>
      </c>
      <c r="D417" s="176">
        <v>34838</v>
      </c>
      <c r="E417" s="177">
        <v>34838</v>
      </c>
      <c r="F417" s="181"/>
      <c r="G417" s="181"/>
      <c r="H417" s="178"/>
      <c r="I417" s="175" t="s">
        <v>58</v>
      </c>
      <c r="J417" s="177">
        <v>48488</v>
      </c>
      <c r="K417" s="179" t="s">
        <v>10</v>
      </c>
      <c r="L417" s="175" t="s">
        <v>983</v>
      </c>
      <c r="M417" s="175" t="s">
        <v>126</v>
      </c>
      <c r="N417" s="175" t="s">
        <v>984</v>
      </c>
      <c r="O417" s="175" t="s">
        <v>257</v>
      </c>
      <c r="P417" s="179" t="s">
        <v>83</v>
      </c>
      <c r="Q417" s="179" t="s">
        <v>41</v>
      </c>
      <c r="R417" s="180"/>
      <c r="S417" s="235" t="str">
        <f t="shared" si="288"/>
        <v/>
      </c>
      <c r="T417" s="236">
        <f t="shared" si="289"/>
        <v>1</v>
      </c>
      <c r="U417" s="237" t="str">
        <f t="shared" si="290"/>
        <v/>
      </c>
      <c r="V417" s="245" t="str">
        <f t="shared" si="291"/>
        <v/>
      </c>
      <c r="W417" s="236" t="str">
        <f t="shared" si="292"/>
        <v/>
      </c>
      <c r="X417" s="237" t="str">
        <f t="shared" si="293"/>
        <v/>
      </c>
      <c r="Y417" s="245" t="str">
        <f t="shared" si="294"/>
        <v/>
      </c>
      <c r="Z417" s="236" t="str">
        <f t="shared" si="295"/>
        <v/>
      </c>
      <c r="AA417" s="248" t="str">
        <f t="shared" si="296"/>
        <v/>
      </c>
      <c r="AB417" s="235" t="str">
        <f t="shared" si="297"/>
        <v/>
      </c>
      <c r="AC417" s="236" t="str">
        <f t="shared" si="298"/>
        <v/>
      </c>
      <c r="AD417" s="236" t="str">
        <f t="shared" si="299"/>
        <v/>
      </c>
      <c r="AE417" s="237">
        <f t="shared" si="300"/>
        <v>1</v>
      </c>
      <c r="AF417" s="245" t="str">
        <f t="shared" si="301"/>
        <v/>
      </c>
      <c r="AG417" s="236" t="str">
        <f t="shared" si="302"/>
        <v/>
      </c>
      <c r="AH417" s="236" t="str">
        <f t="shared" si="303"/>
        <v/>
      </c>
      <c r="AI417" s="237" t="str">
        <f t="shared" si="304"/>
        <v/>
      </c>
      <c r="AJ417" s="245" t="str">
        <f t="shared" si="305"/>
        <v/>
      </c>
      <c r="AK417" s="236" t="str">
        <f t="shared" si="306"/>
        <v/>
      </c>
      <c r="AL417" s="236" t="str">
        <f t="shared" si="307"/>
        <v/>
      </c>
      <c r="AM417" s="248" t="str">
        <f t="shared" si="308"/>
        <v/>
      </c>
      <c r="AN417" s="250"/>
      <c r="AO417" s="251"/>
      <c r="AP417" s="251"/>
      <c r="AQ417" s="251"/>
      <c r="AR417" s="251"/>
      <c r="AS417" s="251"/>
      <c r="AT417">
        <f t="shared" si="309"/>
        <v>28</v>
      </c>
      <c r="AU417">
        <f t="shared" si="310"/>
        <v>0</v>
      </c>
      <c r="AV417">
        <f t="shared" si="311"/>
        <v>13</v>
      </c>
    </row>
    <row r="418" spans="1:48" ht="21.75">
      <c r="A418" s="174">
        <v>75</v>
      </c>
      <c r="B418" s="175" t="s">
        <v>1149</v>
      </c>
      <c r="C418" s="175" t="s">
        <v>96</v>
      </c>
      <c r="D418" s="176">
        <v>42221</v>
      </c>
      <c r="E418" s="177">
        <v>42221</v>
      </c>
      <c r="F418" s="181"/>
      <c r="G418" s="181"/>
      <c r="H418" s="178"/>
      <c r="I418" s="175" t="s">
        <v>58</v>
      </c>
      <c r="J418" s="177">
        <v>53236</v>
      </c>
      <c r="K418" s="179" t="s">
        <v>10</v>
      </c>
      <c r="L418" s="175" t="s">
        <v>1080</v>
      </c>
      <c r="M418" s="175" t="s">
        <v>126</v>
      </c>
      <c r="N418" s="175" t="s">
        <v>1081</v>
      </c>
      <c r="O418" s="175" t="s">
        <v>7</v>
      </c>
      <c r="P418" s="179" t="s">
        <v>38</v>
      </c>
      <c r="Q418" s="179" t="s">
        <v>109</v>
      </c>
      <c r="R418" s="192" t="s">
        <v>1685</v>
      </c>
      <c r="S418" s="235" t="str">
        <f t="shared" si="288"/>
        <v/>
      </c>
      <c r="T418" s="236">
        <f t="shared" si="289"/>
        <v>1</v>
      </c>
      <c r="U418" s="237" t="str">
        <f t="shared" si="290"/>
        <v/>
      </c>
      <c r="V418" s="245" t="str">
        <f t="shared" si="291"/>
        <v/>
      </c>
      <c r="W418" s="236" t="str">
        <f t="shared" si="292"/>
        <v/>
      </c>
      <c r="X418" s="237" t="str">
        <f t="shared" si="293"/>
        <v/>
      </c>
      <c r="Y418" s="245" t="str">
        <f t="shared" si="294"/>
        <v/>
      </c>
      <c r="Z418" s="236" t="str">
        <f t="shared" si="295"/>
        <v/>
      </c>
      <c r="AA418" s="248" t="str">
        <f t="shared" si="296"/>
        <v/>
      </c>
      <c r="AB418" s="235" t="str">
        <f t="shared" si="297"/>
        <v/>
      </c>
      <c r="AC418" s="236" t="str">
        <f t="shared" si="298"/>
        <v/>
      </c>
      <c r="AD418" s="236" t="str">
        <f t="shared" si="299"/>
        <v/>
      </c>
      <c r="AE418" s="237">
        <f t="shared" si="300"/>
        <v>1</v>
      </c>
      <c r="AF418" s="245" t="str">
        <f t="shared" si="301"/>
        <v/>
      </c>
      <c r="AG418" s="236" t="str">
        <f t="shared" si="302"/>
        <v/>
      </c>
      <c r="AH418" s="236" t="str">
        <f t="shared" si="303"/>
        <v/>
      </c>
      <c r="AI418" s="237" t="str">
        <f t="shared" si="304"/>
        <v/>
      </c>
      <c r="AJ418" s="245" t="str">
        <f t="shared" si="305"/>
        <v/>
      </c>
      <c r="AK418" s="236" t="str">
        <f t="shared" si="306"/>
        <v/>
      </c>
      <c r="AL418" s="236" t="str">
        <f t="shared" si="307"/>
        <v/>
      </c>
      <c r="AM418" s="248" t="str">
        <f t="shared" si="308"/>
        <v/>
      </c>
      <c r="AN418" s="250"/>
      <c r="AO418" s="251"/>
      <c r="AP418" s="251"/>
      <c r="AQ418" s="251"/>
      <c r="AR418" s="251"/>
      <c r="AS418" s="251"/>
      <c r="AT418">
        <f t="shared" si="309"/>
        <v>7</v>
      </c>
      <c r="AU418">
        <f t="shared" si="310"/>
        <v>9</v>
      </c>
      <c r="AV418">
        <f t="shared" si="311"/>
        <v>27</v>
      </c>
    </row>
    <row r="419" spans="1:48" ht="21.75">
      <c r="A419" s="174">
        <v>76</v>
      </c>
      <c r="B419" s="175" t="s">
        <v>1150</v>
      </c>
      <c r="C419" s="175" t="s">
        <v>96</v>
      </c>
      <c r="D419" s="176">
        <v>39458</v>
      </c>
      <c r="E419" s="177">
        <v>39458</v>
      </c>
      <c r="F419" s="181"/>
      <c r="G419" s="181"/>
      <c r="H419" s="178"/>
      <c r="I419" s="175" t="s">
        <v>58</v>
      </c>
      <c r="J419" s="177">
        <v>51410</v>
      </c>
      <c r="K419" s="179" t="s">
        <v>10</v>
      </c>
      <c r="L419" s="175" t="s">
        <v>1061</v>
      </c>
      <c r="M419" s="175" t="s">
        <v>609</v>
      </c>
      <c r="N419" s="175" t="s">
        <v>1062</v>
      </c>
      <c r="O419" s="175" t="s">
        <v>7</v>
      </c>
      <c r="P419" s="179" t="s">
        <v>9</v>
      </c>
      <c r="Q419" s="179" t="s">
        <v>78</v>
      </c>
      <c r="R419" s="180"/>
      <c r="S419" s="235" t="str">
        <f t="shared" si="288"/>
        <v/>
      </c>
      <c r="T419" s="236">
        <f t="shared" si="289"/>
        <v>1</v>
      </c>
      <c r="U419" s="237" t="str">
        <f t="shared" si="290"/>
        <v/>
      </c>
      <c r="V419" s="245" t="str">
        <f t="shared" si="291"/>
        <v/>
      </c>
      <c r="W419" s="236" t="str">
        <f t="shared" si="292"/>
        <v/>
      </c>
      <c r="X419" s="237" t="str">
        <f t="shared" si="293"/>
        <v/>
      </c>
      <c r="Y419" s="245" t="str">
        <f t="shared" si="294"/>
        <v/>
      </c>
      <c r="Z419" s="236" t="str">
        <f t="shared" si="295"/>
        <v/>
      </c>
      <c r="AA419" s="248" t="str">
        <f t="shared" si="296"/>
        <v/>
      </c>
      <c r="AB419" s="235" t="str">
        <f t="shared" si="297"/>
        <v/>
      </c>
      <c r="AC419" s="236" t="str">
        <f t="shared" si="298"/>
        <v/>
      </c>
      <c r="AD419" s="236" t="str">
        <f t="shared" si="299"/>
        <v/>
      </c>
      <c r="AE419" s="237">
        <f t="shared" si="300"/>
        <v>1</v>
      </c>
      <c r="AF419" s="245" t="str">
        <f t="shared" si="301"/>
        <v/>
      </c>
      <c r="AG419" s="236" t="str">
        <f t="shared" si="302"/>
        <v/>
      </c>
      <c r="AH419" s="236" t="str">
        <f t="shared" si="303"/>
        <v/>
      </c>
      <c r="AI419" s="237" t="str">
        <f t="shared" si="304"/>
        <v/>
      </c>
      <c r="AJ419" s="245" t="str">
        <f t="shared" si="305"/>
        <v/>
      </c>
      <c r="AK419" s="236" t="str">
        <f t="shared" si="306"/>
        <v/>
      </c>
      <c r="AL419" s="236" t="str">
        <f t="shared" si="307"/>
        <v/>
      </c>
      <c r="AM419" s="248" t="str">
        <f t="shared" si="308"/>
        <v/>
      </c>
      <c r="AN419" s="250"/>
      <c r="AO419" s="251"/>
      <c r="AP419" s="251"/>
      <c r="AQ419" s="251"/>
      <c r="AR419" s="251"/>
      <c r="AS419" s="251"/>
      <c r="AT419">
        <f t="shared" si="309"/>
        <v>15</v>
      </c>
      <c r="AU419">
        <f t="shared" si="310"/>
        <v>4</v>
      </c>
      <c r="AV419">
        <f t="shared" si="311"/>
        <v>21</v>
      </c>
    </row>
    <row r="420" spans="1:48" ht="21.75">
      <c r="A420" s="174">
        <v>77</v>
      </c>
      <c r="B420" s="175" t="s">
        <v>1972</v>
      </c>
      <c r="C420" s="175" t="s">
        <v>96</v>
      </c>
      <c r="D420" s="176">
        <v>43313</v>
      </c>
      <c r="E420" s="177">
        <v>43313</v>
      </c>
      <c r="F420" s="181"/>
      <c r="G420" s="181"/>
      <c r="H420" s="178"/>
      <c r="I420" s="175" t="s">
        <v>58</v>
      </c>
      <c r="J420" s="177">
        <v>54332</v>
      </c>
      <c r="K420" s="179" t="s">
        <v>10</v>
      </c>
      <c r="L420" s="175" t="s">
        <v>1061</v>
      </c>
      <c r="M420" s="175" t="s">
        <v>609</v>
      </c>
      <c r="N420" s="175" t="s">
        <v>1062</v>
      </c>
      <c r="O420" s="175" t="s">
        <v>7</v>
      </c>
      <c r="P420" s="179" t="s">
        <v>72</v>
      </c>
      <c r="Q420" s="179" t="s">
        <v>109</v>
      </c>
      <c r="R420" s="180"/>
      <c r="S420" s="235" t="str">
        <f t="shared" si="288"/>
        <v/>
      </c>
      <c r="T420" s="236">
        <f t="shared" si="289"/>
        <v>1</v>
      </c>
      <c r="U420" s="237" t="str">
        <f t="shared" si="290"/>
        <v/>
      </c>
      <c r="V420" s="245" t="str">
        <f t="shared" si="291"/>
        <v/>
      </c>
      <c r="W420" s="236" t="str">
        <f t="shared" si="292"/>
        <v/>
      </c>
      <c r="X420" s="237" t="str">
        <f t="shared" si="293"/>
        <v/>
      </c>
      <c r="Y420" s="245" t="str">
        <f t="shared" si="294"/>
        <v/>
      </c>
      <c r="Z420" s="236" t="str">
        <f t="shared" si="295"/>
        <v/>
      </c>
      <c r="AA420" s="248" t="str">
        <f t="shared" si="296"/>
        <v/>
      </c>
      <c r="AB420" s="235" t="str">
        <f t="shared" si="297"/>
        <v/>
      </c>
      <c r="AC420" s="236" t="str">
        <f t="shared" si="298"/>
        <v/>
      </c>
      <c r="AD420" s="236" t="str">
        <f t="shared" si="299"/>
        <v/>
      </c>
      <c r="AE420" s="237">
        <f t="shared" si="300"/>
        <v>1</v>
      </c>
      <c r="AF420" s="245" t="str">
        <f t="shared" si="301"/>
        <v/>
      </c>
      <c r="AG420" s="236" t="str">
        <f t="shared" si="302"/>
        <v/>
      </c>
      <c r="AH420" s="236" t="str">
        <f t="shared" si="303"/>
        <v/>
      </c>
      <c r="AI420" s="237" t="str">
        <f t="shared" si="304"/>
        <v/>
      </c>
      <c r="AJ420" s="245" t="str">
        <f t="shared" si="305"/>
        <v/>
      </c>
      <c r="AK420" s="236" t="str">
        <f t="shared" si="306"/>
        <v/>
      </c>
      <c r="AL420" s="236" t="str">
        <f t="shared" si="307"/>
        <v/>
      </c>
      <c r="AM420" s="248" t="str">
        <f t="shared" si="308"/>
        <v/>
      </c>
      <c r="AN420" s="250"/>
      <c r="AO420" s="251"/>
      <c r="AP420" s="251"/>
      <c r="AQ420" s="251"/>
      <c r="AR420" s="251"/>
      <c r="AS420" s="251"/>
      <c r="AT420">
        <f t="shared" si="309"/>
        <v>4</v>
      </c>
      <c r="AU420">
        <f t="shared" si="310"/>
        <v>10</v>
      </c>
      <c r="AV420">
        <f t="shared" si="311"/>
        <v>0</v>
      </c>
    </row>
    <row r="421" spans="1:48" ht="21.75">
      <c r="A421" s="174">
        <v>78</v>
      </c>
      <c r="B421" s="175" t="s">
        <v>1151</v>
      </c>
      <c r="C421" s="175" t="s">
        <v>96</v>
      </c>
      <c r="D421" s="176">
        <v>42095</v>
      </c>
      <c r="E421" s="177">
        <v>42095</v>
      </c>
      <c r="F421" s="181"/>
      <c r="G421" s="181"/>
      <c r="H421" s="178"/>
      <c r="I421" s="175" t="s">
        <v>58</v>
      </c>
      <c r="J421" s="177">
        <v>52505</v>
      </c>
      <c r="K421" s="179" t="s">
        <v>10</v>
      </c>
      <c r="L421" s="175" t="s">
        <v>1153</v>
      </c>
      <c r="M421" s="175" t="s">
        <v>609</v>
      </c>
      <c r="N421" s="175" t="s">
        <v>1005</v>
      </c>
      <c r="O421" s="175" t="s">
        <v>7</v>
      </c>
      <c r="P421" s="179" t="s">
        <v>78</v>
      </c>
      <c r="Q421" s="179" t="s">
        <v>99</v>
      </c>
      <c r="R421" s="175"/>
      <c r="S421" s="235" t="str">
        <f t="shared" si="288"/>
        <v/>
      </c>
      <c r="T421" s="236">
        <f t="shared" si="289"/>
        <v>1</v>
      </c>
      <c r="U421" s="237" t="str">
        <f t="shared" si="290"/>
        <v/>
      </c>
      <c r="V421" s="245" t="str">
        <f t="shared" si="291"/>
        <v/>
      </c>
      <c r="W421" s="236" t="str">
        <f t="shared" si="292"/>
        <v/>
      </c>
      <c r="X421" s="237" t="str">
        <f t="shared" si="293"/>
        <v/>
      </c>
      <c r="Y421" s="245" t="str">
        <f t="shared" si="294"/>
        <v/>
      </c>
      <c r="Z421" s="236" t="str">
        <f t="shared" si="295"/>
        <v/>
      </c>
      <c r="AA421" s="248" t="str">
        <f t="shared" si="296"/>
        <v/>
      </c>
      <c r="AB421" s="235" t="str">
        <f t="shared" si="297"/>
        <v/>
      </c>
      <c r="AC421" s="236" t="str">
        <f t="shared" si="298"/>
        <v/>
      </c>
      <c r="AD421" s="236" t="str">
        <f t="shared" si="299"/>
        <v/>
      </c>
      <c r="AE421" s="237">
        <f t="shared" si="300"/>
        <v>1</v>
      </c>
      <c r="AF421" s="245" t="str">
        <f t="shared" si="301"/>
        <v/>
      </c>
      <c r="AG421" s="236" t="str">
        <f t="shared" si="302"/>
        <v/>
      </c>
      <c r="AH421" s="236" t="str">
        <f t="shared" si="303"/>
        <v/>
      </c>
      <c r="AI421" s="237" t="str">
        <f t="shared" si="304"/>
        <v/>
      </c>
      <c r="AJ421" s="245" t="str">
        <f t="shared" si="305"/>
        <v/>
      </c>
      <c r="AK421" s="236" t="str">
        <f t="shared" si="306"/>
        <v/>
      </c>
      <c r="AL421" s="236" t="str">
        <f t="shared" si="307"/>
        <v/>
      </c>
      <c r="AM421" s="248" t="str">
        <f t="shared" si="308"/>
        <v/>
      </c>
      <c r="AN421" s="250"/>
      <c r="AO421" s="251"/>
      <c r="AP421" s="251"/>
      <c r="AQ421" s="251"/>
      <c r="AR421" s="251"/>
      <c r="AS421" s="251"/>
      <c r="AT421">
        <f t="shared" si="309"/>
        <v>8</v>
      </c>
      <c r="AU421">
        <f t="shared" si="310"/>
        <v>2</v>
      </c>
      <c r="AV421">
        <f t="shared" si="311"/>
        <v>0</v>
      </c>
    </row>
    <row r="422" spans="1:48" ht="21.75">
      <c r="A422" s="183">
        <v>79</v>
      </c>
      <c r="B422" s="184" t="s">
        <v>1800</v>
      </c>
      <c r="C422" s="184" t="s">
        <v>96</v>
      </c>
      <c r="D422" s="411">
        <v>42795</v>
      </c>
      <c r="E422" s="412">
        <v>42795</v>
      </c>
      <c r="F422" s="413"/>
      <c r="G422" s="413"/>
      <c r="H422" s="414"/>
      <c r="I422" s="184" t="s">
        <v>58</v>
      </c>
      <c r="J422" s="412">
        <v>52140</v>
      </c>
      <c r="K422" s="415" t="s">
        <v>10</v>
      </c>
      <c r="L422" s="184" t="s">
        <v>1064</v>
      </c>
      <c r="M422" s="184" t="s">
        <v>126</v>
      </c>
      <c r="N422" s="184" t="s">
        <v>1065</v>
      </c>
      <c r="O422" s="184" t="s">
        <v>7</v>
      </c>
      <c r="P422" s="415" t="s">
        <v>109</v>
      </c>
      <c r="Q422" s="415" t="s">
        <v>117</v>
      </c>
      <c r="R422" s="416"/>
      <c r="S422" s="235" t="str">
        <f t="shared" si="288"/>
        <v/>
      </c>
      <c r="T422" s="236">
        <f t="shared" si="289"/>
        <v>1</v>
      </c>
      <c r="U422" s="237" t="str">
        <f t="shared" si="290"/>
        <v/>
      </c>
      <c r="V422" s="245" t="str">
        <f t="shared" si="291"/>
        <v/>
      </c>
      <c r="W422" s="236" t="str">
        <f t="shared" si="292"/>
        <v/>
      </c>
      <c r="X422" s="237" t="str">
        <f t="shared" si="293"/>
        <v/>
      </c>
      <c r="Y422" s="245" t="str">
        <f t="shared" si="294"/>
        <v/>
      </c>
      <c r="Z422" s="236" t="str">
        <f t="shared" si="295"/>
        <v/>
      </c>
      <c r="AA422" s="248" t="str">
        <f t="shared" si="296"/>
        <v/>
      </c>
      <c r="AB422" s="235" t="str">
        <f t="shared" si="297"/>
        <v/>
      </c>
      <c r="AC422" s="236" t="str">
        <f t="shared" si="298"/>
        <v/>
      </c>
      <c r="AD422" s="236" t="str">
        <f t="shared" si="299"/>
        <v/>
      </c>
      <c r="AE422" s="237">
        <f t="shared" si="300"/>
        <v>1</v>
      </c>
      <c r="AF422" s="245" t="str">
        <f t="shared" si="301"/>
        <v/>
      </c>
      <c r="AG422" s="236" t="str">
        <f t="shared" si="302"/>
        <v/>
      </c>
      <c r="AH422" s="236" t="str">
        <f t="shared" si="303"/>
        <v/>
      </c>
      <c r="AI422" s="237" t="str">
        <f t="shared" si="304"/>
        <v/>
      </c>
      <c r="AJ422" s="245" t="str">
        <f t="shared" si="305"/>
        <v/>
      </c>
      <c r="AK422" s="236" t="str">
        <f t="shared" si="306"/>
        <v/>
      </c>
      <c r="AL422" s="236" t="str">
        <f t="shared" si="307"/>
        <v/>
      </c>
      <c r="AM422" s="248" t="str">
        <f t="shared" si="308"/>
        <v/>
      </c>
      <c r="AN422" s="250"/>
      <c r="AO422" s="251"/>
      <c r="AP422" s="251"/>
      <c r="AQ422" s="251"/>
      <c r="AR422" s="251"/>
      <c r="AS422" s="251"/>
      <c r="AT422">
        <f t="shared" si="309"/>
        <v>6</v>
      </c>
      <c r="AU422">
        <f t="shared" si="310"/>
        <v>3</v>
      </c>
      <c r="AV422">
        <f t="shared" si="311"/>
        <v>0</v>
      </c>
    </row>
    <row r="423" spans="1:48" ht="44.25" thickBot="1">
      <c r="A423" s="463">
        <v>1</v>
      </c>
      <c r="B423" s="464" t="s">
        <v>2483</v>
      </c>
      <c r="C423" s="465" t="s">
        <v>2484</v>
      </c>
      <c r="D423" s="466">
        <v>43427</v>
      </c>
      <c r="E423" s="467">
        <v>43427</v>
      </c>
      <c r="F423" s="467"/>
      <c r="G423" s="467"/>
      <c r="H423" s="468"/>
      <c r="I423" s="465" t="s">
        <v>2485</v>
      </c>
      <c r="J423" s="467">
        <v>45199</v>
      </c>
      <c r="K423" s="469" t="s">
        <v>10</v>
      </c>
      <c r="L423" s="464" t="s">
        <v>2486</v>
      </c>
      <c r="M423" s="464" t="s">
        <v>1955</v>
      </c>
      <c r="N423" s="464" t="s">
        <v>2487</v>
      </c>
      <c r="O423" s="464" t="s">
        <v>7</v>
      </c>
      <c r="P423" s="469"/>
      <c r="Q423" s="469">
        <v>2546</v>
      </c>
      <c r="R423" s="464"/>
      <c r="S423" s="421" t="str">
        <f t="shared" ref="S423" si="312">IF($B423&lt;&gt;"",IF(AND($K423="เอก",OR($AT423&gt;0,AND($AT423=0,$AU423&gt;=9))),1,""),"")</f>
        <v/>
      </c>
      <c r="T423" s="422">
        <f t="shared" ref="T423" si="313">IF($B423&lt;&gt;"",IF(AND($K423="โท",OR($AT423&gt;0,AND($AT423=0,$AU423&gt;=9))),1,""),"")</f>
        <v>1</v>
      </c>
      <c r="U423" s="423" t="str">
        <f t="shared" ref="U423" si="314">IF($B423&lt;&gt;"",IF(AND($K423="ตรี",OR($AT423&gt;0,AND($AT423=0,$AU423&gt;=9))),1,""),"")</f>
        <v/>
      </c>
      <c r="V423" s="424" t="str">
        <f t="shared" ref="V423" si="315">IF($B423&lt;&gt;"",IF(AND($K423="เอก",AND($AT423=0,AND($AU423&gt;=6,$AU423&lt;=8))),1,""),"")</f>
        <v/>
      </c>
      <c r="W423" s="422" t="str">
        <f t="shared" ref="W423" si="316">IF($B423&lt;&gt;"",IF(AND($K423="โท",AND($AT423=0,AND($AU423&gt;=6,$AU423&lt;=8))),1,""),"")</f>
        <v/>
      </c>
      <c r="X423" s="423" t="str">
        <f t="shared" ref="X423" si="317">IF($B423&lt;&gt;"",IF(AND($K423="ตรี",AND($AT423=0,AND($AU423&gt;=6,$AU423&lt;=8))),1,""),"")</f>
        <v/>
      </c>
      <c r="Y423" s="424" t="str">
        <f t="shared" ref="Y423" si="318">IF($B423&lt;&gt;"",IF(AND($K423="เอก",AND($AT423=0,AND($AU423&gt;=0,$AU423&lt;=5))),1,""),"")</f>
        <v/>
      </c>
      <c r="Z423" s="422" t="str">
        <f t="shared" ref="Z423" si="319">IF($B423&lt;&gt;"",IF(AND($K423="โท",AND($AT423=0,AND($AU423&gt;=0,$AU423&lt;=5))),1,""),"")</f>
        <v/>
      </c>
      <c r="AA423" s="425" t="str">
        <f t="shared" ref="AA423" si="320">IF($B423&lt;&gt;"",IF(AND($K423="ตรี",AND($AT423=0,AND($AU423&gt;=0,$AU423&lt;=5))),1,""),"")</f>
        <v/>
      </c>
      <c r="AB423" s="421" t="str">
        <f t="shared" ref="AB423" si="321">IF($B423&lt;&gt;"",IF(AND($C423="ศาสตราจารย์",OR($AT423&gt;0,AND($AT423=0,$AU423&gt;=9))),1,""),"")</f>
        <v/>
      </c>
      <c r="AC423" s="422" t="str">
        <f t="shared" ref="AC423" si="322">IF($B423&lt;&gt;"",IF(AND($C423="รองศาสตราจารย์",OR($AT423&gt;0,AND($AT423=0,$AU423&gt;=9))),1,""),"")</f>
        <v/>
      </c>
      <c r="AD423" s="422" t="str">
        <f t="shared" ref="AD423" si="323">IF($B423&lt;&gt;"",IF(AND($C423="ผู้ช่วยศาสตราจารย์",OR($AT423&gt;0,AND($AT423=0,$AU423&gt;=9))),1,""),"")</f>
        <v/>
      </c>
      <c r="AE423" s="423">
        <v>1</v>
      </c>
      <c r="AF423" s="424" t="str">
        <f t="shared" ref="AF423" si="324">IF($B423&lt;&gt;"",IF(AND($C423="ศาสตราจารย์",AND($AT423=0,AND($AU423&gt;=6,$AU423&lt;=8))),1,""),"")</f>
        <v/>
      </c>
      <c r="AG423" s="422" t="str">
        <f t="shared" ref="AG423" si="325">IF($B423&lt;&gt;"",IF(AND($C423="รองศาสตราจารย์",AND($AT423=0,AND($AU423&gt;=6,$AU423&lt;=8))),1,""),"")</f>
        <v/>
      </c>
      <c r="AH423" s="422" t="str">
        <f t="shared" ref="AH423" si="326">IF($B423&lt;&gt;"",IF(AND($C423="ผู้ช่วยศาสตราจารย์",AND($AT423=0,AND($AU423&gt;=6,$AU423&lt;=8))),1,""),"")</f>
        <v/>
      </c>
      <c r="AI423" s="423" t="str">
        <f t="shared" ref="AI423" si="327">IF($B423&lt;&gt;"",IF(AND($C423="อาจารย์",AND($AT423=0,AND($AU423&gt;=6,$AU423&lt;=8))),1,""),"")</f>
        <v/>
      </c>
      <c r="AJ423" s="424" t="str">
        <f t="shared" ref="AJ423" si="328">IF($B423&lt;&gt;"",IF(AND($C423="ศาสตราจารย์",AND($AT423=0,AND($AU423&gt;=0,$AU423&lt;=5))),1,""),"")</f>
        <v/>
      </c>
      <c r="AK423" s="422" t="str">
        <f t="shared" ref="AK423" si="329">IF($B423&lt;&gt;"",IF(AND($C423="รองศาสตราจารย์",AND($AT423=0,AND($AU423&gt;=0,$AU423&lt;=5))),1,""),"")</f>
        <v/>
      </c>
      <c r="AL423" s="422" t="str">
        <f t="shared" ref="AL423" si="330">IF($B423&lt;&gt;"",IF(AND($C423="ผู้ช่วยศาสตราจารย์",AND($AT423=0,AND($AU423&gt;=0,$AU423&lt;=5))),1,""),"")</f>
        <v/>
      </c>
      <c r="AM423" s="425" t="str">
        <f t="shared" ref="AM423" si="331">IF($B423&lt;&gt;"",IF(AND($C423="อาจารย์",AND($AT423=0,AND($AU423&gt;=0,$AU423&lt;=5))),1,""),"")</f>
        <v/>
      </c>
      <c r="AN423" s="250"/>
      <c r="AO423" s="251"/>
      <c r="AP423" s="251"/>
      <c r="AQ423" s="251"/>
      <c r="AR423" s="251"/>
      <c r="AS423" s="251"/>
      <c r="AT423">
        <f t="shared" si="309"/>
        <v>4</v>
      </c>
      <c r="AU423">
        <f t="shared" si="310"/>
        <v>6</v>
      </c>
      <c r="AV423">
        <f t="shared" si="311"/>
        <v>9</v>
      </c>
    </row>
    <row r="424" spans="1:48" ht="21.75">
      <c r="A424" s="312"/>
      <c r="B424" s="313" t="s">
        <v>1681</v>
      </c>
      <c r="C424" s="300">
        <f>SUM(S424:AA424)</f>
        <v>80</v>
      </c>
      <c r="D424" s="270"/>
      <c r="E424" s="271"/>
      <c r="F424" s="272"/>
      <c r="G424" s="272"/>
      <c r="H424" s="273"/>
      <c r="I424" s="269"/>
      <c r="J424" s="271"/>
      <c r="K424" s="274"/>
      <c r="L424" s="269"/>
      <c r="M424" s="269"/>
      <c r="N424" s="269"/>
      <c r="O424" s="269"/>
      <c r="P424" s="274"/>
      <c r="Q424" s="274"/>
      <c r="R424" s="305">
        <f>COUNTIF(R344:R422,"ü")</f>
        <v>8</v>
      </c>
      <c r="S424" s="444">
        <f t="shared" ref="S424:AM424" si="332">SUM(S344:S423)</f>
        <v>27</v>
      </c>
      <c r="T424" s="445">
        <f t="shared" si="332"/>
        <v>51</v>
      </c>
      <c r="U424" s="446">
        <f t="shared" si="332"/>
        <v>0</v>
      </c>
      <c r="V424" s="447">
        <f t="shared" si="332"/>
        <v>0</v>
      </c>
      <c r="W424" s="445">
        <f t="shared" si="332"/>
        <v>1</v>
      </c>
      <c r="X424" s="446">
        <f t="shared" si="332"/>
        <v>0</v>
      </c>
      <c r="Y424" s="447">
        <f t="shared" si="332"/>
        <v>0</v>
      </c>
      <c r="Z424" s="445">
        <f t="shared" si="332"/>
        <v>1</v>
      </c>
      <c r="AA424" s="448">
        <f t="shared" si="332"/>
        <v>0</v>
      </c>
      <c r="AB424" s="444">
        <f t="shared" si="332"/>
        <v>0</v>
      </c>
      <c r="AC424" s="445">
        <f t="shared" si="332"/>
        <v>1</v>
      </c>
      <c r="AD424" s="445">
        <f t="shared" si="332"/>
        <v>18</v>
      </c>
      <c r="AE424" s="446">
        <f t="shared" si="332"/>
        <v>59</v>
      </c>
      <c r="AF424" s="447">
        <f t="shared" si="332"/>
        <v>0</v>
      </c>
      <c r="AG424" s="445">
        <f t="shared" si="332"/>
        <v>0</v>
      </c>
      <c r="AH424" s="445">
        <f t="shared" si="332"/>
        <v>0</v>
      </c>
      <c r="AI424" s="446">
        <f t="shared" si="332"/>
        <v>1</v>
      </c>
      <c r="AJ424" s="447">
        <f t="shared" si="332"/>
        <v>0</v>
      </c>
      <c r="AK424" s="445">
        <f t="shared" si="332"/>
        <v>0</v>
      </c>
      <c r="AL424" s="445">
        <f t="shared" si="332"/>
        <v>0</v>
      </c>
      <c r="AM424" s="448">
        <f t="shared" si="332"/>
        <v>1</v>
      </c>
      <c r="AN424" s="250"/>
      <c r="AO424" s="251"/>
      <c r="AP424" s="251"/>
      <c r="AQ424" s="251"/>
      <c r="AR424" s="251"/>
      <c r="AS424" s="251"/>
    </row>
    <row r="425" spans="1:48" ht="22.5" thickBot="1">
      <c r="A425" s="282"/>
      <c r="B425" s="283" t="s">
        <v>1683</v>
      </c>
      <c r="C425" s="301">
        <f>SUM(S425:AA425)</f>
        <v>78.5</v>
      </c>
      <c r="D425" s="285"/>
      <c r="E425" s="286"/>
      <c r="F425" s="287"/>
      <c r="G425" s="287"/>
      <c r="H425" s="288"/>
      <c r="I425" s="284"/>
      <c r="J425" s="286"/>
      <c r="K425" s="289"/>
      <c r="L425" s="284"/>
      <c r="M425" s="284"/>
      <c r="N425" s="284"/>
      <c r="O425" s="284"/>
      <c r="P425" s="289"/>
      <c r="Q425" s="289"/>
      <c r="R425" s="306">
        <f>R424</f>
        <v>8</v>
      </c>
      <c r="S425" s="295">
        <f>S424</f>
        <v>27</v>
      </c>
      <c r="T425" s="296">
        <f t="shared" ref="T425" si="333">T424</f>
        <v>51</v>
      </c>
      <c r="U425" s="297">
        <f t="shared" ref="U425" si="334">U424</f>
        <v>0</v>
      </c>
      <c r="V425" s="302">
        <f>V424/2</f>
        <v>0</v>
      </c>
      <c r="W425" s="303">
        <f t="shared" ref="W425" si="335">W424/2</f>
        <v>0.5</v>
      </c>
      <c r="X425" s="304">
        <f t="shared" ref="X425" si="336">X424/2</f>
        <v>0</v>
      </c>
      <c r="Y425" s="298"/>
      <c r="Z425" s="296"/>
      <c r="AA425" s="299"/>
      <c r="AB425" s="298">
        <f>AB424</f>
        <v>0</v>
      </c>
      <c r="AC425" s="296">
        <f t="shared" ref="AC425" si="337">AC424</f>
        <v>1</v>
      </c>
      <c r="AD425" s="296">
        <f t="shared" ref="AD425" si="338">AD424</f>
        <v>18</v>
      </c>
      <c r="AE425" s="297">
        <f t="shared" ref="AE425" si="339">AE424</f>
        <v>59</v>
      </c>
      <c r="AF425" s="302">
        <f>AF424/2</f>
        <v>0</v>
      </c>
      <c r="AG425" s="303">
        <f t="shared" ref="AG425" si="340">AG424/2</f>
        <v>0</v>
      </c>
      <c r="AH425" s="303">
        <f t="shared" ref="AH425" si="341">AH424/2</f>
        <v>0</v>
      </c>
      <c r="AI425" s="304">
        <f t="shared" ref="AI425" si="342">AI424/2</f>
        <v>0.5</v>
      </c>
      <c r="AJ425" s="298"/>
      <c r="AK425" s="296"/>
      <c r="AL425" s="296"/>
      <c r="AM425" s="299"/>
      <c r="AN425" s="250"/>
      <c r="AO425" s="251"/>
      <c r="AP425" s="251"/>
      <c r="AQ425" s="251"/>
      <c r="AR425" s="251"/>
      <c r="AS425" s="251"/>
    </row>
    <row r="426" spans="1:48" ht="24">
      <c r="A426" s="185" t="s">
        <v>1162</v>
      </c>
      <c r="B426" s="194"/>
      <c r="C426" s="194"/>
      <c r="D426" s="170"/>
      <c r="E426" s="195"/>
      <c r="F426" s="171"/>
      <c r="G426" s="171"/>
      <c r="H426" s="172"/>
      <c r="I426" s="194"/>
      <c r="J426" s="195"/>
      <c r="K426" s="196"/>
      <c r="L426" s="194"/>
      <c r="M426" s="194"/>
      <c r="N426" s="194"/>
      <c r="O426" s="194"/>
      <c r="P426" s="196"/>
      <c r="Q426" s="196"/>
      <c r="R426" s="169"/>
      <c r="S426" s="307" t="str">
        <f t="shared" ref="S426:S452" si="343">IF($B426&lt;&gt;"",IF(AND($K426="เอก",OR($AT426&gt;0,AND($AT426=0,$AU426&gt;=9))),1,""),"")</f>
        <v/>
      </c>
      <c r="T426" s="308" t="str">
        <f t="shared" ref="T426:T452" si="344">IF($B426&lt;&gt;"",IF(AND($K426="โท",OR($AT426&gt;0,AND($AT426=0,$AU426&gt;=9))),1,""),"")</f>
        <v/>
      </c>
      <c r="U426" s="309" t="str">
        <f t="shared" ref="U426:U452" si="345">IF($B426&lt;&gt;"",IF(AND($K426="ตรี",OR($AT426&gt;0,AND($AT426=0,$AU426&gt;=9))),1,""),"")</f>
        <v/>
      </c>
      <c r="V426" s="310" t="str">
        <f t="shared" ref="V426:V452" si="346">IF($B426&lt;&gt;"",IF(AND($K426="เอก",AND($AT426=0,AND($AU426&gt;=6,$AU426&lt;=8))),1,""),"")</f>
        <v/>
      </c>
      <c r="W426" s="308" t="str">
        <f t="shared" ref="W426:W452" si="347">IF($B426&lt;&gt;"",IF(AND($K426="โท",AND($AT426=0,AND($AU426&gt;=6,$AU426&lt;=8))),1,""),"")</f>
        <v/>
      </c>
      <c r="X426" s="309" t="str">
        <f t="shared" ref="X426:X452" si="348">IF($B426&lt;&gt;"",IF(AND($K426="ตรี",AND($AT426=0,AND($AU426&gt;=6,$AU426&lt;=8))),1,""),"")</f>
        <v/>
      </c>
      <c r="Y426" s="310" t="str">
        <f t="shared" ref="Y426:Y452" si="349">IF($B426&lt;&gt;"",IF(AND($K426="เอก",AND($AT426=0,AND($AU426&gt;=0,$AU426&lt;=5))),1,""),"")</f>
        <v/>
      </c>
      <c r="Z426" s="308" t="str">
        <f t="shared" ref="Z426:Z452" si="350">IF($B426&lt;&gt;"",IF(AND($K426="โท",AND($AT426=0,AND($AU426&gt;=0,$AU426&lt;=5))),1,""),"")</f>
        <v/>
      </c>
      <c r="AA426" s="311" t="str">
        <f t="shared" ref="AA426:AA452" si="351">IF($B426&lt;&gt;"",IF(AND($K426="ตรี",AND($AT426=0,AND($AU426&gt;=0,$AU426&lt;=5))),1,""),"")</f>
        <v/>
      </c>
      <c r="AB426" s="307" t="str">
        <f t="shared" ref="AB426:AB452" si="352">IF($B426&lt;&gt;"",IF(AND($C426="ศาสตราจารย์",OR($AT426&gt;0,AND($AT426=0,$AU426&gt;=9))),1,""),"")</f>
        <v/>
      </c>
      <c r="AC426" s="308" t="str">
        <f t="shared" ref="AC426:AC452" si="353">IF($B426&lt;&gt;"",IF(AND($C426="รองศาสตราจารย์",OR($AT426&gt;0,AND($AT426=0,$AU426&gt;=9))),1,""),"")</f>
        <v/>
      </c>
      <c r="AD426" s="308" t="str">
        <f t="shared" ref="AD426:AD452" si="354">IF($B426&lt;&gt;"",IF(AND($C426="ผู้ช่วยศาสตราจารย์",OR($AT426&gt;0,AND($AT426=0,$AU426&gt;=9))),1,""),"")</f>
        <v/>
      </c>
      <c r="AE426" s="309" t="str">
        <f t="shared" ref="AE426:AE452" si="355">IF($B426&lt;&gt;"",IF(AND($C426="อาจารย์",OR($AT426&gt;0,AND($AT426=0,$AU426&gt;=9))),1,""),"")</f>
        <v/>
      </c>
      <c r="AF426" s="310" t="str">
        <f t="shared" ref="AF426:AF452" si="356">IF($B426&lt;&gt;"",IF(AND($C426="ศาสตราจารย์",AND($AT426=0,AND($AU426&gt;=6,$AU426&lt;=8))),1,""),"")</f>
        <v/>
      </c>
      <c r="AG426" s="308" t="str">
        <f t="shared" ref="AG426:AG452" si="357">IF($B426&lt;&gt;"",IF(AND($C426="รองศาสตราจารย์",AND($AT426=0,AND($AU426&gt;=6,$AU426&lt;=8))),1,""),"")</f>
        <v/>
      </c>
      <c r="AH426" s="308" t="str">
        <f t="shared" ref="AH426:AH452" si="358">IF($B426&lt;&gt;"",IF(AND($C426="ผู้ช่วยศาสตราจารย์",AND($AT426=0,AND($AU426&gt;=6,$AU426&lt;=8))),1,""),"")</f>
        <v/>
      </c>
      <c r="AI426" s="309" t="str">
        <f t="shared" ref="AI426:AI452" si="359">IF($B426&lt;&gt;"",IF(AND($C426="อาจารย์",AND($AT426=0,AND($AU426&gt;=6,$AU426&lt;=8))),1,""),"")</f>
        <v/>
      </c>
      <c r="AJ426" s="310" t="str">
        <f t="shared" ref="AJ426:AJ452" si="360">IF($B426&lt;&gt;"",IF(AND($C426="ศาสตราจารย์",AND($AT426=0,AND($AU426&gt;=0,$AU426&lt;=5))),1,""),"")</f>
        <v/>
      </c>
      <c r="AK426" s="308" t="str">
        <f t="shared" ref="AK426:AK452" si="361">IF($B426&lt;&gt;"",IF(AND($C426="รองศาสตราจารย์",AND($AT426=0,AND($AU426&gt;=0,$AU426&lt;=5))),1,""),"")</f>
        <v/>
      </c>
      <c r="AL426" s="308" t="str">
        <f t="shared" ref="AL426:AL452" si="362">IF($B426&lt;&gt;"",IF(AND($C426="ผู้ช่วยศาสตราจารย์",AND($AT426=0,AND($AU426&gt;=0,$AU426&lt;=5))),1,""),"")</f>
        <v/>
      </c>
      <c r="AM426" s="311" t="str">
        <f t="shared" ref="AM426:AM452" si="363">IF($B426&lt;&gt;"",IF(AND($C426="อาจารย์",AND($AT426=0,AND($AU426&gt;=0,$AU426&lt;=5))),1,""),"")</f>
        <v/>
      </c>
      <c r="AN426" s="250"/>
      <c r="AO426" s="251"/>
      <c r="AP426" s="251"/>
      <c r="AQ426" s="251"/>
      <c r="AR426" s="251"/>
      <c r="AS426" s="251"/>
      <c r="AT426" t="str">
        <f t="shared" ref="AT426:AT452" si="364">IF(B426&lt;&gt;"",DATEDIF(E426,$AT$9,"Y"),"")</f>
        <v/>
      </c>
      <c r="AU426" t="str">
        <f t="shared" ref="AU426:AU452" si="365">IF(B426&lt;&gt;"",DATEDIF(E426,$AT$9,"YM"),"")</f>
        <v/>
      </c>
      <c r="AV426" t="str">
        <f t="shared" ref="AV426:AV452" si="366">IF(B426&lt;&gt;"",DATEDIF(E426,$AT$9,"MD"),"")</f>
        <v/>
      </c>
    </row>
    <row r="427" spans="1:48" ht="21.75">
      <c r="A427" s="174">
        <v>1</v>
      </c>
      <c r="B427" s="175" t="s">
        <v>2249</v>
      </c>
      <c r="C427" s="175" t="s">
        <v>1</v>
      </c>
      <c r="D427" s="176">
        <v>41731</v>
      </c>
      <c r="E427" s="177">
        <v>41731</v>
      </c>
      <c r="F427" s="177">
        <v>42580</v>
      </c>
      <c r="G427" s="177">
        <v>43833</v>
      </c>
      <c r="H427" s="178"/>
      <c r="I427" s="175" t="s">
        <v>58</v>
      </c>
      <c r="J427" s="177">
        <v>48488</v>
      </c>
      <c r="K427" s="179" t="s">
        <v>3</v>
      </c>
      <c r="L427" s="175" t="s">
        <v>1976</v>
      </c>
      <c r="M427" s="175" t="s">
        <v>1884</v>
      </c>
      <c r="N427" s="175" t="s">
        <v>1977</v>
      </c>
      <c r="O427" s="175" t="s">
        <v>1187</v>
      </c>
      <c r="P427" s="179" t="s">
        <v>72</v>
      </c>
      <c r="Q427" s="179" t="s">
        <v>167</v>
      </c>
      <c r="R427" s="180"/>
      <c r="S427" s="235">
        <f t="shared" si="343"/>
        <v>1</v>
      </c>
      <c r="T427" s="236" t="str">
        <f t="shared" si="344"/>
        <v/>
      </c>
      <c r="U427" s="237" t="str">
        <f t="shared" si="345"/>
        <v/>
      </c>
      <c r="V427" s="245" t="str">
        <f t="shared" si="346"/>
        <v/>
      </c>
      <c r="W427" s="236" t="str">
        <f t="shared" si="347"/>
        <v/>
      </c>
      <c r="X427" s="237" t="str">
        <f t="shared" si="348"/>
        <v/>
      </c>
      <c r="Y427" s="245" t="str">
        <f t="shared" si="349"/>
        <v/>
      </c>
      <c r="Z427" s="236" t="str">
        <f t="shared" si="350"/>
        <v/>
      </c>
      <c r="AA427" s="248" t="str">
        <f t="shared" si="351"/>
        <v/>
      </c>
      <c r="AB427" s="235" t="str">
        <f t="shared" si="352"/>
        <v/>
      </c>
      <c r="AC427" s="236">
        <f t="shared" si="353"/>
        <v>1</v>
      </c>
      <c r="AD427" s="236" t="str">
        <f t="shared" si="354"/>
        <v/>
      </c>
      <c r="AE427" s="237" t="str">
        <f t="shared" si="355"/>
        <v/>
      </c>
      <c r="AF427" s="245" t="str">
        <f t="shared" si="356"/>
        <v/>
      </c>
      <c r="AG427" s="236" t="str">
        <f t="shared" si="357"/>
        <v/>
      </c>
      <c r="AH427" s="236" t="str">
        <f t="shared" si="358"/>
        <v/>
      </c>
      <c r="AI427" s="237" t="str">
        <f t="shared" si="359"/>
        <v/>
      </c>
      <c r="AJ427" s="245" t="str">
        <f t="shared" si="360"/>
        <v/>
      </c>
      <c r="AK427" s="236" t="str">
        <f t="shared" si="361"/>
        <v/>
      </c>
      <c r="AL427" s="236" t="str">
        <f t="shared" si="362"/>
        <v/>
      </c>
      <c r="AM427" s="248" t="str">
        <f t="shared" si="363"/>
        <v/>
      </c>
      <c r="AN427" s="250"/>
      <c r="AO427" s="251"/>
      <c r="AP427" s="251"/>
      <c r="AQ427" s="251"/>
      <c r="AR427" s="251"/>
      <c r="AS427" s="251"/>
      <c r="AT427">
        <f t="shared" si="364"/>
        <v>9</v>
      </c>
      <c r="AU427">
        <f t="shared" si="365"/>
        <v>1</v>
      </c>
      <c r="AV427">
        <f t="shared" si="366"/>
        <v>30</v>
      </c>
    </row>
    <row r="428" spans="1:48" ht="21.75">
      <c r="A428" s="174">
        <v>2</v>
      </c>
      <c r="B428" s="175" t="s">
        <v>2149</v>
      </c>
      <c r="C428" s="175" t="s">
        <v>1</v>
      </c>
      <c r="D428" s="176">
        <v>41030</v>
      </c>
      <c r="E428" s="177">
        <v>41030</v>
      </c>
      <c r="F428" s="177">
        <v>41759</v>
      </c>
      <c r="G428" s="177">
        <v>43584</v>
      </c>
      <c r="H428" s="178"/>
      <c r="I428" s="175" t="s">
        <v>58</v>
      </c>
      <c r="J428" s="177">
        <v>48488</v>
      </c>
      <c r="K428" s="179" t="s">
        <v>3</v>
      </c>
      <c r="L428" s="175" t="s">
        <v>1173</v>
      </c>
      <c r="M428" s="175" t="s">
        <v>88</v>
      </c>
      <c r="N428" s="175" t="s">
        <v>694</v>
      </c>
      <c r="O428" s="175" t="s">
        <v>31</v>
      </c>
      <c r="P428" s="179" t="s">
        <v>59</v>
      </c>
      <c r="Q428" s="179" t="s">
        <v>99</v>
      </c>
      <c r="R428" s="180"/>
      <c r="S428" s="235">
        <f t="shared" si="343"/>
        <v>1</v>
      </c>
      <c r="T428" s="236" t="str">
        <f t="shared" si="344"/>
        <v/>
      </c>
      <c r="U428" s="237" t="str">
        <f t="shared" si="345"/>
        <v/>
      </c>
      <c r="V428" s="245" t="str">
        <f t="shared" si="346"/>
        <v/>
      </c>
      <c r="W428" s="236" t="str">
        <f t="shared" si="347"/>
        <v/>
      </c>
      <c r="X428" s="237" t="str">
        <f t="shared" si="348"/>
        <v/>
      </c>
      <c r="Y428" s="245" t="str">
        <f t="shared" si="349"/>
        <v/>
      </c>
      <c r="Z428" s="236" t="str">
        <f t="shared" si="350"/>
        <v/>
      </c>
      <c r="AA428" s="248" t="str">
        <f t="shared" si="351"/>
        <v/>
      </c>
      <c r="AB428" s="235" t="str">
        <f t="shared" si="352"/>
        <v/>
      </c>
      <c r="AC428" s="236">
        <f t="shared" si="353"/>
        <v>1</v>
      </c>
      <c r="AD428" s="236" t="str">
        <f t="shared" si="354"/>
        <v/>
      </c>
      <c r="AE428" s="237" t="str">
        <f t="shared" si="355"/>
        <v/>
      </c>
      <c r="AF428" s="245" t="str">
        <f t="shared" si="356"/>
        <v/>
      </c>
      <c r="AG428" s="236" t="str">
        <f t="shared" si="357"/>
        <v/>
      </c>
      <c r="AH428" s="236" t="str">
        <f t="shared" si="358"/>
        <v/>
      </c>
      <c r="AI428" s="237" t="str">
        <f t="shared" si="359"/>
        <v/>
      </c>
      <c r="AJ428" s="245" t="str">
        <f t="shared" si="360"/>
        <v/>
      </c>
      <c r="AK428" s="236" t="str">
        <f t="shared" si="361"/>
        <v/>
      </c>
      <c r="AL428" s="236" t="str">
        <f t="shared" si="362"/>
        <v/>
      </c>
      <c r="AM428" s="248" t="str">
        <f t="shared" si="363"/>
        <v/>
      </c>
      <c r="AN428" s="250"/>
      <c r="AO428" s="251"/>
      <c r="AP428" s="251"/>
      <c r="AQ428" s="251"/>
      <c r="AR428" s="251"/>
      <c r="AS428" s="251"/>
      <c r="AT428">
        <f t="shared" si="364"/>
        <v>11</v>
      </c>
      <c r="AU428">
        <f t="shared" si="365"/>
        <v>1</v>
      </c>
      <c r="AV428">
        <f t="shared" si="366"/>
        <v>0</v>
      </c>
    </row>
    <row r="429" spans="1:48" ht="21.75">
      <c r="A429" s="174">
        <v>3</v>
      </c>
      <c r="B429" s="175" t="s">
        <v>1716</v>
      </c>
      <c r="C429" s="175" t="s">
        <v>1</v>
      </c>
      <c r="D429" s="176">
        <v>40365</v>
      </c>
      <c r="E429" s="177">
        <v>40269</v>
      </c>
      <c r="F429" s="177">
        <v>40941</v>
      </c>
      <c r="G429" s="177">
        <v>42153</v>
      </c>
      <c r="H429" s="178"/>
      <c r="I429" s="175" t="s">
        <v>58</v>
      </c>
      <c r="J429" s="177">
        <v>47757</v>
      </c>
      <c r="K429" s="179" t="s">
        <v>3</v>
      </c>
      <c r="L429" s="175" t="s">
        <v>1546</v>
      </c>
      <c r="M429" s="175" t="s">
        <v>88</v>
      </c>
      <c r="N429" s="175" t="s">
        <v>1547</v>
      </c>
      <c r="O429" s="175" t="s">
        <v>120</v>
      </c>
      <c r="P429" s="179" t="s">
        <v>78</v>
      </c>
      <c r="Q429" s="179" t="s">
        <v>99</v>
      </c>
      <c r="R429" s="180"/>
      <c r="S429" s="235">
        <f t="shared" si="343"/>
        <v>1</v>
      </c>
      <c r="T429" s="236" t="str">
        <f t="shared" si="344"/>
        <v/>
      </c>
      <c r="U429" s="237" t="str">
        <f t="shared" si="345"/>
        <v/>
      </c>
      <c r="V429" s="245" t="str">
        <f t="shared" si="346"/>
        <v/>
      </c>
      <c r="W429" s="236" t="str">
        <f t="shared" si="347"/>
        <v/>
      </c>
      <c r="X429" s="237" t="str">
        <f t="shared" si="348"/>
        <v/>
      </c>
      <c r="Y429" s="245" t="str">
        <f t="shared" si="349"/>
        <v/>
      </c>
      <c r="Z429" s="236" t="str">
        <f t="shared" si="350"/>
        <v/>
      </c>
      <c r="AA429" s="248" t="str">
        <f t="shared" si="351"/>
        <v/>
      </c>
      <c r="AB429" s="235" t="str">
        <f t="shared" si="352"/>
        <v/>
      </c>
      <c r="AC429" s="236">
        <f t="shared" si="353"/>
        <v>1</v>
      </c>
      <c r="AD429" s="236" t="str">
        <f t="shared" si="354"/>
        <v/>
      </c>
      <c r="AE429" s="237" t="str">
        <f t="shared" si="355"/>
        <v/>
      </c>
      <c r="AF429" s="245" t="str">
        <f t="shared" si="356"/>
        <v/>
      </c>
      <c r="AG429" s="236" t="str">
        <f t="shared" si="357"/>
        <v/>
      </c>
      <c r="AH429" s="236" t="str">
        <f t="shared" si="358"/>
        <v/>
      </c>
      <c r="AI429" s="237" t="str">
        <f t="shared" si="359"/>
        <v/>
      </c>
      <c r="AJ429" s="245" t="str">
        <f t="shared" si="360"/>
        <v/>
      </c>
      <c r="AK429" s="236" t="str">
        <f t="shared" si="361"/>
        <v/>
      </c>
      <c r="AL429" s="236" t="str">
        <f t="shared" si="362"/>
        <v/>
      </c>
      <c r="AM429" s="248" t="str">
        <f t="shared" si="363"/>
        <v/>
      </c>
      <c r="AN429" s="250"/>
      <c r="AO429" s="251"/>
      <c r="AP429" s="251"/>
      <c r="AQ429" s="251"/>
      <c r="AR429" s="251"/>
      <c r="AS429" s="251"/>
      <c r="AT429">
        <f t="shared" si="364"/>
        <v>13</v>
      </c>
      <c r="AU429">
        <f t="shared" si="365"/>
        <v>2</v>
      </c>
      <c r="AV429">
        <f t="shared" si="366"/>
        <v>0</v>
      </c>
    </row>
    <row r="430" spans="1:48" ht="21.75">
      <c r="A430" s="174">
        <v>4</v>
      </c>
      <c r="B430" s="175" t="s">
        <v>1165</v>
      </c>
      <c r="C430" s="175" t="s">
        <v>1</v>
      </c>
      <c r="D430" s="176">
        <v>35156</v>
      </c>
      <c r="E430" s="177">
        <v>35156</v>
      </c>
      <c r="F430" s="177">
        <v>36983</v>
      </c>
      <c r="G430" s="177">
        <v>37483</v>
      </c>
      <c r="H430" s="178"/>
      <c r="I430" s="175" t="s">
        <v>58</v>
      </c>
      <c r="J430" s="177">
        <v>45931</v>
      </c>
      <c r="K430" s="179" t="s">
        <v>3</v>
      </c>
      <c r="L430" s="175" t="s">
        <v>1166</v>
      </c>
      <c r="M430" s="175" t="s">
        <v>5</v>
      </c>
      <c r="N430" s="175" t="s">
        <v>1167</v>
      </c>
      <c r="O430" s="175" t="s">
        <v>7</v>
      </c>
      <c r="P430" s="179" t="s">
        <v>99</v>
      </c>
      <c r="Q430" s="179" t="s">
        <v>167</v>
      </c>
      <c r="R430" s="180"/>
      <c r="S430" s="235">
        <f t="shared" si="343"/>
        <v>1</v>
      </c>
      <c r="T430" s="236" t="str">
        <f t="shared" si="344"/>
        <v/>
      </c>
      <c r="U430" s="237" t="str">
        <f t="shared" si="345"/>
        <v/>
      </c>
      <c r="V430" s="245" t="str">
        <f t="shared" si="346"/>
        <v/>
      </c>
      <c r="W430" s="236" t="str">
        <f t="shared" si="347"/>
        <v/>
      </c>
      <c r="X430" s="237" t="str">
        <f t="shared" si="348"/>
        <v/>
      </c>
      <c r="Y430" s="245" t="str">
        <f t="shared" si="349"/>
        <v/>
      </c>
      <c r="Z430" s="236" t="str">
        <f t="shared" si="350"/>
        <v/>
      </c>
      <c r="AA430" s="248" t="str">
        <f t="shared" si="351"/>
        <v/>
      </c>
      <c r="AB430" s="235" t="str">
        <f t="shared" si="352"/>
        <v/>
      </c>
      <c r="AC430" s="236">
        <f t="shared" si="353"/>
        <v>1</v>
      </c>
      <c r="AD430" s="236" t="str">
        <f t="shared" si="354"/>
        <v/>
      </c>
      <c r="AE430" s="237" t="str">
        <f t="shared" si="355"/>
        <v/>
      </c>
      <c r="AF430" s="245" t="str">
        <f t="shared" si="356"/>
        <v/>
      </c>
      <c r="AG430" s="236" t="str">
        <f t="shared" si="357"/>
        <v/>
      </c>
      <c r="AH430" s="236" t="str">
        <f t="shared" si="358"/>
        <v/>
      </c>
      <c r="AI430" s="237" t="str">
        <f t="shared" si="359"/>
        <v/>
      </c>
      <c r="AJ430" s="245" t="str">
        <f t="shared" si="360"/>
        <v/>
      </c>
      <c r="AK430" s="236" t="str">
        <f t="shared" si="361"/>
        <v/>
      </c>
      <c r="AL430" s="236" t="str">
        <f t="shared" si="362"/>
        <v/>
      </c>
      <c r="AM430" s="248" t="str">
        <f t="shared" si="363"/>
        <v/>
      </c>
      <c r="AN430" s="250"/>
      <c r="AO430" s="251"/>
      <c r="AP430" s="251"/>
      <c r="AQ430" s="251"/>
      <c r="AR430" s="251"/>
      <c r="AS430" s="251"/>
      <c r="AT430">
        <f t="shared" si="364"/>
        <v>27</v>
      </c>
      <c r="AU430">
        <f t="shared" si="365"/>
        <v>2</v>
      </c>
      <c r="AV430">
        <f t="shared" si="366"/>
        <v>0</v>
      </c>
    </row>
    <row r="431" spans="1:48" ht="21.75">
      <c r="A431" s="174">
        <v>5</v>
      </c>
      <c r="B431" s="175" t="s">
        <v>2032</v>
      </c>
      <c r="C431" s="175" t="s">
        <v>35</v>
      </c>
      <c r="D431" s="176">
        <v>41835</v>
      </c>
      <c r="E431" s="177">
        <v>41835</v>
      </c>
      <c r="F431" s="177">
        <v>43257</v>
      </c>
      <c r="G431" s="181"/>
      <c r="H431" s="178"/>
      <c r="I431" s="175" t="s">
        <v>58</v>
      </c>
      <c r="J431" s="177">
        <v>44757</v>
      </c>
      <c r="K431" s="179" t="s">
        <v>3</v>
      </c>
      <c r="L431" s="175" t="s">
        <v>1200</v>
      </c>
      <c r="M431" s="175" t="s">
        <v>1884</v>
      </c>
      <c r="N431" s="175" t="s">
        <v>1180</v>
      </c>
      <c r="O431" s="175" t="s">
        <v>926</v>
      </c>
      <c r="P431" s="179" t="s">
        <v>99</v>
      </c>
      <c r="Q431" s="179" t="s">
        <v>73</v>
      </c>
      <c r="R431" s="180"/>
      <c r="S431" s="235">
        <f t="shared" si="343"/>
        <v>1</v>
      </c>
      <c r="T431" s="236" t="str">
        <f t="shared" si="344"/>
        <v/>
      </c>
      <c r="U431" s="237" t="str">
        <f t="shared" si="345"/>
        <v/>
      </c>
      <c r="V431" s="245" t="str">
        <f t="shared" si="346"/>
        <v/>
      </c>
      <c r="W431" s="236" t="str">
        <f t="shared" si="347"/>
        <v/>
      </c>
      <c r="X431" s="237" t="str">
        <f t="shared" si="348"/>
        <v/>
      </c>
      <c r="Y431" s="245" t="str">
        <f t="shared" si="349"/>
        <v/>
      </c>
      <c r="Z431" s="236" t="str">
        <f t="shared" si="350"/>
        <v/>
      </c>
      <c r="AA431" s="248" t="str">
        <f t="shared" si="351"/>
        <v/>
      </c>
      <c r="AB431" s="235" t="str">
        <f t="shared" si="352"/>
        <v/>
      </c>
      <c r="AC431" s="236" t="str">
        <f t="shared" si="353"/>
        <v/>
      </c>
      <c r="AD431" s="236">
        <f t="shared" si="354"/>
        <v>1</v>
      </c>
      <c r="AE431" s="237" t="str">
        <f t="shared" si="355"/>
        <v/>
      </c>
      <c r="AF431" s="245" t="str">
        <f t="shared" si="356"/>
        <v/>
      </c>
      <c r="AG431" s="236" t="str">
        <f t="shared" si="357"/>
        <v/>
      </c>
      <c r="AH431" s="236" t="str">
        <f t="shared" si="358"/>
        <v/>
      </c>
      <c r="AI431" s="237" t="str">
        <f t="shared" si="359"/>
        <v/>
      </c>
      <c r="AJ431" s="245" t="str">
        <f t="shared" si="360"/>
        <v/>
      </c>
      <c r="AK431" s="236" t="str">
        <f t="shared" si="361"/>
        <v/>
      </c>
      <c r="AL431" s="236" t="str">
        <f t="shared" si="362"/>
        <v/>
      </c>
      <c r="AM431" s="248" t="str">
        <f t="shared" si="363"/>
        <v/>
      </c>
      <c r="AN431" s="250"/>
      <c r="AO431" s="251"/>
      <c r="AP431" s="251"/>
      <c r="AQ431" s="251"/>
      <c r="AR431" s="251"/>
      <c r="AS431" s="251"/>
      <c r="AT431">
        <f t="shared" si="364"/>
        <v>8</v>
      </c>
      <c r="AU431">
        <f t="shared" si="365"/>
        <v>10</v>
      </c>
      <c r="AV431">
        <f t="shared" si="366"/>
        <v>17</v>
      </c>
    </row>
    <row r="432" spans="1:48" ht="21.75">
      <c r="A432" s="174">
        <v>6</v>
      </c>
      <c r="B432" s="175" t="s">
        <v>1974</v>
      </c>
      <c r="C432" s="175" t="s">
        <v>35</v>
      </c>
      <c r="D432" s="176">
        <v>42219</v>
      </c>
      <c r="E432" s="177">
        <v>42219</v>
      </c>
      <c r="F432" s="177">
        <v>42986</v>
      </c>
      <c r="G432" s="181"/>
      <c r="H432" s="178"/>
      <c r="I432" s="175" t="s">
        <v>58</v>
      </c>
      <c r="J432" s="177">
        <v>51410</v>
      </c>
      <c r="K432" s="179" t="s">
        <v>3</v>
      </c>
      <c r="L432" s="175" t="s">
        <v>2150</v>
      </c>
      <c r="M432" s="175" t="s">
        <v>1185</v>
      </c>
      <c r="N432" s="175" t="s">
        <v>2151</v>
      </c>
      <c r="O432" s="175" t="s">
        <v>7</v>
      </c>
      <c r="P432" s="179" t="s">
        <v>109</v>
      </c>
      <c r="Q432" s="179" t="s">
        <v>117</v>
      </c>
      <c r="R432" s="180"/>
      <c r="S432" s="235">
        <f t="shared" si="343"/>
        <v>1</v>
      </c>
      <c r="T432" s="236" t="str">
        <f t="shared" si="344"/>
        <v/>
      </c>
      <c r="U432" s="237" t="str">
        <f t="shared" si="345"/>
        <v/>
      </c>
      <c r="V432" s="245" t="str">
        <f t="shared" si="346"/>
        <v/>
      </c>
      <c r="W432" s="236" t="str">
        <f t="shared" si="347"/>
        <v/>
      </c>
      <c r="X432" s="237" t="str">
        <f t="shared" si="348"/>
        <v/>
      </c>
      <c r="Y432" s="245" t="str">
        <f t="shared" si="349"/>
        <v/>
      </c>
      <c r="Z432" s="236" t="str">
        <f t="shared" si="350"/>
        <v/>
      </c>
      <c r="AA432" s="248" t="str">
        <f t="shared" si="351"/>
        <v/>
      </c>
      <c r="AB432" s="235" t="str">
        <f t="shared" si="352"/>
        <v/>
      </c>
      <c r="AC432" s="236" t="str">
        <f t="shared" si="353"/>
        <v/>
      </c>
      <c r="AD432" s="236">
        <f t="shared" si="354"/>
        <v>1</v>
      </c>
      <c r="AE432" s="237" t="str">
        <f t="shared" si="355"/>
        <v/>
      </c>
      <c r="AF432" s="245" t="str">
        <f t="shared" si="356"/>
        <v/>
      </c>
      <c r="AG432" s="236" t="str">
        <f t="shared" si="357"/>
        <v/>
      </c>
      <c r="AH432" s="236" t="str">
        <f t="shared" si="358"/>
        <v/>
      </c>
      <c r="AI432" s="237" t="str">
        <f t="shared" si="359"/>
        <v/>
      </c>
      <c r="AJ432" s="245" t="str">
        <f t="shared" si="360"/>
        <v/>
      </c>
      <c r="AK432" s="236" t="str">
        <f t="shared" si="361"/>
        <v/>
      </c>
      <c r="AL432" s="236" t="str">
        <f t="shared" si="362"/>
        <v/>
      </c>
      <c r="AM432" s="248" t="str">
        <f t="shared" si="363"/>
        <v/>
      </c>
      <c r="AN432" s="250"/>
      <c r="AO432" s="251"/>
      <c r="AP432" s="251"/>
      <c r="AQ432" s="251"/>
      <c r="AR432" s="251"/>
      <c r="AS432" s="251"/>
      <c r="AT432">
        <f t="shared" si="364"/>
        <v>7</v>
      </c>
      <c r="AU432">
        <f t="shared" si="365"/>
        <v>9</v>
      </c>
      <c r="AV432">
        <f t="shared" si="366"/>
        <v>29</v>
      </c>
    </row>
    <row r="433" spans="1:48" ht="21.75">
      <c r="A433" s="174">
        <v>7</v>
      </c>
      <c r="B433" s="175" t="s">
        <v>1975</v>
      </c>
      <c r="C433" s="175" t="s">
        <v>35</v>
      </c>
      <c r="D433" s="176">
        <v>41382</v>
      </c>
      <c r="E433" s="177">
        <v>41382</v>
      </c>
      <c r="F433" s="177">
        <v>43175</v>
      </c>
      <c r="G433" s="181"/>
      <c r="H433" s="178"/>
      <c r="I433" s="175" t="s">
        <v>58</v>
      </c>
      <c r="J433" s="177">
        <v>51775</v>
      </c>
      <c r="K433" s="179" t="s">
        <v>3</v>
      </c>
      <c r="L433" s="175" t="s">
        <v>1171</v>
      </c>
      <c r="M433" s="175" t="s">
        <v>1884</v>
      </c>
      <c r="N433" s="175" t="s">
        <v>1172</v>
      </c>
      <c r="O433" s="175" t="s">
        <v>414</v>
      </c>
      <c r="P433" s="179" t="s">
        <v>38</v>
      </c>
      <c r="Q433" s="179" t="s">
        <v>117</v>
      </c>
      <c r="R433" s="180"/>
      <c r="S433" s="235">
        <f t="shared" si="343"/>
        <v>1</v>
      </c>
      <c r="T433" s="236" t="str">
        <f t="shared" si="344"/>
        <v/>
      </c>
      <c r="U433" s="237" t="str">
        <f t="shared" si="345"/>
        <v/>
      </c>
      <c r="V433" s="245" t="str">
        <f t="shared" si="346"/>
        <v/>
      </c>
      <c r="W433" s="236" t="str">
        <f t="shared" si="347"/>
        <v/>
      </c>
      <c r="X433" s="237" t="str">
        <f t="shared" si="348"/>
        <v/>
      </c>
      <c r="Y433" s="245" t="str">
        <f t="shared" si="349"/>
        <v/>
      </c>
      <c r="Z433" s="236" t="str">
        <f t="shared" si="350"/>
        <v/>
      </c>
      <c r="AA433" s="248" t="str">
        <f t="shared" si="351"/>
        <v/>
      </c>
      <c r="AB433" s="235" t="str">
        <f t="shared" si="352"/>
        <v/>
      </c>
      <c r="AC433" s="236" t="str">
        <f t="shared" si="353"/>
        <v/>
      </c>
      <c r="AD433" s="236">
        <f t="shared" si="354"/>
        <v>1</v>
      </c>
      <c r="AE433" s="237" t="str">
        <f t="shared" si="355"/>
        <v/>
      </c>
      <c r="AF433" s="245" t="str">
        <f t="shared" si="356"/>
        <v/>
      </c>
      <c r="AG433" s="236" t="str">
        <f t="shared" si="357"/>
        <v/>
      </c>
      <c r="AH433" s="236" t="str">
        <f t="shared" si="358"/>
        <v/>
      </c>
      <c r="AI433" s="237" t="str">
        <f t="shared" si="359"/>
        <v/>
      </c>
      <c r="AJ433" s="245" t="str">
        <f t="shared" si="360"/>
        <v/>
      </c>
      <c r="AK433" s="236" t="str">
        <f t="shared" si="361"/>
        <v/>
      </c>
      <c r="AL433" s="236" t="str">
        <f t="shared" si="362"/>
        <v/>
      </c>
      <c r="AM433" s="248" t="str">
        <f t="shared" si="363"/>
        <v/>
      </c>
      <c r="AN433" s="250"/>
      <c r="AO433" s="251"/>
      <c r="AP433" s="251"/>
      <c r="AQ433" s="251"/>
      <c r="AR433" s="251"/>
      <c r="AS433" s="251"/>
      <c r="AT433">
        <f t="shared" si="364"/>
        <v>10</v>
      </c>
      <c r="AU433">
        <f t="shared" si="365"/>
        <v>1</v>
      </c>
      <c r="AV433">
        <f t="shared" si="366"/>
        <v>14</v>
      </c>
    </row>
    <row r="434" spans="1:48" ht="21.75">
      <c r="A434" s="174">
        <v>8</v>
      </c>
      <c r="B434" s="175" t="s">
        <v>1169</v>
      </c>
      <c r="C434" s="175" t="s">
        <v>35</v>
      </c>
      <c r="D434" s="176">
        <v>36402</v>
      </c>
      <c r="E434" s="177">
        <v>36402</v>
      </c>
      <c r="F434" s="177">
        <v>38992</v>
      </c>
      <c r="G434" s="181"/>
      <c r="H434" s="178"/>
      <c r="I434" s="175" t="s">
        <v>58</v>
      </c>
      <c r="J434" s="177">
        <v>48488</v>
      </c>
      <c r="K434" s="179" t="s">
        <v>3</v>
      </c>
      <c r="L434" s="175" t="s">
        <v>473</v>
      </c>
      <c r="M434" s="175" t="s">
        <v>5</v>
      </c>
      <c r="N434" s="175" t="s">
        <v>474</v>
      </c>
      <c r="O434" s="175" t="s">
        <v>7</v>
      </c>
      <c r="P434" s="179" t="s">
        <v>99</v>
      </c>
      <c r="Q434" s="179" t="s">
        <v>167</v>
      </c>
      <c r="R434" s="180"/>
      <c r="S434" s="235">
        <f t="shared" si="343"/>
        <v>1</v>
      </c>
      <c r="T434" s="236" t="str">
        <f t="shared" si="344"/>
        <v/>
      </c>
      <c r="U434" s="237" t="str">
        <f t="shared" si="345"/>
        <v/>
      </c>
      <c r="V434" s="245" t="str">
        <f t="shared" si="346"/>
        <v/>
      </c>
      <c r="W434" s="236" t="str">
        <f t="shared" si="347"/>
        <v/>
      </c>
      <c r="X434" s="237" t="str">
        <f t="shared" si="348"/>
        <v/>
      </c>
      <c r="Y434" s="245" t="str">
        <f t="shared" si="349"/>
        <v/>
      </c>
      <c r="Z434" s="236" t="str">
        <f t="shared" si="350"/>
        <v/>
      </c>
      <c r="AA434" s="248" t="str">
        <f t="shared" si="351"/>
        <v/>
      </c>
      <c r="AB434" s="235" t="str">
        <f t="shared" si="352"/>
        <v/>
      </c>
      <c r="AC434" s="236" t="str">
        <f t="shared" si="353"/>
        <v/>
      </c>
      <c r="AD434" s="236">
        <f t="shared" si="354"/>
        <v>1</v>
      </c>
      <c r="AE434" s="237" t="str">
        <f t="shared" si="355"/>
        <v/>
      </c>
      <c r="AF434" s="245" t="str">
        <f t="shared" si="356"/>
        <v/>
      </c>
      <c r="AG434" s="236" t="str">
        <f t="shared" si="357"/>
        <v/>
      </c>
      <c r="AH434" s="236" t="str">
        <f t="shared" si="358"/>
        <v/>
      </c>
      <c r="AI434" s="237" t="str">
        <f t="shared" si="359"/>
        <v/>
      </c>
      <c r="AJ434" s="245" t="str">
        <f t="shared" si="360"/>
        <v/>
      </c>
      <c r="AK434" s="236" t="str">
        <f t="shared" si="361"/>
        <v/>
      </c>
      <c r="AL434" s="236" t="str">
        <f t="shared" si="362"/>
        <v/>
      </c>
      <c r="AM434" s="248" t="str">
        <f t="shared" si="363"/>
        <v/>
      </c>
      <c r="AN434" s="250"/>
      <c r="AO434" s="251"/>
      <c r="AP434" s="251"/>
      <c r="AQ434" s="251"/>
      <c r="AR434" s="251"/>
      <c r="AS434" s="251"/>
      <c r="AT434">
        <f t="shared" si="364"/>
        <v>23</v>
      </c>
      <c r="AU434">
        <f t="shared" si="365"/>
        <v>9</v>
      </c>
      <c r="AV434">
        <f t="shared" si="366"/>
        <v>2</v>
      </c>
    </row>
    <row r="435" spans="1:48" ht="21.75">
      <c r="A435" s="174">
        <v>9</v>
      </c>
      <c r="B435" s="175" t="s">
        <v>1801</v>
      </c>
      <c r="C435" s="175" t="s">
        <v>35</v>
      </c>
      <c r="D435" s="176">
        <v>38869</v>
      </c>
      <c r="E435" s="177">
        <v>38869</v>
      </c>
      <c r="F435" s="177">
        <v>41347</v>
      </c>
      <c r="G435" s="181"/>
      <c r="H435" s="178"/>
      <c r="I435" s="175" t="s">
        <v>58</v>
      </c>
      <c r="J435" s="177">
        <v>51044</v>
      </c>
      <c r="K435" s="179" t="s">
        <v>3</v>
      </c>
      <c r="L435" s="175" t="s">
        <v>1166</v>
      </c>
      <c r="M435" s="175" t="s">
        <v>5</v>
      </c>
      <c r="N435" s="175" t="s">
        <v>1167</v>
      </c>
      <c r="O435" s="175" t="s">
        <v>7</v>
      </c>
      <c r="P435" s="179" t="s">
        <v>72</v>
      </c>
      <c r="Q435" s="179" t="s">
        <v>1768</v>
      </c>
      <c r="R435" s="180"/>
      <c r="S435" s="235">
        <f t="shared" si="343"/>
        <v>1</v>
      </c>
      <c r="T435" s="236" t="str">
        <f t="shared" si="344"/>
        <v/>
      </c>
      <c r="U435" s="237" t="str">
        <f t="shared" si="345"/>
        <v/>
      </c>
      <c r="V435" s="245" t="str">
        <f t="shared" si="346"/>
        <v/>
      </c>
      <c r="W435" s="236" t="str">
        <f t="shared" si="347"/>
        <v/>
      </c>
      <c r="X435" s="237" t="str">
        <f t="shared" si="348"/>
        <v/>
      </c>
      <c r="Y435" s="245" t="str">
        <f t="shared" si="349"/>
        <v/>
      </c>
      <c r="Z435" s="236" t="str">
        <f t="shared" si="350"/>
        <v/>
      </c>
      <c r="AA435" s="248" t="str">
        <f t="shared" si="351"/>
        <v/>
      </c>
      <c r="AB435" s="235" t="str">
        <f t="shared" si="352"/>
        <v/>
      </c>
      <c r="AC435" s="236" t="str">
        <f t="shared" si="353"/>
        <v/>
      </c>
      <c r="AD435" s="236">
        <f t="shared" si="354"/>
        <v>1</v>
      </c>
      <c r="AE435" s="237" t="str">
        <f t="shared" si="355"/>
        <v/>
      </c>
      <c r="AF435" s="245" t="str">
        <f t="shared" si="356"/>
        <v/>
      </c>
      <c r="AG435" s="236" t="str">
        <f t="shared" si="357"/>
        <v/>
      </c>
      <c r="AH435" s="236" t="str">
        <f t="shared" si="358"/>
        <v/>
      </c>
      <c r="AI435" s="237" t="str">
        <f t="shared" si="359"/>
        <v/>
      </c>
      <c r="AJ435" s="245" t="str">
        <f t="shared" si="360"/>
        <v/>
      </c>
      <c r="AK435" s="236" t="str">
        <f t="shared" si="361"/>
        <v/>
      </c>
      <c r="AL435" s="236" t="str">
        <f t="shared" si="362"/>
        <v/>
      </c>
      <c r="AM435" s="248" t="str">
        <f t="shared" si="363"/>
        <v/>
      </c>
      <c r="AN435" s="250"/>
      <c r="AO435" s="251"/>
      <c r="AP435" s="251"/>
      <c r="AQ435" s="251"/>
      <c r="AR435" s="251"/>
      <c r="AS435" s="251"/>
      <c r="AT435">
        <f>IF(B435&lt;&gt;"",DATEDIF(E435,$AT$9,"Y"),"")</f>
        <v>17</v>
      </c>
      <c r="AU435">
        <f t="shared" si="365"/>
        <v>0</v>
      </c>
      <c r="AV435">
        <f t="shared" si="366"/>
        <v>0</v>
      </c>
    </row>
    <row r="436" spans="1:48" ht="21.75">
      <c r="A436" s="174">
        <v>10</v>
      </c>
      <c r="B436" s="175" t="s">
        <v>1802</v>
      </c>
      <c r="C436" s="175" t="s">
        <v>35</v>
      </c>
      <c r="D436" s="176">
        <v>42795</v>
      </c>
      <c r="E436" s="177">
        <v>42795</v>
      </c>
      <c r="F436" s="177">
        <v>41767</v>
      </c>
      <c r="G436" s="181"/>
      <c r="H436" s="178"/>
      <c r="I436" s="175" t="s">
        <v>58</v>
      </c>
      <c r="J436" s="177">
        <v>51410</v>
      </c>
      <c r="K436" s="179" t="s">
        <v>3</v>
      </c>
      <c r="L436" s="175" t="s">
        <v>1198</v>
      </c>
      <c r="M436" s="175" t="s">
        <v>1185</v>
      </c>
      <c r="N436" s="175" t="s">
        <v>177</v>
      </c>
      <c r="O436" s="175" t="s">
        <v>7</v>
      </c>
      <c r="P436" s="179" t="s">
        <v>121</v>
      </c>
      <c r="Q436" s="179" t="s">
        <v>60</v>
      </c>
      <c r="R436" s="180"/>
      <c r="S436" s="235">
        <f t="shared" si="343"/>
        <v>1</v>
      </c>
      <c r="T436" s="236" t="str">
        <f t="shared" si="344"/>
        <v/>
      </c>
      <c r="U436" s="237" t="str">
        <f t="shared" si="345"/>
        <v/>
      </c>
      <c r="V436" s="245" t="str">
        <f t="shared" si="346"/>
        <v/>
      </c>
      <c r="W436" s="236" t="str">
        <f t="shared" si="347"/>
        <v/>
      </c>
      <c r="X436" s="237" t="str">
        <f t="shared" si="348"/>
        <v/>
      </c>
      <c r="Y436" s="245" t="str">
        <f t="shared" si="349"/>
        <v/>
      </c>
      <c r="Z436" s="236" t="str">
        <f t="shared" si="350"/>
        <v/>
      </c>
      <c r="AA436" s="248" t="str">
        <f t="shared" si="351"/>
        <v/>
      </c>
      <c r="AB436" s="235" t="str">
        <f t="shared" si="352"/>
        <v/>
      </c>
      <c r="AC436" s="236" t="str">
        <f t="shared" si="353"/>
        <v/>
      </c>
      <c r="AD436" s="236">
        <f t="shared" si="354"/>
        <v>1</v>
      </c>
      <c r="AE436" s="237" t="str">
        <f t="shared" si="355"/>
        <v/>
      </c>
      <c r="AF436" s="245" t="str">
        <f t="shared" si="356"/>
        <v/>
      </c>
      <c r="AG436" s="236" t="str">
        <f t="shared" si="357"/>
        <v/>
      </c>
      <c r="AH436" s="236" t="str">
        <f t="shared" si="358"/>
        <v/>
      </c>
      <c r="AI436" s="237" t="str">
        <f t="shared" si="359"/>
        <v/>
      </c>
      <c r="AJ436" s="245" t="str">
        <f t="shared" si="360"/>
        <v/>
      </c>
      <c r="AK436" s="236" t="str">
        <f t="shared" si="361"/>
        <v/>
      </c>
      <c r="AL436" s="236" t="str">
        <f t="shared" si="362"/>
        <v/>
      </c>
      <c r="AM436" s="248" t="str">
        <f t="shared" si="363"/>
        <v/>
      </c>
      <c r="AN436" s="250"/>
      <c r="AO436" s="251"/>
      <c r="AP436" s="251"/>
      <c r="AQ436" s="251"/>
      <c r="AR436" s="251"/>
      <c r="AS436" s="251"/>
      <c r="AT436">
        <f t="shared" si="364"/>
        <v>6</v>
      </c>
      <c r="AU436">
        <f t="shared" si="365"/>
        <v>3</v>
      </c>
      <c r="AV436">
        <f t="shared" si="366"/>
        <v>0</v>
      </c>
    </row>
    <row r="437" spans="1:48" ht="21.75">
      <c r="A437" s="174">
        <v>11</v>
      </c>
      <c r="B437" s="175" t="s">
        <v>1808</v>
      </c>
      <c r="C437" s="175" t="s">
        <v>35</v>
      </c>
      <c r="D437" s="176">
        <v>38565</v>
      </c>
      <c r="E437" s="177">
        <v>38565</v>
      </c>
      <c r="F437" s="177">
        <v>42585</v>
      </c>
      <c r="G437" s="181"/>
      <c r="H437" s="178"/>
      <c r="I437" s="175" t="s">
        <v>58</v>
      </c>
      <c r="J437" s="177">
        <v>51410</v>
      </c>
      <c r="K437" s="179" t="s">
        <v>3</v>
      </c>
      <c r="L437" s="175" t="s">
        <v>1171</v>
      </c>
      <c r="M437" s="175" t="s">
        <v>1884</v>
      </c>
      <c r="N437" s="175" t="s">
        <v>1172</v>
      </c>
      <c r="O437" s="175" t="s">
        <v>414</v>
      </c>
      <c r="P437" s="179" t="s">
        <v>99</v>
      </c>
      <c r="Q437" s="179" t="s">
        <v>167</v>
      </c>
      <c r="R437" s="180"/>
      <c r="S437" s="235">
        <f t="shared" si="343"/>
        <v>1</v>
      </c>
      <c r="T437" s="236" t="str">
        <f t="shared" si="344"/>
        <v/>
      </c>
      <c r="U437" s="237" t="str">
        <f t="shared" si="345"/>
        <v/>
      </c>
      <c r="V437" s="245" t="str">
        <f t="shared" si="346"/>
        <v/>
      </c>
      <c r="W437" s="236" t="str">
        <f t="shared" si="347"/>
        <v/>
      </c>
      <c r="X437" s="237" t="str">
        <f t="shared" si="348"/>
        <v/>
      </c>
      <c r="Y437" s="245" t="str">
        <f t="shared" si="349"/>
        <v/>
      </c>
      <c r="Z437" s="236" t="str">
        <f t="shared" si="350"/>
        <v/>
      </c>
      <c r="AA437" s="248" t="str">
        <f t="shared" si="351"/>
        <v/>
      </c>
      <c r="AB437" s="235" t="str">
        <f t="shared" si="352"/>
        <v/>
      </c>
      <c r="AC437" s="236" t="str">
        <f t="shared" si="353"/>
        <v/>
      </c>
      <c r="AD437" s="236">
        <f t="shared" si="354"/>
        <v>1</v>
      </c>
      <c r="AE437" s="237" t="str">
        <f t="shared" si="355"/>
        <v/>
      </c>
      <c r="AF437" s="245" t="str">
        <f t="shared" si="356"/>
        <v/>
      </c>
      <c r="AG437" s="236" t="str">
        <f t="shared" si="357"/>
        <v/>
      </c>
      <c r="AH437" s="236" t="str">
        <f t="shared" si="358"/>
        <v/>
      </c>
      <c r="AI437" s="237" t="str">
        <f t="shared" si="359"/>
        <v/>
      </c>
      <c r="AJ437" s="245" t="str">
        <f t="shared" si="360"/>
        <v/>
      </c>
      <c r="AK437" s="236" t="str">
        <f t="shared" si="361"/>
        <v/>
      </c>
      <c r="AL437" s="236" t="str">
        <f t="shared" si="362"/>
        <v/>
      </c>
      <c r="AM437" s="248" t="str">
        <f t="shared" si="363"/>
        <v/>
      </c>
      <c r="AN437" s="250"/>
      <c r="AO437" s="251"/>
      <c r="AP437" s="251"/>
      <c r="AQ437" s="251"/>
      <c r="AR437" s="251"/>
      <c r="AS437" s="251"/>
      <c r="AT437">
        <f t="shared" si="364"/>
        <v>17</v>
      </c>
      <c r="AU437">
        <f t="shared" si="365"/>
        <v>10</v>
      </c>
      <c r="AV437">
        <f t="shared" si="366"/>
        <v>0</v>
      </c>
    </row>
    <row r="438" spans="1:48" ht="21.75">
      <c r="A438" s="174">
        <v>12</v>
      </c>
      <c r="B438" s="175" t="s">
        <v>1708</v>
      </c>
      <c r="C438" s="175" t="s">
        <v>35</v>
      </c>
      <c r="D438" s="176">
        <v>38869</v>
      </c>
      <c r="E438" s="177">
        <v>38869</v>
      </c>
      <c r="F438" s="177">
        <v>41374</v>
      </c>
      <c r="G438" s="181"/>
      <c r="H438" s="178"/>
      <c r="I438" s="175" t="s">
        <v>58</v>
      </c>
      <c r="J438" s="177">
        <v>51410</v>
      </c>
      <c r="K438" s="179" t="s">
        <v>3</v>
      </c>
      <c r="L438" s="175" t="s">
        <v>1166</v>
      </c>
      <c r="M438" s="175" t="s">
        <v>5</v>
      </c>
      <c r="N438" s="175" t="s">
        <v>1167</v>
      </c>
      <c r="O438" s="175" t="s">
        <v>7</v>
      </c>
      <c r="P438" s="179" t="s">
        <v>72</v>
      </c>
      <c r="Q438" s="179" t="s">
        <v>495</v>
      </c>
      <c r="R438" s="180"/>
      <c r="S438" s="235">
        <f t="shared" si="343"/>
        <v>1</v>
      </c>
      <c r="T438" s="236" t="str">
        <f t="shared" si="344"/>
        <v/>
      </c>
      <c r="U438" s="237" t="str">
        <f t="shared" si="345"/>
        <v/>
      </c>
      <c r="V438" s="245" t="str">
        <f t="shared" si="346"/>
        <v/>
      </c>
      <c r="W438" s="236" t="str">
        <f t="shared" si="347"/>
        <v/>
      </c>
      <c r="X438" s="237" t="str">
        <f t="shared" si="348"/>
        <v/>
      </c>
      <c r="Y438" s="245" t="str">
        <f t="shared" si="349"/>
        <v/>
      </c>
      <c r="Z438" s="236" t="str">
        <f t="shared" si="350"/>
        <v/>
      </c>
      <c r="AA438" s="248" t="str">
        <f t="shared" si="351"/>
        <v/>
      </c>
      <c r="AB438" s="235" t="str">
        <f t="shared" si="352"/>
        <v/>
      </c>
      <c r="AC438" s="236" t="str">
        <f t="shared" si="353"/>
        <v/>
      </c>
      <c r="AD438" s="236">
        <f t="shared" si="354"/>
        <v>1</v>
      </c>
      <c r="AE438" s="237" t="str">
        <f t="shared" si="355"/>
        <v/>
      </c>
      <c r="AF438" s="245" t="str">
        <f t="shared" si="356"/>
        <v/>
      </c>
      <c r="AG438" s="236" t="str">
        <f t="shared" si="357"/>
        <v/>
      </c>
      <c r="AH438" s="236" t="str">
        <f t="shared" si="358"/>
        <v/>
      </c>
      <c r="AI438" s="237" t="str">
        <f t="shared" si="359"/>
        <v/>
      </c>
      <c r="AJ438" s="245" t="str">
        <f t="shared" si="360"/>
        <v/>
      </c>
      <c r="AK438" s="236" t="str">
        <f t="shared" si="361"/>
        <v/>
      </c>
      <c r="AL438" s="236" t="str">
        <f t="shared" si="362"/>
        <v/>
      </c>
      <c r="AM438" s="248" t="str">
        <f t="shared" si="363"/>
        <v/>
      </c>
      <c r="AN438" s="250"/>
      <c r="AO438" s="251"/>
      <c r="AP438" s="251"/>
      <c r="AQ438" s="251"/>
      <c r="AR438" s="251"/>
      <c r="AS438" s="251"/>
      <c r="AT438">
        <f t="shared" si="364"/>
        <v>17</v>
      </c>
      <c r="AU438">
        <f t="shared" si="365"/>
        <v>0</v>
      </c>
      <c r="AV438">
        <f t="shared" si="366"/>
        <v>0</v>
      </c>
    </row>
    <row r="439" spans="1:48" ht="21.75">
      <c r="A439" s="174">
        <v>13</v>
      </c>
      <c r="B439" s="175" t="s">
        <v>1754</v>
      </c>
      <c r="C439" s="175" t="s">
        <v>35</v>
      </c>
      <c r="D439" s="176">
        <v>39266</v>
      </c>
      <c r="E439" s="177">
        <v>39266</v>
      </c>
      <c r="F439" s="177">
        <v>41877</v>
      </c>
      <c r="G439" s="181"/>
      <c r="H439" s="178"/>
      <c r="I439" s="175" t="s">
        <v>58</v>
      </c>
      <c r="J439" s="177">
        <v>50314</v>
      </c>
      <c r="K439" s="179" t="s">
        <v>3</v>
      </c>
      <c r="L439" s="175" t="s">
        <v>1166</v>
      </c>
      <c r="M439" s="175" t="s">
        <v>5</v>
      </c>
      <c r="N439" s="175" t="s">
        <v>1167</v>
      </c>
      <c r="O439" s="175" t="s">
        <v>7</v>
      </c>
      <c r="P439" s="179" t="s">
        <v>60</v>
      </c>
      <c r="Q439" s="179" t="s">
        <v>495</v>
      </c>
      <c r="R439" s="180"/>
      <c r="S439" s="235">
        <f t="shared" si="343"/>
        <v>1</v>
      </c>
      <c r="T439" s="236" t="str">
        <f t="shared" si="344"/>
        <v/>
      </c>
      <c r="U439" s="237" t="str">
        <f t="shared" si="345"/>
        <v/>
      </c>
      <c r="V439" s="245" t="str">
        <f t="shared" si="346"/>
        <v/>
      </c>
      <c r="W439" s="236" t="str">
        <f t="shared" si="347"/>
        <v/>
      </c>
      <c r="X439" s="237" t="str">
        <f t="shared" si="348"/>
        <v/>
      </c>
      <c r="Y439" s="245" t="str">
        <f t="shared" si="349"/>
        <v/>
      </c>
      <c r="Z439" s="236" t="str">
        <f t="shared" si="350"/>
        <v/>
      </c>
      <c r="AA439" s="248" t="str">
        <f t="shared" si="351"/>
        <v/>
      </c>
      <c r="AB439" s="235" t="str">
        <f t="shared" si="352"/>
        <v/>
      </c>
      <c r="AC439" s="236" t="str">
        <f t="shared" si="353"/>
        <v/>
      </c>
      <c r="AD439" s="236">
        <f t="shared" si="354"/>
        <v>1</v>
      </c>
      <c r="AE439" s="237" t="str">
        <f t="shared" si="355"/>
        <v/>
      </c>
      <c r="AF439" s="245" t="str">
        <f t="shared" si="356"/>
        <v/>
      </c>
      <c r="AG439" s="236" t="str">
        <f t="shared" si="357"/>
        <v/>
      </c>
      <c r="AH439" s="236" t="str">
        <f t="shared" si="358"/>
        <v/>
      </c>
      <c r="AI439" s="237" t="str">
        <f t="shared" si="359"/>
        <v/>
      </c>
      <c r="AJ439" s="245" t="str">
        <f t="shared" si="360"/>
        <v/>
      </c>
      <c r="AK439" s="236" t="str">
        <f t="shared" si="361"/>
        <v/>
      </c>
      <c r="AL439" s="236" t="str">
        <f t="shared" si="362"/>
        <v/>
      </c>
      <c r="AM439" s="248" t="str">
        <f t="shared" si="363"/>
        <v/>
      </c>
      <c r="AN439" s="250"/>
      <c r="AO439" s="251"/>
      <c r="AP439" s="251"/>
      <c r="AQ439" s="251"/>
      <c r="AR439" s="251"/>
      <c r="AS439" s="251"/>
      <c r="AT439">
        <f t="shared" si="364"/>
        <v>15</v>
      </c>
      <c r="AU439">
        <f t="shared" si="365"/>
        <v>10</v>
      </c>
      <c r="AV439">
        <f t="shared" si="366"/>
        <v>29</v>
      </c>
    </row>
    <row r="440" spans="1:48" ht="21.75">
      <c r="A440" s="174">
        <v>14</v>
      </c>
      <c r="B440" s="175" t="s">
        <v>1838</v>
      </c>
      <c r="C440" s="175" t="s">
        <v>35</v>
      </c>
      <c r="D440" s="176">
        <v>41395</v>
      </c>
      <c r="E440" s="177">
        <v>41395</v>
      </c>
      <c r="F440" s="177">
        <v>42787</v>
      </c>
      <c r="G440" s="181"/>
      <c r="H440" s="178"/>
      <c r="I440" s="175" t="s">
        <v>58</v>
      </c>
      <c r="J440" s="177">
        <v>50679</v>
      </c>
      <c r="K440" s="179" t="s">
        <v>3</v>
      </c>
      <c r="L440" s="175" t="s">
        <v>1192</v>
      </c>
      <c r="M440" s="175" t="s">
        <v>88</v>
      </c>
      <c r="N440" s="175" t="s">
        <v>1193</v>
      </c>
      <c r="O440" s="175" t="s">
        <v>1194</v>
      </c>
      <c r="P440" s="179" t="s">
        <v>38</v>
      </c>
      <c r="Q440" s="179" t="s">
        <v>167</v>
      </c>
      <c r="R440" s="180"/>
      <c r="S440" s="235">
        <f t="shared" si="343"/>
        <v>1</v>
      </c>
      <c r="T440" s="236" t="str">
        <f t="shared" si="344"/>
        <v/>
      </c>
      <c r="U440" s="237" t="str">
        <f t="shared" si="345"/>
        <v/>
      </c>
      <c r="V440" s="245" t="str">
        <f t="shared" si="346"/>
        <v/>
      </c>
      <c r="W440" s="236" t="str">
        <f t="shared" si="347"/>
        <v/>
      </c>
      <c r="X440" s="237" t="str">
        <f t="shared" si="348"/>
        <v/>
      </c>
      <c r="Y440" s="245" t="str">
        <f t="shared" si="349"/>
        <v/>
      </c>
      <c r="Z440" s="236" t="str">
        <f t="shared" si="350"/>
        <v/>
      </c>
      <c r="AA440" s="248" t="str">
        <f t="shared" si="351"/>
        <v/>
      </c>
      <c r="AB440" s="235" t="str">
        <f t="shared" si="352"/>
        <v/>
      </c>
      <c r="AC440" s="236" t="str">
        <f t="shared" si="353"/>
        <v/>
      </c>
      <c r="AD440" s="236">
        <f t="shared" si="354"/>
        <v>1</v>
      </c>
      <c r="AE440" s="237" t="str">
        <f t="shared" si="355"/>
        <v/>
      </c>
      <c r="AF440" s="245" t="str">
        <f t="shared" si="356"/>
        <v/>
      </c>
      <c r="AG440" s="236" t="str">
        <f t="shared" si="357"/>
        <v/>
      </c>
      <c r="AH440" s="236" t="str">
        <f t="shared" si="358"/>
        <v/>
      </c>
      <c r="AI440" s="237" t="str">
        <f t="shared" si="359"/>
        <v/>
      </c>
      <c r="AJ440" s="245" t="str">
        <f t="shared" si="360"/>
        <v/>
      </c>
      <c r="AK440" s="236" t="str">
        <f t="shared" si="361"/>
        <v/>
      </c>
      <c r="AL440" s="236" t="str">
        <f t="shared" si="362"/>
        <v/>
      </c>
      <c r="AM440" s="248" t="str">
        <f t="shared" si="363"/>
        <v/>
      </c>
      <c r="AN440" s="250"/>
      <c r="AO440" s="251"/>
      <c r="AP440" s="251"/>
      <c r="AQ440" s="251"/>
      <c r="AR440" s="251"/>
      <c r="AS440" s="251"/>
      <c r="AT440">
        <f t="shared" si="364"/>
        <v>10</v>
      </c>
      <c r="AU440">
        <f t="shared" si="365"/>
        <v>1</v>
      </c>
      <c r="AV440">
        <f t="shared" si="366"/>
        <v>0</v>
      </c>
    </row>
    <row r="441" spans="1:48" ht="21.75">
      <c r="A441" s="174">
        <v>15</v>
      </c>
      <c r="B441" s="175" t="s">
        <v>1792</v>
      </c>
      <c r="C441" s="175" t="s">
        <v>35</v>
      </c>
      <c r="D441" s="176">
        <v>37174</v>
      </c>
      <c r="E441" s="177">
        <v>37174</v>
      </c>
      <c r="F441" s="177">
        <v>38637</v>
      </c>
      <c r="G441" s="181"/>
      <c r="H441" s="178"/>
      <c r="I441" s="175" t="s">
        <v>58</v>
      </c>
      <c r="J441" s="177">
        <v>48853</v>
      </c>
      <c r="K441" s="179" t="s">
        <v>3</v>
      </c>
      <c r="L441" s="175" t="s">
        <v>1166</v>
      </c>
      <c r="M441" s="175" t="s">
        <v>5</v>
      </c>
      <c r="N441" s="175" t="s">
        <v>1167</v>
      </c>
      <c r="O441" s="175" t="s">
        <v>7</v>
      </c>
      <c r="P441" s="179" t="s">
        <v>72</v>
      </c>
      <c r="Q441" s="179" t="s">
        <v>495</v>
      </c>
      <c r="R441" s="180"/>
      <c r="S441" s="235">
        <f t="shared" si="343"/>
        <v>1</v>
      </c>
      <c r="T441" s="236" t="str">
        <f t="shared" si="344"/>
        <v/>
      </c>
      <c r="U441" s="237" t="str">
        <f t="shared" si="345"/>
        <v/>
      </c>
      <c r="V441" s="245" t="str">
        <f t="shared" si="346"/>
        <v/>
      </c>
      <c r="W441" s="236" t="str">
        <f t="shared" si="347"/>
        <v/>
      </c>
      <c r="X441" s="237" t="str">
        <f t="shared" si="348"/>
        <v/>
      </c>
      <c r="Y441" s="245" t="str">
        <f t="shared" si="349"/>
        <v/>
      </c>
      <c r="Z441" s="236" t="str">
        <f t="shared" si="350"/>
        <v/>
      </c>
      <c r="AA441" s="248" t="str">
        <f t="shared" si="351"/>
        <v/>
      </c>
      <c r="AB441" s="235" t="str">
        <f t="shared" si="352"/>
        <v/>
      </c>
      <c r="AC441" s="236" t="str">
        <f t="shared" si="353"/>
        <v/>
      </c>
      <c r="AD441" s="236">
        <f t="shared" si="354"/>
        <v>1</v>
      </c>
      <c r="AE441" s="237" t="str">
        <f t="shared" si="355"/>
        <v/>
      </c>
      <c r="AF441" s="245" t="str">
        <f t="shared" si="356"/>
        <v/>
      </c>
      <c r="AG441" s="236" t="str">
        <f t="shared" si="357"/>
        <v/>
      </c>
      <c r="AH441" s="236" t="str">
        <f t="shared" si="358"/>
        <v/>
      </c>
      <c r="AI441" s="237" t="str">
        <f t="shared" si="359"/>
        <v/>
      </c>
      <c r="AJ441" s="245" t="str">
        <f t="shared" si="360"/>
        <v/>
      </c>
      <c r="AK441" s="236" t="str">
        <f t="shared" si="361"/>
        <v/>
      </c>
      <c r="AL441" s="236" t="str">
        <f t="shared" si="362"/>
        <v/>
      </c>
      <c r="AM441" s="248" t="str">
        <f t="shared" si="363"/>
        <v/>
      </c>
      <c r="AN441" s="250"/>
      <c r="AO441" s="251"/>
      <c r="AP441" s="251"/>
      <c r="AQ441" s="251"/>
      <c r="AR441" s="251"/>
      <c r="AS441" s="251"/>
      <c r="AT441">
        <f t="shared" si="364"/>
        <v>21</v>
      </c>
      <c r="AU441">
        <f t="shared" si="365"/>
        <v>7</v>
      </c>
      <c r="AV441">
        <f t="shared" si="366"/>
        <v>22</v>
      </c>
    </row>
    <row r="442" spans="1:48" ht="21.75">
      <c r="A442" s="174">
        <v>16</v>
      </c>
      <c r="B442" s="175" t="s">
        <v>1755</v>
      </c>
      <c r="C442" s="175" t="s">
        <v>35</v>
      </c>
      <c r="D442" s="176">
        <v>39594</v>
      </c>
      <c r="E442" s="177">
        <v>39594</v>
      </c>
      <c r="F442" s="177">
        <v>41879</v>
      </c>
      <c r="G442" s="181"/>
      <c r="H442" s="178"/>
      <c r="I442" s="175" t="s">
        <v>58</v>
      </c>
      <c r="J442" s="177">
        <v>51775</v>
      </c>
      <c r="K442" s="179" t="s">
        <v>3</v>
      </c>
      <c r="L442" s="175" t="s">
        <v>1756</v>
      </c>
      <c r="M442" s="175" t="s">
        <v>88</v>
      </c>
      <c r="N442" s="175" t="s">
        <v>1757</v>
      </c>
      <c r="O442" s="175" t="s">
        <v>120</v>
      </c>
      <c r="P442" s="179" t="s">
        <v>109</v>
      </c>
      <c r="Q442" s="179" t="s">
        <v>495</v>
      </c>
      <c r="R442" s="180"/>
      <c r="S442" s="235">
        <f t="shared" si="343"/>
        <v>1</v>
      </c>
      <c r="T442" s="236" t="str">
        <f t="shared" si="344"/>
        <v/>
      </c>
      <c r="U442" s="237" t="str">
        <f t="shared" si="345"/>
        <v/>
      </c>
      <c r="V442" s="245" t="str">
        <f t="shared" si="346"/>
        <v/>
      </c>
      <c r="W442" s="236" t="str">
        <f t="shared" si="347"/>
        <v/>
      </c>
      <c r="X442" s="237" t="str">
        <f t="shared" si="348"/>
        <v/>
      </c>
      <c r="Y442" s="245" t="str">
        <f t="shared" si="349"/>
        <v/>
      </c>
      <c r="Z442" s="236" t="str">
        <f t="shared" si="350"/>
        <v/>
      </c>
      <c r="AA442" s="248" t="str">
        <f t="shared" si="351"/>
        <v/>
      </c>
      <c r="AB442" s="235" t="str">
        <f t="shared" si="352"/>
        <v/>
      </c>
      <c r="AC442" s="236" t="str">
        <f t="shared" si="353"/>
        <v/>
      </c>
      <c r="AD442" s="236">
        <f t="shared" si="354"/>
        <v>1</v>
      </c>
      <c r="AE442" s="237" t="str">
        <f t="shared" si="355"/>
        <v/>
      </c>
      <c r="AF442" s="245" t="str">
        <f t="shared" si="356"/>
        <v/>
      </c>
      <c r="AG442" s="236" t="str">
        <f t="shared" si="357"/>
        <v/>
      </c>
      <c r="AH442" s="236" t="str">
        <f t="shared" si="358"/>
        <v/>
      </c>
      <c r="AI442" s="237" t="str">
        <f t="shared" si="359"/>
        <v/>
      </c>
      <c r="AJ442" s="245" t="str">
        <f t="shared" si="360"/>
        <v/>
      </c>
      <c r="AK442" s="236" t="str">
        <f t="shared" si="361"/>
        <v/>
      </c>
      <c r="AL442" s="236" t="str">
        <f t="shared" si="362"/>
        <v/>
      </c>
      <c r="AM442" s="248" t="str">
        <f t="shared" si="363"/>
        <v/>
      </c>
      <c r="AN442" s="250"/>
      <c r="AO442" s="251"/>
      <c r="AP442" s="251"/>
      <c r="AQ442" s="251"/>
      <c r="AR442" s="251"/>
      <c r="AS442" s="251"/>
      <c r="AT442">
        <f t="shared" si="364"/>
        <v>15</v>
      </c>
      <c r="AU442">
        <f t="shared" si="365"/>
        <v>0</v>
      </c>
      <c r="AV442">
        <f t="shared" si="366"/>
        <v>6</v>
      </c>
    </row>
    <row r="443" spans="1:48" ht="21.75">
      <c r="A443" s="174">
        <v>17</v>
      </c>
      <c r="B443" s="175" t="s">
        <v>1978</v>
      </c>
      <c r="C443" s="175" t="s">
        <v>35</v>
      </c>
      <c r="D443" s="176">
        <v>41654</v>
      </c>
      <c r="E443" s="177">
        <v>41654</v>
      </c>
      <c r="F443" s="177">
        <v>43257</v>
      </c>
      <c r="G443" s="181"/>
      <c r="H443" s="178"/>
      <c r="I443" s="175" t="s">
        <v>58</v>
      </c>
      <c r="J443" s="177">
        <v>51410</v>
      </c>
      <c r="K443" s="179" t="s">
        <v>3</v>
      </c>
      <c r="L443" s="175" t="s">
        <v>1200</v>
      </c>
      <c r="M443" s="175" t="s">
        <v>1884</v>
      </c>
      <c r="N443" s="175" t="s">
        <v>1180</v>
      </c>
      <c r="O443" s="175" t="s">
        <v>926</v>
      </c>
      <c r="P443" s="179" t="s">
        <v>72</v>
      </c>
      <c r="Q443" s="179" t="s">
        <v>167</v>
      </c>
      <c r="R443" s="180"/>
      <c r="S443" s="235">
        <f t="shared" si="343"/>
        <v>1</v>
      </c>
      <c r="T443" s="236" t="str">
        <f t="shared" si="344"/>
        <v/>
      </c>
      <c r="U443" s="237" t="str">
        <f t="shared" si="345"/>
        <v/>
      </c>
      <c r="V443" s="245" t="str">
        <f t="shared" si="346"/>
        <v/>
      </c>
      <c r="W443" s="236" t="str">
        <f t="shared" si="347"/>
        <v/>
      </c>
      <c r="X443" s="237" t="str">
        <f t="shared" si="348"/>
        <v/>
      </c>
      <c r="Y443" s="245" t="str">
        <f t="shared" si="349"/>
        <v/>
      </c>
      <c r="Z443" s="236" t="str">
        <f t="shared" si="350"/>
        <v/>
      </c>
      <c r="AA443" s="248" t="str">
        <f t="shared" si="351"/>
        <v/>
      </c>
      <c r="AB443" s="235" t="str">
        <f t="shared" si="352"/>
        <v/>
      </c>
      <c r="AC443" s="236" t="str">
        <f t="shared" si="353"/>
        <v/>
      </c>
      <c r="AD443" s="236">
        <f t="shared" si="354"/>
        <v>1</v>
      </c>
      <c r="AE443" s="237" t="str">
        <f t="shared" si="355"/>
        <v/>
      </c>
      <c r="AF443" s="245" t="str">
        <f t="shared" si="356"/>
        <v/>
      </c>
      <c r="AG443" s="236" t="str">
        <f t="shared" si="357"/>
        <v/>
      </c>
      <c r="AH443" s="236" t="str">
        <f t="shared" si="358"/>
        <v/>
      </c>
      <c r="AI443" s="237" t="str">
        <f t="shared" si="359"/>
        <v/>
      </c>
      <c r="AJ443" s="245" t="str">
        <f t="shared" si="360"/>
        <v/>
      </c>
      <c r="AK443" s="236" t="str">
        <f t="shared" si="361"/>
        <v/>
      </c>
      <c r="AL443" s="236" t="str">
        <f t="shared" si="362"/>
        <v/>
      </c>
      <c r="AM443" s="248" t="str">
        <f t="shared" si="363"/>
        <v/>
      </c>
      <c r="AN443" s="250"/>
      <c r="AO443" s="251"/>
      <c r="AP443" s="251"/>
      <c r="AQ443" s="251"/>
      <c r="AR443" s="251"/>
      <c r="AS443" s="251"/>
      <c r="AT443">
        <f t="shared" si="364"/>
        <v>9</v>
      </c>
      <c r="AU443">
        <f t="shared" si="365"/>
        <v>4</v>
      </c>
      <c r="AV443">
        <f t="shared" si="366"/>
        <v>17</v>
      </c>
    </row>
    <row r="444" spans="1:48" ht="21.75">
      <c r="A444" s="174">
        <v>18</v>
      </c>
      <c r="B444" s="175" t="s">
        <v>1709</v>
      </c>
      <c r="C444" s="175" t="s">
        <v>35</v>
      </c>
      <c r="D444" s="176">
        <v>40756</v>
      </c>
      <c r="E444" s="177">
        <v>40756</v>
      </c>
      <c r="F444" s="177">
        <v>41969</v>
      </c>
      <c r="G444" s="181"/>
      <c r="H444" s="178"/>
      <c r="I444" s="175" t="s">
        <v>58</v>
      </c>
      <c r="J444" s="177">
        <v>51410</v>
      </c>
      <c r="K444" s="179" t="s">
        <v>3</v>
      </c>
      <c r="L444" s="175" t="s">
        <v>1171</v>
      </c>
      <c r="M444" s="175" t="s">
        <v>1884</v>
      </c>
      <c r="N444" s="175" t="s">
        <v>1172</v>
      </c>
      <c r="O444" s="175" t="s">
        <v>414</v>
      </c>
      <c r="P444" s="179" t="s">
        <v>121</v>
      </c>
      <c r="Q444" s="179" t="s">
        <v>60</v>
      </c>
      <c r="R444" s="180"/>
      <c r="S444" s="235">
        <f t="shared" si="343"/>
        <v>1</v>
      </c>
      <c r="T444" s="236" t="str">
        <f t="shared" si="344"/>
        <v/>
      </c>
      <c r="U444" s="237" t="str">
        <f t="shared" si="345"/>
        <v/>
      </c>
      <c r="V444" s="245" t="str">
        <f t="shared" si="346"/>
        <v/>
      </c>
      <c r="W444" s="236" t="str">
        <f t="shared" si="347"/>
        <v/>
      </c>
      <c r="X444" s="237" t="str">
        <f t="shared" si="348"/>
        <v/>
      </c>
      <c r="Y444" s="245" t="str">
        <f t="shared" si="349"/>
        <v/>
      </c>
      <c r="Z444" s="236" t="str">
        <f t="shared" si="350"/>
        <v/>
      </c>
      <c r="AA444" s="248" t="str">
        <f t="shared" si="351"/>
        <v/>
      </c>
      <c r="AB444" s="235" t="str">
        <f t="shared" si="352"/>
        <v/>
      </c>
      <c r="AC444" s="236" t="str">
        <f t="shared" si="353"/>
        <v/>
      </c>
      <c r="AD444" s="236">
        <f t="shared" si="354"/>
        <v>1</v>
      </c>
      <c r="AE444" s="237" t="str">
        <f t="shared" si="355"/>
        <v/>
      </c>
      <c r="AF444" s="245" t="str">
        <f t="shared" si="356"/>
        <v/>
      </c>
      <c r="AG444" s="236" t="str">
        <f t="shared" si="357"/>
        <v/>
      </c>
      <c r="AH444" s="236" t="str">
        <f t="shared" si="358"/>
        <v/>
      </c>
      <c r="AI444" s="237" t="str">
        <f t="shared" si="359"/>
        <v/>
      </c>
      <c r="AJ444" s="245" t="str">
        <f t="shared" si="360"/>
        <v/>
      </c>
      <c r="AK444" s="236" t="str">
        <f t="shared" si="361"/>
        <v/>
      </c>
      <c r="AL444" s="236" t="str">
        <f t="shared" si="362"/>
        <v/>
      </c>
      <c r="AM444" s="248" t="str">
        <f t="shared" si="363"/>
        <v/>
      </c>
      <c r="AN444" s="250"/>
      <c r="AO444" s="251"/>
      <c r="AP444" s="251"/>
      <c r="AQ444" s="251"/>
      <c r="AR444" s="251"/>
      <c r="AS444" s="251"/>
      <c r="AT444">
        <f t="shared" si="364"/>
        <v>11</v>
      </c>
      <c r="AU444">
        <f t="shared" si="365"/>
        <v>10</v>
      </c>
      <c r="AV444">
        <f t="shared" si="366"/>
        <v>0</v>
      </c>
    </row>
    <row r="445" spans="1:48" ht="21.75">
      <c r="A445" s="174">
        <v>19</v>
      </c>
      <c r="B445" s="175" t="s">
        <v>2061</v>
      </c>
      <c r="C445" s="175" t="s">
        <v>35</v>
      </c>
      <c r="D445" s="176">
        <v>41424</v>
      </c>
      <c r="E445" s="177">
        <v>41424</v>
      </c>
      <c r="F445" s="177">
        <v>43278</v>
      </c>
      <c r="G445" s="181"/>
      <c r="H445" s="178"/>
      <c r="I445" s="175" t="s">
        <v>58</v>
      </c>
      <c r="J445" s="177">
        <v>51775</v>
      </c>
      <c r="K445" s="179" t="s">
        <v>3</v>
      </c>
      <c r="L445" s="175" t="s">
        <v>2150</v>
      </c>
      <c r="M445" s="175" t="s">
        <v>1185</v>
      </c>
      <c r="N445" s="175" t="s">
        <v>2151</v>
      </c>
      <c r="O445" s="175" t="s">
        <v>7</v>
      </c>
      <c r="P445" s="179" t="s">
        <v>38</v>
      </c>
      <c r="Q445" s="179" t="s">
        <v>73</v>
      </c>
      <c r="R445" s="180"/>
      <c r="S445" s="235">
        <f t="shared" si="343"/>
        <v>1</v>
      </c>
      <c r="T445" s="236" t="str">
        <f t="shared" si="344"/>
        <v/>
      </c>
      <c r="U445" s="237" t="str">
        <f t="shared" si="345"/>
        <v/>
      </c>
      <c r="V445" s="245" t="str">
        <f t="shared" si="346"/>
        <v/>
      </c>
      <c r="W445" s="236" t="str">
        <f t="shared" si="347"/>
        <v/>
      </c>
      <c r="X445" s="237" t="str">
        <f t="shared" si="348"/>
        <v/>
      </c>
      <c r="Y445" s="245" t="str">
        <f t="shared" si="349"/>
        <v/>
      </c>
      <c r="Z445" s="236" t="str">
        <f t="shared" si="350"/>
        <v/>
      </c>
      <c r="AA445" s="248" t="str">
        <f t="shared" si="351"/>
        <v/>
      </c>
      <c r="AB445" s="235" t="str">
        <f t="shared" si="352"/>
        <v/>
      </c>
      <c r="AC445" s="236" t="str">
        <f t="shared" si="353"/>
        <v/>
      </c>
      <c r="AD445" s="236">
        <f t="shared" si="354"/>
        <v>1</v>
      </c>
      <c r="AE445" s="237" t="str">
        <f t="shared" si="355"/>
        <v/>
      </c>
      <c r="AF445" s="245" t="str">
        <f t="shared" si="356"/>
        <v/>
      </c>
      <c r="AG445" s="236" t="str">
        <f t="shared" si="357"/>
        <v/>
      </c>
      <c r="AH445" s="236" t="str">
        <f t="shared" si="358"/>
        <v/>
      </c>
      <c r="AI445" s="237" t="str">
        <f t="shared" si="359"/>
        <v/>
      </c>
      <c r="AJ445" s="245" t="str">
        <f t="shared" si="360"/>
        <v/>
      </c>
      <c r="AK445" s="236" t="str">
        <f t="shared" si="361"/>
        <v/>
      </c>
      <c r="AL445" s="236" t="str">
        <f t="shared" si="362"/>
        <v/>
      </c>
      <c r="AM445" s="248" t="str">
        <f t="shared" si="363"/>
        <v/>
      </c>
      <c r="AN445" s="250"/>
      <c r="AO445" s="251"/>
      <c r="AP445" s="251"/>
      <c r="AQ445" s="251"/>
      <c r="AR445" s="251"/>
      <c r="AS445" s="251"/>
      <c r="AT445">
        <f t="shared" si="364"/>
        <v>10</v>
      </c>
      <c r="AU445">
        <f t="shared" si="365"/>
        <v>0</v>
      </c>
      <c r="AV445">
        <f t="shared" si="366"/>
        <v>2</v>
      </c>
    </row>
    <row r="446" spans="1:48" ht="21.75">
      <c r="A446" s="174">
        <v>20</v>
      </c>
      <c r="B446" s="175" t="s">
        <v>1186</v>
      </c>
      <c r="C446" s="175" t="s">
        <v>96</v>
      </c>
      <c r="D446" s="176">
        <v>41424</v>
      </c>
      <c r="E446" s="177">
        <v>41424</v>
      </c>
      <c r="F446" s="181"/>
      <c r="G446" s="181"/>
      <c r="H446" s="178"/>
      <c r="I446" s="175" t="s">
        <v>58</v>
      </c>
      <c r="J446" s="177">
        <v>48122</v>
      </c>
      <c r="K446" s="179" t="s">
        <v>3</v>
      </c>
      <c r="L446" s="175" t="s">
        <v>2150</v>
      </c>
      <c r="M446" s="175" t="s">
        <v>1185</v>
      </c>
      <c r="N446" s="175" t="s">
        <v>2151</v>
      </c>
      <c r="O446" s="175" t="s">
        <v>7</v>
      </c>
      <c r="P446" s="179" t="s">
        <v>121</v>
      </c>
      <c r="Q446" s="179" t="s">
        <v>109</v>
      </c>
      <c r="R446" s="180"/>
      <c r="S446" s="235">
        <f t="shared" si="343"/>
        <v>1</v>
      </c>
      <c r="T446" s="236" t="str">
        <f t="shared" si="344"/>
        <v/>
      </c>
      <c r="U446" s="237" t="str">
        <f t="shared" si="345"/>
        <v/>
      </c>
      <c r="V446" s="245" t="str">
        <f t="shared" si="346"/>
        <v/>
      </c>
      <c r="W446" s="236" t="str">
        <f t="shared" si="347"/>
        <v/>
      </c>
      <c r="X446" s="237" t="str">
        <f t="shared" si="348"/>
        <v/>
      </c>
      <c r="Y446" s="245" t="str">
        <f t="shared" si="349"/>
        <v/>
      </c>
      <c r="Z446" s="236" t="str">
        <f t="shared" si="350"/>
        <v/>
      </c>
      <c r="AA446" s="248" t="str">
        <f t="shared" si="351"/>
        <v/>
      </c>
      <c r="AB446" s="235" t="str">
        <f t="shared" si="352"/>
        <v/>
      </c>
      <c r="AC446" s="236" t="str">
        <f t="shared" si="353"/>
        <v/>
      </c>
      <c r="AD446" s="236" t="str">
        <f t="shared" si="354"/>
        <v/>
      </c>
      <c r="AE446" s="237">
        <f t="shared" si="355"/>
        <v>1</v>
      </c>
      <c r="AF446" s="245" t="str">
        <f t="shared" si="356"/>
        <v/>
      </c>
      <c r="AG446" s="236" t="str">
        <f t="shared" si="357"/>
        <v/>
      </c>
      <c r="AH446" s="236" t="str">
        <f t="shared" si="358"/>
        <v/>
      </c>
      <c r="AI446" s="237" t="str">
        <f t="shared" si="359"/>
        <v/>
      </c>
      <c r="AJ446" s="245" t="str">
        <f t="shared" si="360"/>
        <v/>
      </c>
      <c r="AK446" s="236" t="str">
        <f t="shared" si="361"/>
        <v/>
      </c>
      <c r="AL446" s="236" t="str">
        <f t="shared" si="362"/>
        <v/>
      </c>
      <c r="AM446" s="248" t="str">
        <f t="shared" si="363"/>
        <v/>
      </c>
      <c r="AN446" s="250"/>
      <c r="AO446" s="251"/>
      <c r="AP446" s="251"/>
      <c r="AQ446" s="251"/>
      <c r="AR446" s="251"/>
      <c r="AS446" s="251"/>
      <c r="AT446">
        <f t="shared" si="364"/>
        <v>10</v>
      </c>
      <c r="AU446">
        <f t="shared" si="365"/>
        <v>0</v>
      </c>
      <c r="AV446">
        <f t="shared" si="366"/>
        <v>2</v>
      </c>
    </row>
    <row r="447" spans="1:48" ht="21.75">
      <c r="A447" s="174">
        <v>21</v>
      </c>
      <c r="B447" s="175" t="s">
        <v>2250</v>
      </c>
      <c r="C447" s="175" t="s">
        <v>96</v>
      </c>
      <c r="D447" s="176">
        <v>42037</v>
      </c>
      <c r="E447" s="177">
        <v>42037</v>
      </c>
      <c r="F447" s="181"/>
      <c r="G447" s="181"/>
      <c r="H447" s="178"/>
      <c r="I447" s="175" t="s">
        <v>58</v>
      </c>
      <c r="J447" s="177">
        <v>54697</v>
      </c>
      <c r="K447" s="179" t="s">
        <v>3</v>
      </c>
      <c r="L447" s="175" t="s">
        <v>2150</v>
      </c>
      <c r="M447" s="175" t="s">
        <v>1185</v>
      </c>
      <c r="N447" s="175" t="s">
        <v>2151</v>
      </c>
      <c r="O447" s="175" t="s">
        <v>7</v>
      </c>
      <c r="P447" s="179" t="s">
        <v>495</v>
      </c>
      <c r="Q447" s="179" t="s">
        <v>2360</v>
      </c>
      <c r="R447" s="180"/>
      <c r="S447" s="235">
        <f t="shared" si="343"/>
        <v>1</v>
      </c>
      <c r="T447" s="236" t="str">
        <f t="shared" si="344"/>
        <v/>
      </c>
      <c r="U447" s="237" t="str">
        <f t="shared" si="345"/>
        <v/>
      </c>
      <c r="V447" s="245" t="str">
        <f t="shared" si="346"/>
        <v/>
      </c>
      <c r="W447" s="236" t="str">
        <f t="shared" si="347"/>
        <v/>
      </c>
      <c r="X447" s="237" t="str">
        <f t="shared" si="348"/>
        <v/>
      </c>
      <c r="Y447" s="245" t="str">
        <f t="shared" si="349"/>
        <v/>
      </c>
      <c r="Z447" s="236" t="str">
        <f t="shared" si="350"/>
        <v/>
      </c>
      <c r="AA447" s="248" t="str">
        <f t="shared" si="351"/>
        <v/>
      </c>
      <c r="AB447" s="235" t="str">
        <f t="shared" si="352"/>
        <v/>
      </c>
      <c r="AC447" s="236" t="str">
        <f t="shared" si="353"/>
        <v/>
      </c>
      <c r="AD447" s="236" t="str">
        <f t="shared" si="354"/>
        <v/>
      </c>
      <c r="AE447" s="237">
        <f t="shared" si="355"/>
        <v>1</v>
      </c>
      <c r="AF447" s="245" t="str">
        <f t="shared" si="356"/>
        <v/>
      </c>
      <c r="AG447" s="236" t="str">
        <f t="shared" si="357"/>
        <v/>
      </c>
      <c r="AH447" s="236" t="str">
        <f t="shared" si="358"/>
        <v/>
      </c>
      <c r="AI447" s="237" t="str">
        <f t="shared" si="359"/>
        <v/>
      </c>
      <c r="AJ447" s="245" t="str">
        <f t="shared" si="360"/>
        <v/>
      </c>
      <c r="AK447" s="236" t="str">
        <f t="shared" si="361"/>
        <v/>
      </c>
      <c r="AL447" s="236" t="str">
        <f t="shared" si="362"/>
        <v/>
      </c>
      <c r="AM447" s="248" t="str">
        <f t="shared" si="363"/>
        <v/>
      </c>
      <c r="AN447" s="250"/>
      <c r="AO447" s="251"/>
      <c r="AP447" s="251"/>
      <c r="AQ447" s="251"/>
      <c r="AR447" s="251"/>
      <c r="AS447" s="251"/>
      <c r="AT447">
        <f t="shared" si="364"/>
        <v>8</v>
      </c>
      <c r="AU447">
        <f t="shared" si="365"/>
        <v>3</v>
      </c>
      <c r="AV447">
        <f t="shared" si="366"/>
        <v>30</v>
      </c>
    </row>
    <row r="448" spans="1:48" ht="21.75">
      <c r="A448" s="174">
        <v>22</v>
      </c>
      <c r="B448" s="175" t="s">
        <v>2272</v>
      </c>
      <c r="C448" s="175" t="s">
        <v>96</v>
      </c>
      <c r="D448" s="176">
        <v>40848</v>
      </c>
      <c r="E448" s="177">
        <v>40848</v>
      </c>
      <c r="F448" s="181"/>
      <c r="G448" s="181"/>
      <c r="H448" s="178"/>
      <c r="I448" s="175" t="s">
        <v>58</v>
      </c>
      <c r="J448" s="177">
        <v>52505</v>
      </c>
      <c r="K448" s="179" t="s">
        <v>3</v>
      </c>
      <c r="L448" s="175" t="s">
        <v>1756</v>
      </c>
      <c r="M448" s="175" t="s">
        <v>88</v>
      </c>
      <c r="N448" s="175" t="s">
        <v>1757</v>
      </c>
      <c r="O448" s="175" t="s">
        <v>120</v>
      </c>
      <c r="P448" s="179" t="s">
        <v>73</v>
      </c>
      <c r="Q448" s="179" t="s">
        <v>2360</v>
      </c>
      <c r="R448" s="180"/>
      <c r="S448" s="235">
        <f t="shared" si="343"/>
        <v>1</v>
      </c>
      <c r="T448" s="236" t="str">
        <f t="shared" si="344"/>
        <v/>
      </c>
      <c r="U448" s="237" t="str">
        <f t="shared" si="345"/>
        <v/>
      </c>
      <c r="V448" s="245" t="str">
        <f t="shared" si="346"/>
        <v/>
      </c>
      <c r="W448" s="236" t="str">
        <f t="shared" si="347"/>
        <v/>
      </c>
      <c r="X448" s="237" t="str">
        <f t="shared" si="348"/>
        <v/>
      </c>
      <c r="Y448" s="245" t="str">
        <f t="shared" si="349"/>
        <v/>
      </c>
      <c r="Z448" s="236" t="str">
        <f t="shared" si="350"/>
        <v/>
      </c>
      <c r="AA448" s="248" t="str">
        <f t="shared" si="351"/>
        <v/>
      </c>
      <c r="AB448" s="235" t="str">
        <f t="shared" si="352"/>
        <v/>
      </c>
      <c r="AC448" s="236" t="str">
        <f t="shared" si="353"/>
        <v/>
      </c>
      <c r="AD448" s="236" t="str">
        <f t="shared" si="354"/>
        <v/>
      </c>
      <c r="AE448" s="237">
        <f t="shared" si="355"/>
        <v>1</v>
      </c>
      <c r="AF448" s="245" t="str">
        <f t="shared" si="356"/>
        <v/>
      </c>
      <c r="AG448" s="236" t="str">
        <f t="shared" si="357"/>
        <v/>
      </c>
      <c r="AH448" s="236" t="str">
        <f t="shared" si="358"/>
        <v/>
      </c>
      <c r="AI448" s="237" t="str">
        <f t="shared" si="359"/>
        <v/>
      </c>
      <c r="AJ448" s="245" t="str">
        <f t="shared" si="360"/>
        <v/>
      </c>
      <c r="AK448" s="236" t="str">
        <f t="shared" si="361"/>
        <v/>
      </c>
      <c r="AL448" s="236" t="str">
        <f t="shared" si="362"/>
        <v/>
      </c>
      <c r="AM448" s="248" t="str">
        <f t="shared" si="363"/>
        <v/>
      </c>
      <c r="AN448" s="251"/>
      <c r="AO448" s="251"/>
      <c r="AP448" s="251"/>
      <c r="AQ448" s="251"/>
      <c r="AR448" s="251"/>
      <c r="AS448" s="251"/>
      <c r="AT448">
        <f t="shared" si="364"/>
        <v>11</v>
      </c>
      <c r="AU448">
        <f t="shared" si="365"/>
        <v>7</v>
      </c>
      <c r="AV448">
        <f t="shared" si="366"/>
        <v>0</v>
      </c>
    </row>
    <row r="449" spans="1:48" ht="21.75">
      <c r="A449" s="174">
        <v>23</v>
      </c>
      <c r="B449" s="175" t="s">
        <v>2251</v>
      </c>
      <c r="C449" s="175" t="s">
        <v>96</v>
      </c>
      <c r="D449" s="176">
        <v>35685</v>
      </c>
      <c r="E449" s="177">
        <v>43983</v>
      </c>
      <c r="F449" s="181"/>
      <c r="G449" s="181"/>
      <c r="H449" s="178"/>
      <c r="I449" s="175" t="s">
        <v>58</v>
      </c>
      <c r="J449" s="177">
        <v>48122</v>
      </c>
      <c r="K449" s="179" t="s">
        <v>3</v>
      </c>
      <c r="L449" s="175" t="s">
        <v>401</v>
      </c>
      <c r="M449" s="175" t="s">
        <v>88</v>
      </c>
      <c r="N449" s="175" t="s">
        <v>402</v>
      </c>
      <c r="O449" s="175" t="s">
        <v>120</v>
      </c>
      <c r="P449" s="179" t="s">
        <v>109</v>
      </c>
      <c r="Q449" s="179" t="s">
        <v>1768</v>
      </c>
      <c r="R449" s="180"/>
      <c r="S449" s="235">
        <f t="shared" si="343"/>
        <v>1</v>
      </c>
      <c r="T449" s="236" t="str">
        <f t="shared" si="344"/>
        <v/>
      </c>
      <c r="U449" s="237" t="str">
        <f t="shared" si="345"/>
        <v/>
      </c>
      <c r="V449" s="245" t="str">
        <f t="shared" si="346"/>
        <v/>
      </c>
      <c r="W449" s="236" t="str">
        <f t="shared" si="347"/>
        <v/>
      </c>
      <c r="X449" s="237" t="str">
        <f t="shared" si="348"/>
        <v/>
      </c>
      <c r="Y449" s="245" t="str">
        <f t="shared" si="349"/>
        <v/>
      </c>
      <c r="Z449" s="236" t="str">
        <f t="shared" si="350"/>
        <v/>
      </c>
      <c r="AA449" s="248" t="str">
        <f t="shared" si="351"/>
        <v/>
      </c>
      <c r="AB449" s="235" t="str">
        <f t="shared" si="352"/>
        <v/>
      </c>
      <c r="AC449" s="236" t="str">
        <f t="shared" si="353"/>
        <v/>
      </c>
      <c r="AD449" s="236" t="str">
        <f t="shared" si="354"/>
        <v/>
      </c>
      <c r="AE449" s="237">
        <f t="shared" si="355"/>
        <v>1</v>
      </c>
      <c r="AF449" s="245" t="str">
        <f t="shared" si="356"/>
        <v/>
      </c>
      <c r="AG449" s="236" t="str">
        <f t="shared" si="357"/>
        <v/>
      </c>
      <c r="AH449" s="236" t="str">
        <f t="shared" si="358"/>
        <v/>
      </c>
      <c r="AI449" s="237" t="str">
        <f t="shared" si="359"/>
        <v/>
      </c>
      <c r="AJ449" s="245" t="str">
        <f t="shared" si="360"/>
        <v/>
      </c>
      <c r="AK449" s="236" t="str">
        <f t="shared" si="361"/>
        <v/>
      </c>
      <c r="AL449" s="236" t="str">
        <f t="shared" si="362"/>
        <v/>
      </c>
      <c r="AM449" s="248" t="str">
        <f t="shared" si="363"/>
        <v/>
      </c>
      <c r="AN449" s="250"/>
      <c r="AO449" s="251"/>
      <c r="AP449" s="251"/>
      <c r="AQ449" s="251"/>
      <c r="AR449" s="251"/>
      <c r="AS449" s="251"/>
      <c r="AT449">
        <f t="shared" si="364"/>
        <v>3</v>
      </c>
      <c r="AU449">
        <f t="shared" si="365"/>
        <v>0</v>
      </c>
      <c r="AV449">
        <f t="shared" si="366"/>
        <v>0</v>
      </c>
    </row>
    <row r="450" spans="1:48" ht="21.75">
      <c r="A450" s="174">
        <v>24</v>
      </c>
      <c r="B450" s="175" t="s">
        <v>1197</v>
      </c>
      <c r="C450" s="175" t="s">
        <v>96</v>
      </c>
      <c r="D450" s="176">
        <v>42058</v>
      </c>
      <c r="E450" s="177">
        <v>42058</v>
      </c>
      <c r="F450" s="181"/>
      <c r="G450" s="181"/>
      <c r="H450" s="178"/>
      <c r="I450" s="175" t="s">
        <v>58</v>
      </c>
      <c r="J450" s="177">
        <v>50679</v>
      </c>
      <c r="K450" s="179" t="s">
        <v>3</v>
      </c>
      <c r="L450" s="175" t="s">
        <v>2150</v>
      </c>
      <c r="M450" s="175" t="s">
        <v>1185</v>
      </c>
      <c r="N450" s="175" t="s">
        <v>2151</v>
      </c>
      <c r="O450" s="175" t="s">
        <v>7</v>
      </c>
      <c r="P450" s="179" t="s">
        <v>38</v>
      </c>
      <c r="Q450" s="179" t="s">
        <v>117</v>
      </c>
      <c r="R450" s="180"/>
      <c r="S450" s="235">
        <f t="shared" si="343"/>
        <v>1</v>
      </c>
      <c r="T450" s="236" t="str">
        <f t="shared" si="344"/>
        <v/>
      </c>
      <c r="U450" s="237" t="str">
        <f t="shared" si="345"/>
        <v/>
      </c>
      <c r="V450" s="245" t="str">
        <f t="shared" si="346"/>
        <v/>
      </c>
      <c r="W450" s="236" t="str">
        <f t="shared" si="347"/>
        <v/>
      </c>
      <c r="X450" s="237" t="str">
        <f t="shared" si="348"/>
        <v/>
      </c>
      <c r="Y450" s="245" t="str">
        <f t="shared" si="349"/>
        <v/>
      </c>
      <c r="Z450" s="236" t="str">
        <f t="shared" si="350"/>
        <v/>
      </c>
      <c r="AA450" s="248" t="str">
        <f t="shared" si="351"/>
        <v/>
      </c>
      <c r="AB450" s="235" t="str">
        <f t="shared" si="352"/>
        <v/>
      </c>
      <c r="AC450" s="236" t="str">
        <f t="shared" si="353"/>
        <v/>
      </c>
      <c r="AD450" s="236" t="str">
        <f t="shared" si="354"/>
        <v/>
      </c>
      <c r="AE450" s="237">
        <f t="shared" si="355"/>
        <v>1</v>
      </c>
      <c r="AF450" s="245" t="str">
        <f t="shared" si="356"/>
        <v/>
      </c>
      <c r="AG450" s="236" t="str">
        <f t="shared" si="357"/>
        <v/>
      </c>
      <c r="AH450" s="236" t="str">
        <f t="shared" si="358"/>
        <v/>
      </c>
      <c r="AI450" s="237" t="str">
        <f t="shared" si="359"/>
        <v/>
      </c>
      <c r="AJ450" s="245" t="str">
        <f t="shared" si="360"/>
        <v/>
      </c>
      <c r="AK450" s="236" t="str">
        <f t="shared" si="361"/>
        <v/>
      </c>
      <c r="AL450" s="236" t="str">
        <f t="shared" si="362"/>
        <v/>
      </c>
      <c r="AM450" s="248" t="str">
        <f t="shared" si="363"/>
        <v/>
      </c>
      <c r="AN450" s="250"/>
      <c r="AO450" s="251"/>
      <c r="AP450" s="251"/>
      <c r="AQ450" s="251"/>
      <c r="AR450" s="251"/>
      <c r="AS450" s="251"/>
      <c r="AT450">
        <f t="shared" si="364"/>
        <v>8</v>
      </c>
      <c r="AU450">
        <f t="shared" si="365"/>
        <v>3</v>
      </c>
      <c r="AV450">
        <f t="shared" si="366"/>
        <v>9</v>
      </c>
    </row>
    <row r="451" spans="1:48" ht="21.75">
      <c r="A451" s="174">
        <v>25</v>
      </c>
      <c r="B451" s="175" t="s">
        <v>2405</v>
      </c>
      <c r="C451" s="175" t="s">
        <v>96</v>
      </c>
      <c r="D451" s="176">
        <v>41852</v>
      </c>
      <c r="E451" s="177">
        <v>41852</v>
      </c>
      <c r="F451" s="181"/>
      <c r="G451" s="181"/>
      <c r="H451" s="178"/>
      <c r="I451" s="175" t="s">
        <v>58</v>
      </c>
      <c r="J451" s="177">
        <v>50679</v>
      </c>
      <c r="K451" s="179" t="s">
        <v>3</v>
      </c>
      <c r="L451" s="175" t="s">
        <v>156</v>
      </c>
      <c r="M451" s="175" t="s">
        <v>88</v>
      </c>
      <c r="N451" s="175" t="s">
        <v>144</v>
      </c>
      <c r="O451" s="175" t="s">
        <v>216</v>
      </c>
      <c r="P451" s="179" t="s">
        <v>495</v>
      </c>
      <c r="Q451" s="179" t="s">
        <v>2313</v>
      </c>
      <c r="R451" s="180"/>
      <c r="S451" s="235">
        <f t="shared" si="343"/>
        <v>1</v>
      </c>
      <c r="T451" s="236" t="str">
        <f t="shared" si="344"/>
        <v/>
      </c>
      <c r="U451" s="237" t="str">
        <f t="shared" si="345"/>
        <v/>
      </c>
      <c r="V451" s="245" t="str">
        <f t="shared" si="346"/>
        <v/>
      </c>
      <c r="W451" s="236" t="str">
        <f t="shared" si="347"/>
        <v/>
      </c>
      <c r="X451" s="237" t="str">
        <f t="shared" si="348"/>
        <v/>
      </c>
      <c r="Y451" s="245" t="str">
        <f t="shared" si="349"/>
        <v/>
      </c>
      <c r="Z451" s="236" t="str">
        <f t="shared" si="350"/>
        <v/>
      </c>
      <c r="AA451" s="248" t="str">
        <f t="shared" si="351"/>
        <v/>
      </c>
      <c r="AB451" s="235" t="str">
        <f t="shared" si="352"/>
        <v/>
      </c>
      <c r="AC451" s="236" t="str">
        <f t="shared" si="353"/>
        <v/>
      </c>
      <c r="AD451" s="236" t="str">
        <f t="shared" si="354"/>
        <v/>
      </c>
      <c r="AE451" s="237">
        <f t="shared" si="355"/>
        <v>1</v>
      </c>
      <c r="AF451" s="245" t="str">
        <f t="shared" si="356"/>
        <v/>
      </c>
      <c r="AG451" s="236" t="str">
        <f t="shared" si="357"/>
        <v/>
      </c>
      <c r="AH451" s="236" t="str">
        <f t="shared" si="358"/>
        <v/>
      </c>
      <c r="AI451" s="237" t="str">
        <f t="shared" si="359"/>
        <v/>
      </c>
      <c r="AJ451" s="245" t="str">
        <f t="shared" si="360"/>
        <v/>
      </c>
      <c r="AK451" s="236" t="str">
        <f t="shared" si="361"/>
        <v/>
      </c>
      <c r="AL451" s="236" t="str">
        <f t="shared" si="362"/>
        <v/>
      </c>
      <c r="AM451" s="248" t="str">
        <f t="shared" si="363"/>
        <v/>
      </c>
      <c r="AN451" s="250"/>
      <c r="AO451" s="251"/>
      <c r="AP451" s="251"/>
      <c r="AQ451" s="251"/>
      <c r="AR451" s="251"/>
      <c r="AS451" s="251"/>
      <c r="AT451">
        <f t="shared" si="364"/>
        <v>8</v>
      </c>
      <c r="AU451">
        <f t="shared" si="365"/>
        <v>10</v>
      </c>
      <c r="AV451">
        <f t="shared" si="366"/>
        <v>0</v>
      </c>
    </row>
    <row r="452" spans="1:48" ht="22.5" thickBot="1">
      <c r="A452" s="221">
        <v>26</v>
      </c>
      <c r="B452" s="222" t="s">
        <v>1206</v>
      </c>
      <c r="C452" s="222" t="s">
        <v>96</v>
      </c>
      <c r="D452" s="223">
        <v>39356</v>
      </c>
      <c r="E452" s="224">
        <v>39356</v>
      </c>
      <c r="F452" s="225"/>
      <c r="G452" s="225"/>
      <c r="H452" s="226"/>
      <c r="I452" s="222" t="s">
        <v>58</v>
      </c>
      <c r="J452" s="224">
        <v>52140</v>
      </c>
      <c r="K452" s="227" t="s">
        <v>10</v>
      </c>
      <c r="L452" s="222" t="s">
        <v>1207</v>
      </c>
      <c r="M452" s="222" t="s">
        <v>29</v>
      </c>
      <c r="N452" s="222" t="s">
        <v>1208</v>
      </c>
      <c r="O452" s="222" t="s">
        <v>87</v>
      </c>
      <c r="P452" s="227" t="s">
        <v>194</v>
      </c>
      <c r="Q452" s="227" t="s">
        <v>59</v>
      </c>
      <c r="R452" s="314" t="s">
        <v>1685</v>
      </c>
      <c r="S452" s="238" t="str">
        <f t="shared" si="343"/>
        <v/>
      </c>
      <c r="T452" s="239">
        <f t="shared" si="344"/>
        <v>1</v>
      </c>
      <c r="U452" s="240" t="str">
        <f t="shared" si="345"/>
        <v/>
      </c>
      <c r="V452" s="246" t="str">
        <f t="shared" si="346"/>
        <v/>
      </c>
      <c r="W452" s="239" t="str">
        <f t="shared" si="347"/>
        <v/>
      </c>
      <c r="X452" s="240" t="str">
        <f t="shared" si="348"/>
        <v/>
      </c>
      <c r="Y452" s="246" t="str">
        <f t="shared" si="349"/>
        <v/>
      </c>
      <c r="Z452" s="239" t="str">
        <f t="shared" si="350"/>
        <v/>
      </c>
      <c r="AA452" s="249" t="str">
        <f t="shared" si="351"/>
        <v/>
      </c>
      <c r="AB452" s="238" t="str">
        <f t="shared" si="352"/>
        <v/>
      </c>
      <c r="AC452" s="239" t="str">
        <f t="shared" si="353"/>
        <v/>
      </c>
      <c r="AD452" s="239" t="str">
        <f t="shared" si="354"/>
        <v/>
      </c>
      <c r="AE452" s="240">
        <f t="shared" si="355"/>
        <v>1</v>
      </c>
      <c r="AF452" s="246" t="str">
        <f t="shared" si="356"/>
        <v/>
      </c>
      <c r="AG452" s="239" t="str">
        <f t="shared" si="357"/>
        <v/>
      </c>
      <c r="AH452" s="239" t="str">
        <f t="shared" si="358"/>
        <v/>
      </c>
      <c r="AI452" s="240" t="str">
        <f t="shared" si="359"/>
        <v/>
      </c>
      <c r="AJ452" s="246" t="str">
        <f t="shared" si="360"/>
        <v/>
      </c>
      <c r="AK452" s="239" t="str">
        <f t="shared" si="361"/>
        <v/>
      </c>
      <c r="AL452" s="239" t="str">
        <f t="shared" si="362"/>
        <v/>
      </c>
      <c r="AM452" s="249" t="str">
        <f t="shared" si="363"/>
        <v/>
      </c>
      <c r="AN452" s="250"/>
      <c r="AO452" s="251"/>
      <c r="AP452" s="251"/>
      <c r="AQ452" s="251"/>
      <c r="AR452" s="251"/>
      <c r="AS452" s="251"/>
      <c r="AT452">
        <f t="shared" si="364"/>
        <v>15</v>
      </c>
      <c r="AU452">
        <f t="shared" si="365"/>
        <v>8</v>
      </c>
      <c r="AV452">
        <f t="shared" si="366"/>
        <v>0</v>
      </c>
    </row>
    <row r="453" spans="1:48" ht="21.75">
      <c r="A453" s="312"/>
      <c r="B453" s="313" t="s">
        <v>1681</v>
      </c>
      <c r="C453" s="300">
        <f>SUM(S453:AA453)</f>
        <v>26</v>
      </c>
      <c r="D453" s="270"/>
      <c r="E453" s="271"/>
      <c r="F453" s="272"/>
      <c r="G453" s="272"/>
      <c r="H453" s="273"/>
      <c r="I453" s="269"/>
      <c r="J453" s="271"/>
      <c r="K453" s="274"/>
      <c r="L453" s="269"/>
      <c r="M453" s="269"/>
      <c r="N453" s="269"/>
      <c r="O453" s="269"/>
      <c r="P453" s="274"/>
      <c r="Q453" s="274"/>
      <c r="R453" s="305">
        <f>COUNTIF(R427:R452,"ü")</f>
        <v>1</v>
      </c>
      <c r="S453" s="290">
        <f t="shared" ref="S453:AM453" si="367">SUM(S427:S452)</f>
        <v>25</v>
      </c>
      <c r="T453" s="291">
        <f t="shared" si="367"/>
        <v>1</v>
      </c>
      <c r="U453" s="292">
        <f t="shared" si="367"/>
        <v>0</v>
      </c>
      <c r="V453" s="293">
        <f t="shared" si="367"/>
        <v>0</v>
      </c>
      <c r="W453" s="291">
        <f t="shared" si="367"/>
        <v>0</v>
      </c>
      <c r="X453" s="292">
        <f t="shared" si="367"/>
        <v>0</v>
      </c>
      <c r="Y453" s="293">
        <f t="shared" si="367"/>
        <v>0</v>
      </c>
      <c r="Z453" s="291">
        <f t="shared" si="367"/>
        <v>0</v>
      </c>
      <c r="AA453" s="294">
        <f t="shared" si="367"/>
        <v>0</v>
      </c>
      <c r="AB453" s="290">
        <f t="shared" si="367"/>
        <v>0</v>
      </c>
      <c r="AC453" s="291">
        <f t="shared" si="367"/>
        <v>4</v>
      </c>
      <c r="AD453" s="291">
        <f t="shared" si="367"/>
        <v>15</v>
      </c>
      <c r="AE453" s="292">
        <f t="shared" si="367"/>
        <v>7</v>
      </c>
      <c r="AF453" s="293">
        <f t="shared" si="367"/>
        <v>0</v>
      </c>
      <c r="AG453" s="291">
        <f t="shared" si="367"/>
        <v>0</v>
      </c>
      <c r="AH453" s="291">
        <f t="shared" si="367"/>
        <v>0</v>
      </c>
      <c r="AI453" s="292">
        <f t="shared" si="367"/>
        <v>0</v>
      </c>
      <c r="AJ453" s="293">
        <f t="shared" si="367"/>
        <v>0</v>
      </c>
      <c r="AK453" s="291">
        <f t="shared" si="367"/>
        <v>0</v>
      </c>
      <c r="AL453" s="291">
        <f t="shared" si="367"/>
        <v>0</v>
      </c>
      <c r="AM453" s="294">
        <f t="shared" si="367"/>
        <v>0</v>
      </c>
      <c r="AN453" s="250"/>
      <c r="AO453" s="251"/>
      <c r="AP453" s="251"/>
      <c r="AQ453" s="251"/>
      <c r="AR453" s="251"/>
      <c r="AS453" s="251"/>
    </row>
    <row r="454" spans="1:48" ht="22.5" thickBot="1">
      <c r="A454" s="282"/>
      <c r="B454" s="283" t="s">
        <v>1683</v>
      </c>
      <c r="C454" s="301">
        <f>SUM(S454:AA454)</f>
        <v>26</v>
      </c>
      <c r="D454" s="285"/>
      <c r="E454" s="286"/>
      <c r="F454" s="287"/>
      <c r="G454" s="287"/>
      <c r="H454" s="288"/>
      <c r="I454" s="284"/>
      <c r="J454" s="286"/>
      <c r="K454" s="289"/>
      <c r="L454" s="284"/>
      <c r="M454" s="284"/>
      <c r="N454" s="284"/>
      <c r="O454" s="284"/>
      <c r="P454" s="289"/>
      <c r="Q454" s="289"/>
      <c r="R454" s="306">
        <f>R453</f>
        <v>1</v>
      </c>
      <c r="S454" s="295">
        <f>S453</f>
        <v>25</v>
      </c>
      <c r="T454" s="296">
        <f t="shared" ref="T454" si="368">T453</f>
        <v>1</v>
      </c>
      <c r="U454" s="297">
        <f t="shared" ref="U454" si="369">U453</f>
        <v>0</v>
      </c>
      <c r="V454" s="302">
        <f>V453/2</f>
        <v>0</v>
      </c>
      <c r="W454" s="303">
        <f t="shared" ref="W454" si="370">W453/2</f>
        <v>0</v>
      </c>
      <c r="X454" s="304">
        <f t="shared" ref="X454" si="371">X453/2</f>
        <v>0</v>
      </c>
      <c r="Y454" s="298"/>
      <c r="Z454" s="296"/>
      <c r="AA454" s="299"/>
      <c r="AB454" s="298">
        <f>AB453</f>
        <v>0</v>
      </c>
      <c r="AC454" s="296">
        <f t="shared" ref="AC454" si="372">AC453</f>
        <v>4</v>
      </c>
      <c r="AD454" s="296">
        <f t="shared" ref="AD454" si="373">AD453</f>
        <v>15</v>
      </c>
      <c r="AE454" s="297">
        <f t="shared" ref="AE454" si="374">AE453</f>
        <v>7</v>
      </c>
      <c r="AF454" s="302">
        <f>AF453/2</f>
        <v>0</v>
      </c>
      <c r="AG454" s="303">
        <f t="shared" ref="AG454" si="375">AG453/2</f>
        <v>0</v>
      </c>
      <c r="AH454" s="303">
        <f t="shared" ref="AH454" si="376">AH453/2</f>
        <v>0</v>
      </c>
      <c r="AI454" s="304">
        <f t="shared" ref="AI454" si="377">AI453/2</f>
        <v>0</v>
      </c>
      <c r="AJ454" s="298"/>
      <c r="AK454" s="296"/>
      <c r="AL454" s="296"/>
      <c r="AM454" s="299"/>
      <c r="AN454" s="250"/>
      <c r="AO454" s="251"/>
      <c r="AP454" s="251"/>
      <c r="AQ454" s="251"/>
      <c r="AR454" s="251"/>
      <c r="AS454" s="251"/>
    </row>
    <row r="455" spans="1:48" ht="24">
      <c r="A455" s="185" t="s">
        <v>1209</v>
      </c>
      <c r="B455" s="194"/>
      <c r="C455" s="194"/>
      <c r="D455" s="170"/>
      <c r="E455" s="195"/>
      <c r="F455" s="171"/>
      <c r="G455" s="171"/>
      <c r="H455" s="172"/>
      <c r="I455" s="194"/>
      <c r="J455" s="195"/>
      <c r="K455" s="196"/>
      <c r="L455" s="194"/>
      <c r="M455" s="194"/>
      <c r="N455" s="194"/>
      <c r="O455" s="194"/>
      <c r="P455" s="196"/>
      <c r="Q455" s="196"/>
      <c r="R455" s="194"/>
      <c r="S455" s="307" t="str">
        <f t="shared" ref="S455:S491" si="378">IF($B455&lt;&gt;"",IF(AND($K455="เอก",OR($AT455&gt;0,AND($AT455=0,$AU455&gt;=9))),1,""),"")</f>
        <v/>
      </c>
      <c r="T455" s="308" t="str">
        <f t="shared" ref="T455:T490" si="379">IF($B455&lt;&gt;"",IF(AND($K455="โท",OR($AT455&gt;0,AND($AT455=0,$AU455&gt;=9))),1,""),"")</f>
        <v/>
      </c>
      <c r="U455" s="309" t="str">
        <f t="shared" ref="U455:U491" si="380">IF($B455&lt;&gt;"",IF(AND($K455="ตรี",OR($AT455&gt;0,AND($AT455=0,$AU455&gt;=9))),1,""),"")</f>
        <v/>
      </c>
      <c r="V455" s="310" t="str">
        <f t="shared" ref="V455:V491" si="381">IF($B455&lt;&gt;"",IF(AND($K455="เอก",AND($AT455=0,AND($AU455&gt;=6,$AU455&lt;=8))),1,""),"")</f>
        <v/>
      </c>
      <c r="W455" s="308" t="str">
        <f t="shared" ref="W455:W491" si="382">IF($B455&lt;&gt;"",IF(AND($K455="โท",AND($AT455=0,AND($AU455&gt;=6,$AU455&lt;=8))),1,""),"")</f>
        <v/>
      </c>
      <c r="X455" s="309" t="str">
        <f t="shared" ref="X455:X491" si="383">IF($B455&lt;&gt;"",IF(AND($K455="ตรี",AND($AT455=0,AND($AU455&gt;=6,$AU455&lt;=8))),1,""),"")</f>
        <v/>
      </c>
      <c r="Y455" s="310" t="str">
        <f t="shared" ref="Y455:Y491" si="384">IF($B455&lt;&gt;"",IF(AND($K455="เอก",AND($AT455=0,AND($AU455&gt;=0,$AU455&lt;=5))),1,""),"")</f>
        <v/>
      </c>
      <c r="Z455" s="308" t="str">
        <f t="shared" ref="Z455:Z491" si="385">IF($B455&lt;&gt;"",IF(AND($K455="โท",AND($AT455=0,AND($AU455&gt;=0,$AU455&lt;=5))),1,""),"")</f>
        <v/>
      </c>
      <c r="AA455" s="311" t="str">
        <f t="shared" ref="AA455:AA491" si="386">IF($B455&lt;&gt;"",IF(AND($K455="ตรี",AND($AT455=0,AND($AU455&gt;=0,$AU455&lt;=5))),1,""),"")</f>
        <v/>
      </c>
      <c r="AB455" s="307" t="str">
        <f t="shared" ref="AB455:AB491" si="387">IF($B455&lt;&gt;"",IF(AND($C455="ศาสตราจารย์",OR($AT455&gt;0,AND($AT455=0,$AU455&gt;=9))),1,""),"")</f>
        <v/>
      </c>
      <c r="AC455" s="308" t="str">
        <f t="shared" ref="AC455:AC490" si="388">IF($B455&lt;&gt;"",IF(AND($C455="รองศาสตราจารย์",OR($AT455&gt;0,AND($AT455=0,$AU455&gt;=9))),1,""),"")</f>
        <v/>
      </c>
      <c r="AD455" s="308" t="str">
        <f t="shared" ref="AD455:AD491" si="389">IF($B455&lt;&gt;"",IF(AND($C455="ผู้ช่วยศาสตราจารย์",OR($AT455&gt;0,AND($AT455=0,$AU455&gt;=9))),1,""),"")</f>
        <v/>
      </c>
      <c r="AE455" s="309" t="str">
        <f t="shared" ref="AE455:AE491" si="390">IF($B455&lt;&gt;"",IF(AND($C455="อาจารย์",OR($AT455&gt;0,AND($AT455=0,$AU455&gt;=9))),1,""),"")</f>
        <v/>
      </c>
      <c r="AF455" s="310" t="str">
        <f t="shared" ref="AF455:AF491" si="391">IF($B455&lt;&gt;"",IF(AND($C455="ศาสตราจารย์",AND($AT455=0,AND($AU455&gt;=6,$AU455&lt;=8))),1,""),"")</f>
        <v/>
      </c>
      <c r="AG455" s="308" t="str">
        <f t="shared" ref="AG455:AG491" si="392">IF($B455&lt;&gt;"",IF(AND($C455="รองศาสตราจารย์",AND($AT455=0,AND($AU455&gt;=6,$AU455&lt;=8))),1,""),"")</f>
        <v/>
      </c>
      <c r="AH455" s="308" t="str">
        <f t="shared" ref="AH455:AH491" si="393">IF($B455&lt;&gt;"",IF(AND($C455="ผู้ช่วยศาสตราจารย์",AND($AT455=0,AND($AU455&gt;=6,$AU455&lt;=8))),1,""),"")</f>
        <v/>
      </c>
      <c r="AI455" s="309" t="str">
        <f t="shared" ref="AI455:AI491" si="394">IF($B455&lt;&gt;"",IF(AND($C455="อาจารย์",AND($AT455=0,AND($AU455&gt;=6,$AU455&lt;=8))),1,""),"")</f>
        <v/>
      </c>
      <c r="AJ455" s="310" t="str">
        <f t="shared" ref="AJ455:AJ491" si="395">IF($B455&lt;&gt;"",IF(AND($C455="ศาสตราจารย์",AND($AT455=0,AND($AU455&gt;=0,$AU455&lt;=5))),1,""),"")</f>
        <v/>
      </c>
      <c r="AK455" s="308" t="str">
        <f t="shared" ref="AK455:AK491" si="396">IF($B455&lt;&gt;"",IF(AND($C455="รองศาสตราจารย์",AND($AT455=0,AND($AU455&gt;=0,$AU455&lt;=5))),1,""),"")</f>
        <v/>
      </c>
      <c r="AL455" s="308" t="str">
        <f t="shared" ref="AL455:AL491" si="397">IF($B455&lt;&gt;"",IF(AND($C455="ผู้ช่วยศาสตราจารย์",AND($AT455=0,AND($AU455&gt;=0,$AU455&lt;=5))),1,""),"")</f>
        <v/>
      </c>
      <c r="AM455" s="311" t="str">
        <f t="shared" ref="AM455:AM491" si="398">IF($B455&lt;&gt;"",IF(AND($C455="อาจารย์",AND($AT455=0,AND($AU455&gt;=0,$AU455&lt;=5))),1,""),"")</f>
        <v/>
      </c>
      <c r="AN455" s="250"/>
      <c r="AO455" s="251"/>
      <c r="AP455" s="251"/>
      <c r="AQ455" s="251"/>
      <c r="AR455" s="251"/>
      <c r="AS455" s="251"/>
      <c r="AT455" t="str">
        <f t="shared" ref="AT455:AT491" si="399">IF(B455&lt;&gt;"",DATEDIF(E455,$AT$9,"Y"),"")</f>
        <v/>
      </c>
      <c r="AU455" t="str">
        <f t="shared" ref="AU455:AU491" si="400">IF(B455&lt;&gt;"",DATEDIF(E455,$AT$9,"YM"),"")</f>
        <v/>
      </c>
      <c r="AV455" t="str">
        <f t="shared" ref="AV455:AV491" si="401">IF(B455&lt;&gt;"",DATEDIF(E455,$AT$9,"MD"),"")</f>
        <v/>
      </c>
    </row>
    <row r="456" spans="1:48" ht="21.75">
      <c r="A456" s="174">
        <v>1</v>
      </c>
      <c r="B456" s="175" t="s">
        <v>1210</v>
      </c>
      <c r="C456" s="175" t="s">
        <v>1</v>
      </c>
      <c r="D456" s="176">
        <v>34455</v>
      </c>
      <c r="E456" s="177">
        <v>34455</v>
      </c>
      <c r="F456" s="177">
        <v>38616</v>
      </c>
      <c r="G456" s="177">
        <v>39889</v>
      </c>
      <c r="H456" s="178"/>
      <c r="I456" s="175" t="s">
        <v>58</v>
      </c>
      <c r="J456" s="177">
        <v>45566</v>
      </c>
      <c r="K456" s="179" t="s">
        <v>3</v>
      </c>
      <c r="L456" s="175" t="s">
        <v>1211</v>
      </c>
      <c r="M456" s="175" t="s">
        <v>476</v>
      </c>
      <c r="N456" s="175" t="s">
        <v>1212</v>
      </c>
      <c r="O456" s="175" t="s">
        <v>477</v>
      </c>
      <c r="P456" s="179" t="s">
        <v>26</v>
      </c>
      <c r="Q456" s="179" t="s">
        <v>9</v>
      </c>
      <c r="R456" s="180"/>
      <c r="S456" s="235">
        <f t="shared" si="378"/>
        <v>1</v>
      </c>
      <c r="T456" s="236" t="str">
        <f t="shared" si="379"/>
        <v/>
      </c>
      <c r="U456" s="237" t="str">
        <f t="shared" si="380"/>
        <v/>
      </c>
      <c r="V456" s="245" t="str">
        <f t="shared" si="381"/>
        <v/>
      </c>
      <c r="W456" s="236" t="str">
        <f t="shared" si="382"/>
        <v/>
      </c>
      <c r="X456" s="237" t="str">
        <f t="shared" si="383"/>
        <v/>
      </c>
      <c r="Y456" s="245" t="str">
        <f t="shared" si="384"/>
        <v/>
      </c>
      <c r="Z456" s="236" t="str">
        <f t="shared" si="385"/>
        <v/>
      </c>
      <c r="AA456" s="248" t="str">
        <f t="shared" si="386"/>
        <v/>
      </c>
      <c r="AB456" s="235" t="str">
        <f t="shared" si="387"/>
        <v/>
      </c>
      <c r="AC456" s="236">
        <f t="shared" si="388"/>
        <v>1</v>
      </c>
      <c r="AD456" s="236" t="str">
        <f t="shared" si="389"/>
        <v/>
      </c>
      <c r="AE456" s="237" t="str">
        <f t="shared" si="390"/>
        <v/>
      </c>
      <c r="AF456" s="245" t="str">
        <f t="shared" si="391"/>
        <v/>
      </c>
      <c r="AG456" s="236" t="str">
        <f t="shared" si="392"/>
        <v/>
      </c>
      <c r="AH456" s="236" t="str">
        <f t="shared" si="393"/>
        <v/>
      </c>
      <c r="AI456" s="237" t="str">
        <f t="shared" si="394"/>
        <v/>
      </c>
      <c r="AJ456" s="245" t="str">
        <f t="shared" si="395"/>
        <v/>
      </c>
      <c r="AK456" s="236" t="str">
        <f t="shared" si="396"/>
        <v/>
      </c>
      <c r="AL456" s="236" t="str">
        <f t="shared" si="397"/>
        <v/>
      </c>
      <c r="AM456" s="248" t="str">
        <f t="shared" si="398"/>
        <v/>
      </c>
      <c r="AN456" s="250"/>
      <c r="AO456" s="251"/>
      <c r="AP456" s="251"/>
      <c r="AQ456" s="251"/>
      <c r="AR456" s="251"/>
      <c r="AS456" s="251"/>
      <c r="AT456">
        <f t="shared" si="399"/>
        <v>29</v>
      </c>
      <c r="AU456">
        <f t="shared" si="400"/>
        <v>1</v>
      </c>
      <c r="AV456">
        <f t="shared" si="401"/>
        <v>0</v>
      </c>
    </row>
    <row r="457" spans="1:48" ht="21.75">
      <c r="A457" s="174">
        <v>2</v>
      </c>
      <c r="B457" s="175" t="s">
        <v>1213</v>
      </c>
      <c r="C457" s="175" t="s">
        <v>1</v>
      </c>
      <c r="D457" s="176">
        <v>35947</v>
      </c>
      <c r="E457" s="182">
        <v>40907</v>
      </c>
      <c r="F457" s="177">
        <v>38887</v>
      </c>
      <c r="G457" s="177">
        <v>39990</v>
      </c>
      <c r="H457" s="178"/>
      <c r="I457" s="175" t="s">
        <v>58</v>
      </c>
      <c r="J457" s="177">
        <v>49218</v>
      </c>
      <c r="K457" s="179" t="s">
        <v>3</v>
      </c>
      <c r="L457" s="175" t="s">
        <v>1214</v>
      </c>
      <c r="M457" s="175" t="s">
        <v>270</v>
      </c>
      <c r="N457" s="175" t="s">
        <v>1215</v>
      </c>
      <c r="O457" s="175" t="s">
        <v>248</v>
      </c>
      <c r="P457" s="179" t="s">
        <v>78</v>
      </c>
      <c r="Q457" s="179" t="s">
        <v>72</v>
      </c>
      <c r="R457" s="180"/>
      <c r="S457" s="235">
        <f t="shared" si="378"/>
        <v>1</v>
      </c>
      <c r="T457" s="236" t="str">
        <f t="shared" si="379"/>
        <v/>
      </c>
      <c r="U457" s="237" t="str">
        <f t="shared" si="380"/>
        <v/>
      </c>
      <c r="V457" s="245" t="str">
        <f t="shared" si="381"/>
        <v/>
      </c>
      <c r="W457" s="236" t="str">
        <f t="shared" si="382"/>
        <v/>
      </c>
      <c r="X457" s="237" t="str">
        <f t="shared" si="383"/>
        <v/>
      </c>
      <c r="Y457" s="245" t="str">
        <f t="shared" si="384"/>
        <v/>
      </c>
      <c r="Z457" s="236" t="str">
        <f t="shared" si="385"/>
        <v/>
      </c>
      <c r="AA457" s="248" t="str">
        <f t="shared" si="386"/>
        <v/>
      </c>
      <c r="AB457" s="235" t="str">
        <f t="shared" si="387"/>
        <v/>
      </c>
      <c r="AC457" s="236">
        <f t="shared" si="388"/>
        <v>1</v>
      </c>
      <c r="AD457" s="236" t="str">
        <f t="shared" si="389"/>
        <v/>
      </c>
      <c r="AE457" s="237" t="str">
        <f t="shared" si="390"/>
        <v/>
      </c>
      <c r="AF457" s="245" t="str">
        <f t="shared" si="391"/>
        <v/>
      </c>
      <c r="AG457" s="236" t="str">
        <f t="shared" si="392"/>
        <v/>
      </c>
      <c r="AH457" s="236" t="str">
        <f t="shared" si="393"/>
        <v/>
      </c>
      <c r="AI457" s="237" t="str">
        <f t="shared" si="394"/>
        <v/>
      </c>
      <c r="AJ457" s="245" t="str">
        <f t="shared" si="395"/>
        <v/>
      </c>
      <c r="AK457" s="236" t="str">
        <f t="shared" si="396"/>
        <v/>
      </c>
      <c r="AL457" s="236" t="str">
        <f t="shared" si="397"/>
        <v/>
      </c>
      <c r="AM457" s="248" t="str">
        <f t="shared" si="398"/>
        <v/>
      </c>
      <c r="AN457" s="250"/>
      <c r="AO457" s="251"/>
      <c r="AP457" s="251"/>
      <c r="AQ457" s="251"/>
      <c r="AR457" s="251"/>
      <c r="AS457" s="251"/>
      <c r="AT457">
        <f t="shared" si="399"/>
        <v>11</v>
      </c>
      <c r="AU457">
        <f t="shared" si="400"/>
        <v>5</v>
      </c>
      <c r="AV457">
        <f t="shared" si="401"/>
        <v>2</v>
      </c>
    </row>
    <row r="458" spans="1:48" ht="21.75">
      <c r="A458" s="174">
        <v>3</v>
      </c>
      <c r="B458" s="175" t="s">
        <v>1220</v>
      </c>
      <c r="C458" s="175" t="s">
        <v>1</v>
      </c>
      <c r="D458" s="176">
        <v>34135</v>
      </c>
      <c r="E458" s="177">
        <v>34135</v>
      </c>
      <c r="F458" s="177">
        <v>37061</v>
      </c>
      <c r="G458" s="177">
        <v>38916</v>
      </c>
      <c r="H458" s="178"/>
      <c r="I458" s="175" t="s">
        <v>58</v>
      </c>
      <c r="J458" s="177">
        <v>46661</v>
      </c>
      <c r="K458" s="179" t="s">
        <v>3</v>
      </c>
      <c r="L458" s="175" t="s">
        <v>1221</v>
      </c>
      <c r="M458" s="175" t="s">
        <v>5</v>
      </c>
      <c r="N458" s="175" t="s">
        <v>479</v>
      </c>
      <c r="O458" s="175" t="s">
        <v>31</v>
      </c>
      <c r="P458" s="179" t="s">
        <v>76</v>
      </c>
      <c r="Q458" s="179" t="s">
        <v>26</v>
      </c>
      <c r="R458" s="180"/>
      <c r="S458" s="235">
        <f t="shared" si="378"/>
        <v>1</v>
      </c>
      <c r="T458" s="236" t="str">
        <f t="shared" si="379"/>
        <v/>
      </c>
      <c r="U458" s="237" t="str">
        <f t="shared" si="380"/>
        <v/>
      </c>
      <c r="V458" s="245" t="str">
        <f t="shared" si="381"/>
        <v/>
      </c>
      <c r="W458" s="236" t="str">
        <f t="shared" si="382"/>
        <v/>
      </c>
      <c r="X458" s="237" t="str">
        <f t="shared" si="383"/>
        <v/>
      </c>
      <c r="Y458" s="245" t="str">
        <f t="shared" si="384"/>
        <v/>
      </c>
      <c r="Z458" s="236" t="str">
        <f t="shared" si="385"/>
        <v/>
      </c>
      <c r="AA458" s="248" t="str">
        <f t="shared" si="386"/>
        <v/>
      </c>
      <c r="AB458" s="235" t="str">
        <f t="shared" si="387"/>
        <v/>
      </c>
      <c r="AC458" s="236">
        <f t="shared" si="388"/>
        <v>1</v>
      </c>
      <c r="AD458" s="236" t="str">
        <f t="shared" si="389"/>
        <v/>
      </c>
      <c r="AE458" s="237" t="str">
        <f t="shared" si="390"/>
        <v/>
      </c>
      <c r="AF458" s="245" t="str">
        <f t="shared" si="391"/>
        <v/>
      </c>
      <c r="AG458" s="236" t="str">
        <f t="shared" si="392"/>
        <v/>
      </c>
      <c r="AH458" s="236" t="str">
        <f t="shared" si="393"/>
        <v/>
      </c>
      <c r="AI458" s="237" t="str">
        <f t="shared" si="394"/>
        <v/>
      </c>
      <c r="AJ458" s="245" t="str">
        <f t="shared" si="395"/>
        <v/>
      </c>
      <c r="AK458" s="236" t="str">
        <f t="shared" si="396"/>
        <v/>
      </c>
      <c r="AL458" s="236" t="str">
        <f t="shared" si="397"/>
        <v/>
      </c>
      <c r="AM458" s="248" t="str">
        <f t="shared" si="398"/>
        <v/>
      </c>
      <c r="AN458" s="250"/>
      <c r="AO458" s="251"/>
      <c r="AP458" s="251"/>
      <c r="AQ458" s="251"/>
      <c r="AR458" s="251"/>
      <c r="AS458" s="251"/>
      <c r="AT458">
        <f t="shared" si="399"/>
        <v>29</v>
      </c>
      <c r="AU458">
        <f t="shared" si="400"/>
        <v>11</v>
      </c>
      <c r="AV458">
        <f t="shared" si="401"/>
        <v>17</v>
      </c>
    </row>
    <row r="459" spans="1:48" ht="21.75">
      <c r="A459" s="174">
        <v>4</v>
      </c>
      <c r="B459" s="175" t="s">
        <v>2252</v>
      </c>
      <c r="C459" s="175" t="s">
        <v>1</v>
      </c>
      <c r="D459" s="176">
        <v>34521</v>
      </c>
      <c r="E459" s="177">
        <v>35704</v>
      </c>
      <c r="F459" s="177">
        <v>38968</v>
      </c>
      <c r="G459" s="177">
        <v>43132</v>
      </c>
      <c r="H459" s="178"/>
      <c r="I459" s="175" t="s">
        <v>58</v>
      </c>
      <c r="J459" s="177">
        <v>47757</v>
      </c>
      <c r="K459" s="179" t="s">
        <v>10</v>
      </c>
      <c r="L459" s="175" t="s">
        <v>1239</v>
      </c>
      <c r="M459" s="175" t="s">
        <v>29</v>
      </c>
      <c r="N459" s="175" t="s">
        <v>1240</v>
      </c>
      <c r="O459" s="175" t="s">
        <v>31</v>
      </c>
      <c r="P459" s="179" t="s">
        <v>8</v>
      </c>
      <c r="Q459" s="179" t="s">
        <v>27</v>
      </c>
      <c r="R459" s="180"/>
      <c r="S459" s="235" t="str">
        <f t="shared" si="378"/>
        <v/>
      </c>
      <c r="T459" s="236">
        <f t="shared" si="379"/>
        <v>1</v>
      </c>
      <c r="U459" s="237" t="str">
        <f t="shared" si="380"/>
        <v/>
      </c>
      <c r="V459" s="245" t="str">
        <f t="shared" si="381"/>
        <v/>
      </c>
      <c r="W459" s="236" t="str">
        <f t="shared" si="382"/>
        <v/>
      </c>
      <c r="X459" s="237" t="str">
        <f t="shared" si="383"/>
        <v/>
      </c>
      <c r="Y459" s="245" t="str">
        <f t="shared" si="384"/>
        <v/>
      </c>
      <c r="Z459" s="236" t="str">
        <f t="shared" si="385"/>
        <v/>
      </c>
      <c r="AA459" s="248" t="str">
        <f t="shared" si="386"/>
        <v/>
      </c>
      <c r="AB459" s="235" t="str">
        <f t="shared" si="387"/>
        <v/>
      </c>
      <c r="AC459" s="236">
        <f t="shared" si="388"/>
        <v>1</v>
      </c>
      <c r="AD459" s="236" t="str">
        <f t="shared" si="389"/>
        <v/>
      </c>
      <c r="AE459" s="237" t="str">
        <f t="shared" si="390"/>
        <v/>
      </c>
      <c r="AF459" s="245" t="str">
        <f t="shared" si="391"/>
        <v/>
      </c>
      <c r="AG459" s="236" t="str">
        <f t="shared" si="392"/>
        <v/>
      </c>
      <c r="AH459" s="236" t="str">
        <f t="shared" si="393"/>
        <v/>
      </c>
      <c r="AI459" s="237" t="str">
        <f t="shared" si="394"/>
        <v/>
      </c>
      <c r="AJ459" s="245" t="str">
        <f t="shared" si="395"/>
        <v/>
      </c>
      <c r="AK459" s="236" t="str">
        <f t="shared" si="396"/>
        <v/>
      </c>
      <c r="AL459" s="236" t="str">
        <f t="shared" si="397"/>
        <v/>
      </c>
      <c r="AM459" s="248" t="str">
        <f t="shared" si="398"/>
        <v/>
      </c>
      <c r="AN459" s="250"/>
      <c r="AO459" s="251"/>
      <c r="AP459" s="251"/>
      <c r="AQ459" s="251"/>
      <c r="AR459" s="251"/>
      <c r="AS459" s="251"/>
      <c r="AT459">
        <f t="shared" si="399"/>
        <v>25</v>
      </c>
      <c r="AU459">
        <f t="shared" si="400"/>
        <v>8</v>
      </c>
      <c r="AV459">
        <f t="shared" si="401"/>
        <v>0</v>
      </c>
    </row>
    <row r="460" spans="1:48" ht="21.75">
      <c r="A460" s="174">
        <v>5</v>
      </c>
      <c r="B460" s="175" t="s">
        <v>1223</v>
      </c>
      <c r="C460" s="175" t="s">
        <v>35</v>
      </c>
      <c r="D460" s="176">
        <v>39714</v>
      </c>
      <c r="E460" s="177">
        <v>39714</v>
      </c>
      <c r="F460" s="177">
        <v>41975</v>
      </c>
      <c r="G460" s="181"/>
      <c r="H460" s="178"/>
      <c r="I460" s="175" t="s">
        <v>58</v>
      </c>
      <c r="J460" s="177">
        <v>50314</v>
      </c>
      <c r="K460" s="179" t="s">
        <v>3</v>
      </c>
      <c r="L460" s="175" t="s">
        <v>1433</v>
      </c>
      <c r="M460" s="175" t="s">
        <v>88</v>
      </c>
      <c r="N460" s="175" t="s">
        <v>578</v>
      </c>
      <c r="O460" s="175" t="s">
        <v>579</v>
      </c>
      <c r="P460" s="179" t="s">
        <v>194</v>
      </c>
      <c r="Q460" s="179" t="s">
        <v>38</v>
      </c>
      <c r="R460" s="180"/>
      <c r="S460" s="235">
        <f t="shared" si="378"/>
        <v>1</v>
      </c>
      <c r="T460" s="236" t="str">
        <f t="shared" si="379"/>
        <v/>
      </c>
      <c r="U460" s="237" t="str">
        <f t="shared" si="380"/>
        <v/>
      </c>
      <c r="V460" s="245" t="str">
        <f t="shared" si="381"/>
        <v/>
      </c>
      <c r="W460" s="236" t="str">
        <f t="shared" si="382"/>
        <v/>
      </c>
      <c r="X460" s="237" t="str">
        <f t="shared" si="383"/>
        <v/>
      </c>
      <c r="Y460" s="245" t="str">
        <f t="shared" si="384"/>
        <v/>
      </c>
      <c r="Z460" s="236" t="str">
        <f t="shared" si="385"/>
        <v/>
      </c>
      <c r="AA460" s="248" t="str">
        <f t="shared" si="386"/>
        <v/>
      </c>
      <c r="AB460" s="235" t="str">
        <f t="shared" si="387"/>
        <v/>
      </c>
      <c r="AC460" s="236" t="str">
        <f t="shared" si="388"/>
        <v/>
      </c>
      <c r="AD460" s="236">
        <f t="shared" si="389"/>
        <v>1</v>
      </c>
      <c r="AE460" s="237" t="str">
        <f t="shared" si="390"/>
        <v/>
      </c>
      <c r="AF460" s="245" t="str">
        <f t="shared" si="391"/>
        <v/>
      </c>
      <c r="AG460" s="236" t="str">
        <f t="shared" si="392"/>
        <v/>
      </c>
      <c r="AH460" s="236" t="str">
        <f t="shared" si="393"/>
        <v/>
      </c>
      <c r="AI460" s="237" t="str">
        <f t="shared" si="394"/>
        <v/>
      </c>
      <c r="AJ460" s="245" t="str">
        <f t="shared" si="395"/>
        <v/>
      </c>
      <c r="AK460" s="236" t="str">
        <f t="shared" si="396"/>
        <v/>
      </c>
      <c r="AL460" s="236" t="str">
        <f t="shared" si="397"/>
        <v/>
      </c>
      <c r="AM460" s="248" t="str">
        <f t="shared" si="398"/>
        <v/>
      </c>
      <c r="AN460" s="250"/>
      <c r="AO460" s="251"/>
      <c r="AP460" s="251"/>
      <c r="AQ460" s="251"/>
      <c r="AR460" s="251"/>
      <c r="AS460" s="251"/>
      <c r="AT460">
        <f t="shared" si="399"/>
        <v>14</v>
      </c>
      <c r="AU460">
        <f t="shared" si="400"/>
        <v>8</v>
      </c>
      <c r="AV460">
        <f t="shared" si="401"/>
        <v>9</v>
      </c>
    </row>
    <row r="461" spans="1:48" ht="21.75">
      <c r="A461" s="174">
        <v>6</v>
      </c>
      <c r="B461" s="175" t="s">
        <v>2253</v>
      </c>
      <c r="C461" s="175" t="s">
        <v>35</v>
      </c>
      <c r="D461" s="176">
        <v>42464</v>
      </c>
      <c r="E461" s="177">
        <v>42464</v>
      </c>
      <c r="F461" s="177">
        <v>43378</v>
      </c>
      <c r="G461" s="181"/>
      <c r="H461" s="178"/>
      <c r="I461" s="175" t="s">
        <v>58</v>
      </c>
      <c r="J461" s="177">
        <v>48488</v>
      </c>
      <c r="K461" s="179" t="s">
        <v>3</v>
      </c>
      <c r="L461" s="175" t="s">
        <v>1244</v>
      </c>
      <c r="M461" s="175" t="s">
        <v>1884</v>
      </c>
      <c r="N461" s="175" t="s">
        <v>1245</v>
      </c>
      <c r="O461" s="175" t="s">
        <v>1246</v>
      </c>
      <c r="P461" s="179" t="s">
        <v>9</v>
      </c>
      <c r="Q461" s="179" t="s">
        <v>72</v>
      </c>
      <c r="R461" s="180"/>
      <c r="S461" s="235">
        <f t="shared" si="378"/>
        <v>1</v>
      </c>
      <c r="T461" s="236" t="str">
        <f t="shared" si="379"/>
        <v/>
      </c>
      <c r="U461" s="237" t="str">
        <f t="shared" si="380"/>
        <v/>
      </c>
      <c r="V461" s="245" t="str">
        <f t="shared" si="381"/>
        <v/>
      </c>
      <c r="W461" s="236" t="str">
        <f t="shared" si="382"/>
        <v/>
      </c>
      <c r="X461" s="237" t="str">
        <f t="shared" si="383"/>
        <v/>
      </c>
      <c r="Y461" s="245" t="str">
        <f t="shared" si="384"/>
        <v/>
      </c>
      <c r="Z461" s="236" t="str">
        <f t="shared" si="385"/>
        <v/>
      </c>
      <c r="AA461" s="248" t="str">
        <f t="shared" si="386"/>
        <v/>
      </c>
      <c r="AB461" s="235" t="str">
        <f t="shared" si="387"/>
        <v/>
      </c>
      <c r="AC461" s="236" t="str">
        <f t="shared" si="388"/>
        <v/>
      </c>
      <c r="AD461" s="236">
        <f t="shared" si="389"/>
        <v>1</v>
      </c>
      <c r="AE461" s="237" t="str">
        <f t="shared" si="390"/>
        <v/>
      </c>
      <c r="AF461" s="245" t="str">
        <f t="shared" si="391"/>
        <v/>
      </c>
      <c r="AG461" s="236" t="str">
        <f t="shared" si="392"/>
        <v/>
      </c>
      <c r="AH461" s="236" t="str">
        <f t="shared" si="393"/>
        <v/>
      </c>
      <c r="AI461" s="237" t="str">
        <f t="shared" si="394"/>
        <v/>
      </c>
      <c r="AJ461" s="245" t="str">
        <f t="shared" si="395"/>
        <v/>
      </c>
      <c r="AK461" s="236" t="str">
        <f t="shared" si="396"/>
        <v/>
      </c>
      <c r="AL461" s="236" t="str">
        <f t="shared" si="397"/>
        <v/>
      </c>
      <c r="AM461" s="248" t="str">
        <f t="shared" si="398"/>
        <v/>
      </c>
      <c r="AN461" s="250"/>
      <c r="AO461" s="251"/>
      <c r="AP461" s="251"/>
      <c r="AQ461" s="251"/>
      <c r="AR461" s="251"/>
      <c r="AS461" s="251"/>
      <c r="AT461">
        <f t="shared" si="399"/>
        <v>7</v>
      </c>
      <c r="AU461">
        <f t="shared" si="400"/>
        <v>1</v>
      </c>
      <c r="AV461">
        <f t="shared" si="401"/>
        <v>28</v>
      </c>
    </row>
    <row r="462" spans="1:48" ht="21.75">
      <c r="A462" s="174">
        <v>7</v>
      </c>
      <c r="B462" s="175" t="s">
        <v>2406</v>
      </c>
      <c r="C462" s="175" t="s">
        <v>35</v>
      </c>
      <c r="D462" s="176">
        <v>40344</v>
      </c>
      <c r="E462" s="177">
        <v>40344</v>
      </c>
      <c r="F462" s="177">
        <v>44095</v>
      </c>
      <c r="G462" s="181"/>
      <c r="H462" s="178"/>
      <c r="I462" s="175" t="s">
        <v>58</v>
      </c>
      <c r="J462" s="177">
        <v>50314</v>
      </c>
      <c r="K462" s="179" t="s">
        <v>3</v>
      </c>
      <c r="L462" s="175" t="s">
        <v>1253</v>
      </c>
      <c r="M462" s="175" t="s">
        <v>270</v>
      </c>
      <c r="N462" s="175" t="s">
        <v>824</v>
      </c>
      <c r="O462" s="175" t="s">
        <v>7</v>
      </c>
      <c r="P462" s="179" t="s">
        <v>194</v>
      </c>
      <c r="Q462" s="179" t="s">
        <v>60</v>
      </c>
      <c r="R462" s="180"/>
      <c r="S462" s="235">
        <f t="shared" si="378"/>
        <v>1</v>
      </c>
      <c r="T462" s="236" t="str">
        <f t="shared" si="379"/>
        <v/>
      </c>
      <c r="U462" s="237" t="str">
        <f t="shared" si="380"/>
        <v/>
      </c>
      <c r="V462" s="245" t="str">
        <f t="shared" si="381"/>
        <v/>
      </c>
      <c r="W462" s="236" t="str">
        <f t="shared" si="382"/>
        <v/>
      </c>
      <c r="X462" s="237" t="str">
        <f t="shared" si="383"/>
        <v/>
      </c>
      <c r="Y462" s="245" t="str">
        <f t="shared" si="384"/>
        <v/>
      </c>
      <c r="Z462" s="236" t="str">
        <f t="shared" si="385"/>
        <v/>
      </c>
      <c r="AA462" s="248" t="str">
        <f t="shared" si="386"/>
        <v/>
      </c>
      <c r="AB462" s="235" t="str">
        <f t="shared" si="387"/>
        <v/>
      </c>
      <c r="AC462" s="236" t="str">
        <f t="shared" si="388"/>
        <v/>
      </c>
      <c r="AD462" s="236">
        <f t="shared" si="389"/>
        <v>1</v>
      </c>
      <c r="AE462" s="237" t="str">
        <f t="shared" si="390"/>
        <v/>
      </c>
      <c r="AF462" s="245" t="str">
        <f t="shared" si="391"/>
        <v/>
      </c>
      <c r="AG462" s="236" t="str">
        <f t="shared" si="392"/>
        <v/>
      </c>
      <c r="AH462" s="236" t="str">
        <f t="shared" si="393"/>
        <v/>
      </c>
      <c r="AI462" s="237" t="str">
        <f t="shared" si="394"/>
        <v/>
      </c>
      <c r="AJ462" s="245" t="str">
        <f t="shared" si="395"/>
        <v/>
      </c>
      <c r="AK462" s="236" t="str">
        <f t="shared" si="396"/>
        <v/>
      </c>
      <c r="AL462" s="236" t="str">
        <f t="shared" si="397"/>
        <v/>
      </c>
      <c r="AM462" s="248" t="str">
        <f t="shared" si="398"/>
        <v/>
      </c>
      <c r="AN462" s="250"/>
      <c r="AO462" s="251"/>
      <c r="AP462" s="251"/>
      <c r="AQ462" s="251"/>
      <c r="AR462" s="251"/>
      <c r="AS462" s="251"/>
      <c r="AT462">
        <f t="shared" si="399"/>
        <v>12</v>
      </c>
      <c r="AU462">
        <f t="shared" si="400"/>
        <v>11</v>
      </c>
      <c r="AV462">
        <f t="shared" si="401"/>
        <v>17</v>
      </c>
    </row>
    <row r="463" spans="1:48" ht="21.75">
      <c r="A463" s="174">
        <v>8</v>
      </c>
      <c r="B463" s="175" t="s">
        <v>1227</v>
      </c>
      <c r="C463" s="175" t="s">
        <v>35</v>
      </c>
      <c r="D463" s="176">
        <v>35704</v>
      </c>
      <c r="E463" s="177">
        <v>35704</v>
      </c>
      <c r="F463" s="177">
        <v>41781</v>
      </c>
      <c r="G463" s="181"/>
      <c r="H463" s="178"/>
      <c r="I463" s="175" t="s">
        <v>58</v>
      </c>
      <c r="J463" s="177">
        <v>47392</v>
      </c>
      <c r="K463" s="179" t="s">
        <v>3</v>
      </c>
      <c r="L463" s="175" t="s">
        <v>398</v>
      </c>
      <c r="M463" s="175" t="s">
        <v>5</v>
      </c>
      <c r="N463" s="175" t="s">
        <v>399</v>
      </c>
      <c r="O463" s="175" t="s">
        <v>7</v>
      </c>
      <c r="P463" s="179" t="s">
        <v>9</v>
      </c>
      <c r="Q463" s="179" t="s">
        <v>38</v>
      </c>
      <c r="R463" s="180"/>
      <c r="S463" s="235">
        <f t="shared" si="378"/>
        <v>1</v>
      </c>
      <c r="T463" s="236" t="str">
        <f t="shared" si="379"/>
        <v/>
      </c>
      <c r="U463" s="237" t="str">
        <f t="shared" si="380"/>
        <v/>
      </c>
      <c r="V463" s="245" t="str">
        <f t="shared" si="381"/>
        <v/>
      </c>
      <c r="W463" s="236" t="str">
        <f t="shared" si="382"/>
        <v/>
      </c>
      <c r="X463" s="237" t="str">
        <f t="shared" si="383"/>
        <v/>
      </c>
      <c r="Y463" s="245" t="str">
        <f t="shared" si="384"/>
        <v/>
      </c>
      <c r="Z463" s="236" t="str">
        <f t="shared" si="385"/>
        <v/>
      </c>
      <c r="AA463" s="248" t="str">
        <f t="shared" si="386"/>
        <v/>
      </c>
      <c r="AB463" s="235" t="str">
        <f t="shared" si="387"/>
        <v/>
      </c>
      <c r="AC463" s="236" t="str">
        <f t="shared" si="388"/>
        <v/>
      </c>
      <c r="AD463" s="236">
        <f t="shared" si="389"/>
        <v>1</v>
      </c>
      <c r="AE463" s="237" t="str">
        <f t="shared" si="390"/>
        <v/>
      </c>
      <c r="AF463" s="245" t="str">
        <f t="shared" si="391"/>
        <v/>
      </c>
      <c r="AG463" s="236" t="str">
        <f t="shared" si="392"/>
        <v/>
      </c>
      <c r="AH463" s="236" t="str">
        <f t="shared" si="393"/>
        <v/>
      </c>
      <c r="AI463" s="237" t="str">
        <f t="shared" si="394"/>
        <v/>
      </c>
      <c r="AJ463" s="245" t="str">
        <f t="shared" si="395"/>
        <v/>
      </c>
      <c r="AK463" s="236" t="str">
        <f t="shared" si="396"/>
        <v/>
      </c>
      <c r="AL463" s="236" t="str">
        <f t="shared" si="397"/>
        <v/>
      </c>
      <c r="AM463" s="248" t="str">
        <f t="shared" si="398"/>
        <v/>
      </c>
      <c r="AN463" s="250"/>
      <c r="AO463" s="251"/>
      <c r="AP463" s="251"/>
      <c r="AQ463" s="251"/>
      <c r="AR463" s="251"/>
      <c r="AS463" s="251"/>
      <c r="AT463">
        <f t="shared" si="399"/>
        <v>25</v>
      </c>
      <c r="AU463">
        <f t="shared" si="400"/>
        <v>8</v>
      </c>
      <c r="AV463">
        <f t="shared" si="401"/>
        <v>0</v>
      </c>
    </row>
    <row r="464" spans="1:48" ht="21.75">
      <c r="A464" s="174">
        <v>9</v>
      </c>
      <c r="B464" s="175" t="s">
        <v>1228</v>
      </c>
      <c r="C464" s="175" t="s">
        <v>35</v>
      </c>
      <c r="D464" s="176">
        <v>35387</v>
      </c>
      <c r="E464" s="177">
        <v>35387</v>
      </c>
      <c r="F464" s="177">
        <v>38925</v>
      </c>
      <c r="G464" s="181"/>
      <c r="H464" s="178"/>
      <c r="I464" s="175" t="s">
        <v>58</v>
      </c>
      <c r="J464" s="177">
        <v>47392</v>
      </c>
      <c r="K464" s="179" t="s">
        <v>3</v>
      </c>
      <c r="L464" s="175" t="s">
        <v>1229</v>
      </c>
      <c r="M464" s="175" t="s">
        <v>1230</v>
      </c>
      <c r="N464" s="175" t="s">
        <v>1231</v>
      </c>
      <c r="O464" s="175" t="s">
        <v>53</v>
      </c>
      <c r="P464" s="179" t="s">
        <v>121</v>
      </c>
      <c r="Q464" s="179" t="s">
        <v>109</v>
      </c>
      <c r="R464" s="180"/>
      <c r="S464" s="235">
        <f t="shared" si="378"/>
        <v>1</v>
      </c>
      <c r="T464" s="236" t="str">
        <f t="shared" si="379"/>
        <v/>
      </c>
      <c r="U464" s="237" t="str">
        <f t="shared" si="380"/>
        <v/>
      </c>
      <c r="V464" s="245" t="str">
        <f t="shared" si="381"/>
        <v/>
      </c>
      <c r="W464" s="236" t="str">
        <f t="shared" si="382"/>
        <v/>
      </c>
      <c r="X464" s="237" t="str">
        <f t="shared" si="383"/>
        <v/>
      </c>
      <c r="Y464" s="245" t="str">
        <f t="shared" si="384"/>
        <v/>
      </c>
      <c r="Z464" s="236" t="str">
        <f t="shared" si="385"/>
        <v/>
      </c>
      <c r="AA464" s="248" t="str">
        <f t="shared" si="386"/>
        <v/>
      </c>
      <c r="AB464" s="235" t="str">
        <f t="shared" si="387"/>
        <v/>
      </c>
      <c r="AC464" s="236" t="str">
        <f t="shared" si="388"/>
        <v/>
      </c>
      <c r="AD464" s="236">
        <f t="shared" si="389"/>
        <v>1</v>
      </c>
      <c r="AE464" s="237" t="str">
        <f t="shared" si="390"/>
        <v/>
      </c>
      <c r="AF464" s="245" t="str">
        <f t="shared" si="391"/>
        <v/>
      </c>
      <c r="AG464" s="236" t="str">
        <f t="shared" si="392"/>
        <v/>
      </c>
      <c r="AH464" s="236" t="str">
        <f t="shared" si="393"/>
        <v/>
      </c>
      <c r="AI464" s="237" t="str">
        <f t="shared" si="394"/>
        <v/>
      </c>
      <c r="AJ464" s="245" t="str">
        <f t="shared" si="395"/>
        <v/>
      </c>
      <c r="AK464" s="236" t="str">
        <f t="shared" si="396"/>
        <v/>
      </c>
      <c r="AL464" s="236" t="str">
        <f t="shared" si="397"/>
        <v/>
      </c>
      <c r="AM464" s="248" t="str">
        <f t="shared" si="398"/>
        <v/>
      </c>
      <c r="AN464" s="250"/>
      <c r="AO464" s="251"/>
      <c r="AP464" s="251"/>
      <c r="AQ464" s="251"/>
      <c r="AR464" s="251"/>
      <c r="AS464" s="251"/>
      <c r="AT464">
        <f t="shared" si="399"/>
        <v>26</v>
      </c>
      <c r="AU464">
        <f t="shared" si="400"/>
        <v>6</v>
      </c>
      <c r="AV464">
        <f t="shared" si="401"/>
        <v>14</v>
      </c>
    </row>
    <row r="465" spans="1:48" ht="21.75">
      <c r="A465" s="174">
        <v>10</v>
      </c>
      <c r="B465" s="203" t="s">
        <v>2152</v>
      </c>
      <c r="C465" s="203" t="s">
        <v>35</v>
      </c>
      <c r="D465" s="204">
        <v>39252</v>
      </c>
      <c r="E465" s="205">
        <v>39252</v>
      </c>
      <c r="F465" s="205">
        <v>43348</v>
      </c>
      <c r="G465" s="205"/>
      <c r="H465" s="206"/>
      <c r="I465" s="203" t="s">
        <v>58</v>
      </c>
      <c r="J465" s="205">
        <v>51410</v>
      </c>
      <c r="K465" s="207" t="s">
        <v>3</v>
      </c>
      <c r="L465" s="203" t="s">
        <v>2482</v>
      </c>
      <c r="M465" s="203" t="s">
        <v>1928</v>
      </c>
      <c r="N465" s="203" t="s">
        <v>2046</v>
      </c>
      <c r="O465" s="203" t="s">
        <v>1255</v>
      </c>
      <c r="P465" s="207" t="s">
        <v>60</v>
      </c>
      <c r="Q465" s="207" t="s">
        <v>73</v>
      </c>
      <c r="R465" s="203"/>
      <c r="S465" s="235">
        <f t="shared" si="378"/>
        <v>1</v>
      </c>
      <c r="T465" s="236" t="str">
        <f t="shared" si="379"/>
        <v/>
      </c>
      <c r="U465" s="237" t="str">
        <f t="shared" si="380"/>
        <v/>
      </c>
      <c r="V465" s="245" t="str">
        <f t="shared" si="381"/>
        <v/>
      </c>
      <c r="W465" s="236" t="str">
        <f t="shared" si="382"/>
        <v/>
      </c>
      <c r="X465" s="237" t="str">
        <f t="shared" si="383"/>
        <v/>
      </c>
      <c r="Y465" s="245" t="str">
        <f t="shared" si="384"/>
        <v/>
      </c>
      <c r="Z465" s="236" t="str">
        <f t="shared" si="385"/>
        <v/>
      </c>
      <c r="AA465" s="248" t="str">
        <f t="shared" si="386"/>
        <v/>
      </c>
      <c r="AB465" s="235" t="str">
        <f t="shared" si="387"/>
        <v/>
      </c>
      <c r="AC465" s="236" t="str">
        <f t="shared" si="388"/>
        <v/>
      </c>
      <c r="AD465" s="236">
        <f t="shared" si="389"/>
        <v>1</v>
      </c>
      <c r="AE465" s="237" t="str">
        <f t="shared" si="390"/>
        <v/>
      </c>
      <c r="AF465" s="245" t="str">
        <f t="shared" si="391"/>
        <v/>
      </c>
      <c r="AG465" s="236" t="str">
        <f t="shared" si="392"/>
        <v/>
      </c>
      <c r="AH465" s="236" t="str">
        <f t="shared" si="393"/>
        <v/>
      </c>
      <c r="AI465" s="237" t="str">
        <f t="shared" si="394"/>
        <v/>
      </c>
      <c r="AJ465" s="245" t="str">
        <f t="shared" si="395"/>
        <v/>
      </c>
      <c r="AK465" s="236" t="str">
        <f t="shared" si="396"/>
        <v/>
      </c>
      <c r="AL465" s="236" t="str">
        <f t="shared" si="397"/>
        <v/>
      </c>
      <c r="AM465" s="248" t="str">
        <f t="shared" si="398"/>
        <v/>
      </c>
      <c r="AN465" s="250"/>
      <c r="AO465" s="251"/>
      <c r="AP465" s="251"/>
      <c r="AQ465" s="251"/>
      <c r="AR465" s="251"/>
      <c r="AS465" s="251"/>
      <c r="AT465">
        <f t="shared" si="399"/>
        <v>15</v>
      </c>
      <c r="AU465">
        <f t="shared" si="400"/>
        <v>11</v>
      </c>
      <c r="AV465">
        <f t="shared" si="401"/>
        <v>13</v>
      </c>
    </row>
    <row r="466" spans="1:48" ht="21.75">
      <c r="A466" s="174">
        <v>11</v>
      </c>
      <c r="B466" s="175" t="s">
        <v>2407</v>
      </c>
      <c r="C466" s="175" t="s">
        <v>35</v>
      </c>
      <c r="D466" s="176">
        <v>39783</v>
      </c>
      <c r="E466" s="177">
        <v>39783</v>
      </c>
      <c r="F466" s="177">
        <v>44032</v>
      </c>
      <c r="G466" s="181"/>
      <c r="H466" s="178"/>
      <c r="I466" s="175" t="s">
        <v>58</v>
      </c>
      <c r="J466" s="177">
        <v>51775</v>
      </c>
      <c r="K466" s="179" t="s">
        <v>3</v>
      </c>
      <c r="L466" s="175" t="s">
        <v>1839</v>
      </c>
      <c r="M466" s="175" t="s">
        <v>1840</v>
      </c>
      <c r="N466" s="175" t="s">
        <v>1219</v>
      </c>
      <c r="O466" s="175" t="s">
        <v>53</v>
      </c>
      <c r="P466" s="179" t="s">
        <v>60</v>
      </c>
      <c r="Q466" s="179" t="s">
        <v>1768</v>
      </c>
      <c r="R466" s="180"/>
      <c r="S466" s="235">
        <f t="shared" si="378"/>
        <v>1</v>
      </c>
      <c r="T466" s="236" t="str">
        <f t="shared" si="379"/>
        <v/>
      </c>
      <c r="U466" s="237" t="str">
        <f t="shared" si="380"/>
        <v/>
      </c>
      <c r="V466" s="245" t="str">
        <f t="shared" si="381"/>
        <v/>
      </c>
      <c r="W466" s="236" t="str">
        <f t="shared" si="382"/>
        <v/>
      </c>
      <c r="X466" s="237" t="str">
        <f t="shared" si="383"/>
        <v/>
      </c>
      <c r="Y466" s="245" t="str">
        <f t="shared" si="384"/>
        <v/>
      </c>
      <c r="Z466" s="236" t="str">
        <f t="shared" si="385"/>
        <v/>
      </c>
      <c r="AA466" s="248" t="str">
        <f t="shared" si="386"/>
        <v/>
      </c>
      <c r="AB466" s="235" t="str">
        <f t="shared" si="387"/>
        <v/>
      </c>
      <c r="AC466" s="236" t="str">
        <f t="shared" si="388"/>
        <v/>
      </c>
      <c r="AD466" s="236">
        <f t="shared" si="389"/>
        <v>1</v>
      </c>
      <c r="AE466" s="237" t="str">
        <f t="shared" si="390"/>
        <v/>
      </c>
      <c r="AF466" s="245" t="str">
        <f t="shared" si="391"/>
        <v/>
      </c>
      <c r="AG466" s="236" t="str">
        <f t="shared" si="392"/>
        <v/>
      </c>
      <c r="AH466" s="236" t="str">
        <f t="shared" si="393"/>
        <v/>
      </c>
      <c r="AI466" s="237" t="str">
        <f t="shared" si="394"/>
        <v/>
      </c>
      <c r="AJ466" s="245" t="str">
        <f t="shared" si="395"/>
        <v/>
      </c>
      <c r="AK466" s="236" t="str">
        <f t="shared" si="396"/>
        <v/>
      </c>
      <c r="AL466" s="236" t="str">
        <f t="shared" si="397"/>
        <v/>
      </c>
      <c r="AM466" s="248" t="str">
        <f t="shared" si="398"/>
        <v/>
      </c>
      <c r="AN466" s="250"/>
      <c r="AO466" s="251"/>
      <c r="AP466" s="251"/>
      <c r="AQ466" s="251"/>
      <c r="AR466" s="251"/>
      <c r="AS466" s="251"/>
      <c r="AT466">
        <f t="shared" si="399"/>
        <v>14</v>
      </c>
      <c r="AU466">
        <f t="shared" si="400"/>
        <v>6</v>
      </c>
      <c r="AV466">
        <f t="shared" si="401"/>
        <v>0</v>
      </c>
    </row>
    <row r="467" spans="1:48" ht="21.75">
      <c r="A467" s="174">
        <v>12</v>
      </c>
      <c r="B467" s="175" t="s">
        <v>1235</v>
      </c>
      <c r="C467" s="175" t="s">
        <v>35</v>
      </c>
      <c r="D467" s="176">
        <v>35753</v>
      </c>
      <c r="E467" s="177">
        <v>35753</v>
      </c>
      <c r="F467" s="177">
        <v>41054</v>
      </c>
      <c r="G467" s="181"/>
      <c r="H467" s="178"/>
      <c r="I467" s="175" t="s">
        <v>58</v>
      </c>
      <c r="J467" s="177">
        <v>47027</v>
      </c>
      <c r="K467" s="179" t="s">
        <v>10</v>
      </c>
      <c r="L467" s="175" t="s">
        <v>2045</v>
      </c>
      <c r="M467" s="175" t="s">
        <v>1984</v>
      </c>
      <c r="N467" s="175" t="s">
        <v>1236</v>
      </c>
      <c r="O467" s="175" t="s">
        <v>1237</v>
      </c>
      <c r="P467" s="179" t="s">
        <v>76</v>
      </c>
      <c r="Q467" s="179" t="s">
        <v>40</v>
      </c>
      <c r="R467" s="180"/>
      <c r="S467" s="235" t="str">
        <f t="shared" si="378"/>
        <v/>
      </c>
      <c r="T467" s="236">
        <f t="shared" si="379"/>
        <v>1</v>
      </c>
      <c r="U467" s="237" t="str">
        <f t="shared" si="380"/>
        <v/>
      </c>
      <c r="V467" s="245" t="str">
        <f t="shared" si="381"/>
        <v/>
      </c>
      <c r="W467" s="236" t="str">
        <f t="shared" si="382"/>
        <v/>
      </c>
      <c r="X467" s="237" t="str">
        <f t="shared" si="383"/>
        <v/>
      </c>
      <c r="Y467" s="245" t="str">
        <f t="shared" si="384"/>
        <v/>
      </c>
      <c r="Z467" s="236" t="str">
        <f t="shared" si="385"/>
        <v/>
      </c>
      <c r="AA467" s="248" t="str">
        <f t="shared" si="386"/>
        <v/>
      </c>
      <c r="AB467" s="235" t="str">
        <f t="shared" si="387"/>
        <v/>
      </c>
      <c r="AC467" s="236" t="str">
        <f t="shared" si="388"/>
        <v/>
      </c>
      <c r="AD467" s="236">
        <f t="shared" si="389"/>
        <v>1</v>
      </c>
      <c r="AE467" s="237" t="str">
        <f t="shared" si="390"/>
        <v/>
      </c>
      <c r="AF467" s="245" t="str">
        <f t="shared" si="391"/>
        <v/>
      </c>
      <c r="AG467" s="236" t="str">
        <f t="shared" si="392"/>
        <v/>
      </c>
      <c r="AH467" s="236" t="str">
        <f t="shared" si="393"/>
        <v/>
      </c>
      <c r="AI467" s="237" t="str">
        <f t="shared" si="394"/>
        <v/>
      </c>
      <c r="AJ467" s="245" t="str">
        <f t="shared" si="395"/>
        <v/>
      </c>
      <c r="AK467" s="236" t="str">
        <f t="shared" si="396"/>
        <v/>
      </c>
      <c r="AL467" s="236" t="str">
        <f t="shared" si="397"/>
        <v/>
      </c>
      <c r="AM467" s="248" t="str">
        <f t="shared" si="398"/>
        <v/>
      </c>
      <c r="AN467" s="250"/>
      <c r="AO467" s="251"/>
      <c r="AP467" s="251"/>
      <c r="AQ467" s="251"/>
      <c r="AR467" s="251"/>
      <c r="AS467" s="251"/>
      <c r="AT467">
        <f t="shared" si="399"/>
        <v>25</v>
      </c>
      <c r="AU467">
        <f t="shared" si="400"/>
        <v>6</v>
      </c>
      <c r="AV467">
        <f t="shared" si="401"/>
        <v>13</v>
      </c>
    </row>
    <row r="468" spans="1:48" ht="21.75">
      <c r="A468" s="174">
        <v>23</v>
      </c>
      <c r="B468" s="175" t="s">
        <v>2550</v>
      </c>
      <c r="C468" s="175" t="s">
        <v>35</v>
      </c>
      <c r="D468" s="176">
        <v>42237</v>
      </c>
      <c r="E468" s="177">
        <v>42237</v>
      </c>
      <c r="F468" s="181">
        <v>44516</v>
      </c>
      <c r="G468" s="181"/>
      <c r="H468" s="178"/>
      <c r="I468" s="175" t="s">
        <v>58</v>
      </c>
      <c r="J468" s="177">
        <v>53601</v>
      </c>
      <c r="K468" s="179" t="s">
        <v>10</v>
      </c>
      <c r="L468" s="175" t="s">
        <v>1259</v>
      </c>
      <c r="M468" s="175" t="s">
        <v>1251</v>
      </c>
      <c r="N468" s="175" t="s">
        <v>1219</v>
      </c>
      <c r="O468" s="175" t="s">
        <v>579</v>
      </c>
      <c r="P468" s="179" t="s">
        <v>60</v>
      </c>
      <c r="Q468" s="179" t="s">
        <v>73</v>
      </c>
      <c r="R468" s="180"/>
      <c r="S468" s="235" t="str">
        <f>IF($B468&lt;&gt;"",IF(AND($K468="เอก",OR($AT468&gt;0,AND($AT468=0,$AU468&gt;=9))),1,""),"")</f>
        <v/>
      </c>
      <c r="T468" s="236">
        <f>IF($B468&lt;&gt;"",IF(AND($K468="โท",OR($AT468&gt;0,AND($AT468=0,$AU468&gt;=9))),1,""),"")</f>
        <v>1</v>
      </c>
      <c r="U468" s="237" t="str">
        <f>IF($B468&lt;&gt;"",IF(AND($K468="ตรี",OR($AT468&gt;0,AND($AT468=0,$AU468&gt;=9))),1,""),"")</f>
        <v/>
      </c>
      <c r="V468" s="245" t="str">
        <f>IF($B468&lt;&gt;"",IF(AND($K468="เอก",AND($AT468=0,AND($AU468&gt;=6,$AU468&lt;=8))),1,""),"")</f>
        <v/>
      </c>
      <c r="W468" s="236" t="str">
        <f>IF($B468&lt;&gt;"",IF(AND($K468="โท",AND($AT468=0,AND($AU468&gt;=6,$AU468&lt;=8))),1,""),"")</f>
        <v/>
      </c>
      <c r="X468" s="237" t="str">
        <f>IF($B468&lt;&gt;"",IF(AND($K468="ตรี",AND($AT468=0,AND($AU468&gt;=6,$AU468&lt;=8))),1,""),"")</f>
        <v/>
      </c>
      <c r="Y468" s="245" t="str">
        <f>IF($B468&lt;&gt;"",IF(AND($K468="เอก",AND($AT468=0,AND($AU468&gt;=0,$AU468&lt;=5))),1,""),"")</f>
        <v/>
      </c>
      <c r="Z468" s="236" t="str">
        <f>IF($B468&lt;&gt;"",IF(AND($K468="โท",AND($AT468=0,AND($AU468&gt;=0,$AU468&lt;=5))),1,""),"")</f>
        <v/>
      </c>
      <c r="AA468" s="248" t="str">
        <f>IF($B468&lt;&gt;"",IF(AND($K468="ตรี",AND($AT468=0,AND($AU468&gt;=0,$AU468&lt;=5))),1,""),"")</f>
        <v/>
      </c>
      <c r="AB468" s="235" t="str">
        <f>IF($B468&lt;&gt;"",IF(AND($C468="ศาสตราจารย์",OR($AT468&gt;0,AND($AT468=0,$AU468&gt;=9))),1,""),"")</f>
        <v/>
      </c>
      <c r="AC468" s="236" t="str">
        <f>IF($B468&lt;&gt;"",IF(AND($C468="รองศาสตราจารย์",OR($AT468&gt;0,AND($AT468=0,$AU468&gt;=9))),1,""),"")</f>
        <v/>
      </c>
      <c r="AD468" s="236">
        <f>IF($B468&lt;&gt;"",IF(AND($C468="ผู้ช่วยศาสตราจารย์",OR($AT468&gt;0,AND($AT468=0,$AU468&gt;=9))),1,""),"")</f>
        <v>1</v>
      </c>
      <c r="AE468" s="237" t="str">
        <f>IF($B468&lt;&gt;"",IF(AND($C468="อาจารย์",OR($AT468&gt;0,AND($AT468=0,$AU468&gt;=9))),1,""),"")</f>
        <v/>
      </c>
      <c r="AF468" s="245" t="str">
        <f>IF($B468&lt;&gt;"",IF(AND($C468="ศาสตราจารย์",AND($AT468=0,AND($AU468&gt;=6,$AU468&lt;=8))),1,""),"")</f>
        <v/>
      </c>
      <c r="AG468" s="236" t="str">
        <f>IF($B468&lt;&gt;"",IF(AND($C468="รองศาสตราจารย์",AND($AT468=0,AND($AU468&gt;=6,$AU468&lt;=8))),1,""),"")</f>
        <v/>
      </c>
      <c r="AH468" s="236" t="str">
        <f>IF($B468&lt;&gt;"",IF(AND($C468="ผู้ช่วยศาสตราจารย์",AND($AT468=0,AND($AU468&gt;=6,$AU468&lt;=8))),1,""),"")</f>
        <v/>
      </c>
      <c r="AI468" s="237" t="str">
        <f>IF($B468&lt;&gt;"",IF(AND($C468="อาจารย์",AND($AT468=0,AND($AU468&gt;=6,$AU468&lt;=8))),1,""),"")</f>
        <v/>
      </c>
      <c r="AJ468" s="245" t="str">
        <f>IF($B468&lt;&gt;"",IF(AND($C468="ศาสตราจารย์",AND($AT468=0,AND($AU468&gt;=0,$AU468&lt;=5))),1,""),"")</f>
        <v/>
      </c>
      <c r="AK468" s="236" t="str">
        <f>IF($B468&lt;&gt;"",IF(AND($C468="รองศาสตราจารย์",AND($AT468=0,AND($AU468&gt;=0,$AU468&lt;=5))),1,""),"")</f>
        <v/>
      </c>
      <c r="AL468" s="236" t="str">
        <f>IF($B468&lt;&gt;"",IF(AND($C468="ผู้ช่วยศาสตราจารย์",AND($AT468=0,AND($AU468&gt;=0,$AU468&lt;=5))),1,""),"")</f>
        <v/>
      </c>
      <c r="AM468" s="248" t="str">
        <f>IF($B468&lt;&gt;"",IF(AND($C468="อาจารย์",AND($AT468=0,AND($AU468&gt;=0,$AU468&lt;=5))),1,""),"")</f>
        <v/>
      </c>
      <c r="AN468" s="250"/>
      <c r="AO468" s="251"/>
      <c r="AP468" s="251"/>
      <c r="AQ468" s="251"/>
      <c r="AR468" s="251"/>
      <c r="AS468" s="251"/>
      <c r="AT468">
        <f>IF(B468&lt;&gt;"",DATEDIF(E468,$AT$9,"Y"),"")</f>
        <v>7</v>
      </c>
      <c r="AU468">
        <f>IF(B468&lt;&gt;"",DATEDIF(E468,$AT$9,"YM"),"")</f>
        <v>9</v>
      </c>
      <c r="AV468">
        <f>IF(B468&lt;&gt;"",DATEDIF(E468,$AT$9,"MD"),"")</f>
        <v>11</v>
      </c>
    </row>
    <row r="469" spans="1:48" ht="21.75">
      <c r="A469" s="174">
        <v>13</v>
      </c>
      <c r="B469" s="175" t="s">
        <v>2254</v>
      </c>
      <c r="C469" s="175" t="s">
        <v>35</v>
      </c>
      <c r="D469" s="176">
        <v>33483</v>
      </c>
      <c r="E469" s="177">
        <v>33483</v>
      </c>
      <c r="F469" s="177">
        <v>43306</v>
      </c>
      <c r="G469" s="181"/>
      <c r="H469" s="178"/>
      <c r="I469" s="175" t="s">
        <v>58</v>
      </c>
      <c r="J469" s="177">
        <v>45200</v>
      </c>
      <c r="K469" s="179" t="s">
        <v>10</v>
      </c>
      <c r="L469" s="175" t="s">
        <v>1271</v>
      </c>
      <c r="M469" s="175" t="s">
        <v>126</v>
      </c>
      <c r="N469" s="175" t="s">
        <v>197</v>
      </c>
      <c r="O469" s="175" t="s">
        <v>120</v>
      </c>
      <c r="P469" s="179" t="s">
        <v>64</v>
      </c>
      <c r="Q469" s="179" t="s">
        <v>194</v>
      </c>
      <c r="R469" s="180"/>
      <c r="S469" s="235" t="str">
        <f t="shared" si="378"/>
        <v/>
      </c>
      <c r="T469" s="236">
        <f t="shared" si="379"/>
        <v>1</v>
      </c>
      <c r="U469" s="237" t="str">
        <f t="shared" si="380"/>
        <v/>
      </c>
      <c r="V469" s="245" t="str">
        <f t="shared" si="381"/>
        <v/>
      </c>
      <c r="W469" s="236" t="str">
        <f t="shared" si="382"/>
        <v/>
      </c>
      <c r="X469" s="237" t="str">
        <f t="shared" si="383"/>
        <v/>
      </c>
      <c r="Y469" s="245" t="str">
        <f t="shared" si="384"/>
        <v/>
      </c>
      <c r="Z469" s="236" t="str">
        <f t="shared" si="385"/>
        <v/>
      </c>
      <c r="AA469" s="248" t="str">
        <f t="shared" si="386"/>
        <v/>
      </c>
      <c r="AB469" s="235" t="str">
        <f t="shared" si="387"/>
        <v/>
      </c>
      <c r="AC469" s="236" t="str">
        <f t="shared" si="388"/>
        <v/>
      </c>
      <c r="AD469" s="236">
        <f t="shared" si="389"/>
        <v>1</v>
      </c>
      <c r="AE469" s="237" t="str">
        <f t="shared" si="390"/>
        <v/>
      </c>
      <c r="AF469" s="245" t="str">
        <f t="shared" si="391"/>
        <v/>
      </c>
      <c r="AG469" s="236" t="str">
        <f t="shared" si="392"/>
        <v/>
      </c>
      <c r="AH469" s="236" t="str">
        <f t="shared" si="393"/>
        <v/>
      </c>
      <c r="AI469" s="237" t="str">
        <f t="shared" si="394"/>
        <v/>
      </c>
      <c r="AJ469" s="245" t="str">
        <f t="shared" si="395"/>
        <v/>
      </c>
      <c r="AK469" s="236" t="str">
        <f t="shared" si="396"/>
        <v/>
      </c>
      <c r="AL469" s="236" t="str">
        <f t="shared" si="397"/>
        <v/>
      </c>
      <c r="AM469" s="248" t="str">
        <f t="shared" si="398"/>
        <v/>
      </c>
      <c r="AN469" s="250"/>
      <c r="AO469" s="251"/>
      <c r="AP469" s="251"/>
      <c r="AQ469" s="251"/>
      <c r="AR469" s="251"/>
      <c r="AS469" s="251"/>
      <c r="AT469">
        <f t="shared" si="399"/>
        <v>31</v>
      </c>
      <c r="AU469">
        <f t="shared" si="400"/>
        <v>8</v>
      </c>
      <c r="AV469">
        <f t="shared" si="401"/>
        <v>30</v>
      </c>
    </row>
    <row r="470" spans="1:48" ht="21.75">
      <c r="A470" s="174">
        <v>14</v>
      </c>
      <c r="B470" s="175" t="s">
        <v>2153</v>
      </c>
      <c r="C470" s="175" t="s">
        <v>35</v>
      </c>
      <c r="D470" s="176">
        <v>41631</v>
      </c>
      <c r="E470" s="177">
        <v>41631</v>
      </c>
      <c r="F470" s="177">
        <v>43375</v>
      </c>
      <c r="G470" s="181"/>
      <c r="H470" s="178"/>
      <c r="I470" s="175" t="s">
        <v>58</v>
      </c>
      <c r="J470" s="177">
        <v>50679</v>
      </c>
      <c r="K470" s="179" t="s">
        <v>10</v>
      </c>
      <c r="L470" s="175" t="s">
        <v>1259</v>
      </c>
      <c r="M470" s="175" t="s">
        <v>1251</v>
      </c>
      <c r="N470" s="175" t="s">
        <v>1219</v>
      </c>
      <c r="O470" s="175" t="s">
        <v>7</v>
      </c>
      <c r="P470" s="179" t="s">
        <v>38</v>
      </c>
      <c r="Q470" s="179" t="s">
        <v>109</v>
      </c>
      <c r="R470" s="180"/>
      <c r="S470" s="235" t="str">
        <f t="shared" si="378"/>
        <v/>
      </c>
      <c r="T470" s="236">
        <f t="shared" si="379"/>
        <v>1</v>
      </c>
      <c r="U470" s="237" t="str">
        <f t="shared" si="380"/>
        <v/>
      </c>
      <c r="V470" s="245" t="str">
        <f t="shared" si="381"/>
        <v/>
      </c>
      <c r="W470" s="236" t="str">
        <f t="shared" si="382"/>
        <v/>
      </c>
      <c r="X470" s="237" t="str">
        <f t="shared" si="383"/>
        <v/>
      </c>
      <c r="Y470" s="245" t="str">
        <f t="shared" si="384"/>
        <v/>
      </c>
      <c r="Z470" s="236" t="str">
        <f t="shared" si="385"/>
        <v/>
      </c>
      <c r="AA470" s="248" t="str">
        <f t="shared" si="386"/>
        <v/>
      </c>
      <c r="AB470" s="235" t="str">
        <f t="shared" si="387"/>
        <v/>
      </c>
      <c r="AC470" s="236" t="str">
        <f t="shared" si="388"/>
        <v/>
      </c>
      <c r="AD470" s="236">
        <f t="shared" si="389"/>
        <v>1</v>
      </c>
      <c r="AE470" s="237" t="str">
        <f t="shared" si="390"/>
        <v/>
      </c>
      <c r="AF470" s="245" t="str">
        <f t="shared" si="391"/>
        <v/>
      </c>
      <c r="AG470" s="236" t="str">
        <f t="shared" si="392"/>
        <v/>
      </c>
      <c r="AH470" s="236" t="str">
        <f t="shared" si="393"/>
        <v/>
      </c>
      <c r="AI470" s="237" t="str">
        <f t="shared" si="394"/>
        <v/>
      </c>
      <c r="AJ470" s="245" t="str">
        <f t="shared" si="395"/>
        <v/>
      </c>
      <c r="AK470" s="236" t="str">
        <f t="shared" si="396"/>
        <v/>
      </c>
      <c r="AL470" s="236" t="str">
        <f t="shared" si="397"/>
        <v/>
      </c>
      <c r="AM470" s="248" t="str">
        <f t="shared" si="398"/>
        <v/>
      </c>
      <c r="AN470" s="250"/>
      <c r="AO470" s="251"/>
      <c r="AP470" s="251"/>
      <c r="AQ470" s="251"/>
      <c r="AR470" s="251"/>
      <c r="AS470" s="251"/>
      <c r="AT470">
        <f t="shared" si="399"/>
        <v>9</v>
      </c>
      <c r="AU470">
        <f t="shared" si="400"/>
        <v>5</v>
      </c>
      <c r="AV470">
        <f t="shared" si="401"/>
        <v>9</v>
      </c>
    </row>
    <row r="471" spans="1:48" ht="21.75">
      <c r="A471" s="174">
        <v>15</v>
      </c>
      <c r="B471" s="175" t="s">
        <v>2154</v>
      </c>
      <c r="C471" s="175" t="s">
        <v>35</v>
      </c>
      <c r="D471" s="176">
        <v>41421</v>
      </c>
      <c r="E471" s="177">
        <v>41421</v>
      </c>
      <c r="F471" s="177">
        <v>43257</v>
      </c>
      <c r="G471" s="181"/>
      <c r="H471" s="178"/>
      <c r="I471" s="175" t="s">
        <v>58</v>
      </c>
      <c r="J471" s="177">
        <v>50679</v>
      </c>
      <c r="K471" s="179" t="s">
        <v>10</v>
      </c>
      <c r="L471" s="175" t="s">
        <v>1662</v>
      </c>
      <c r="M471" s="175" t="s">
        <v>1251</v>
      </c>
      <c r="N471" s="180"/>
      <c r="O471" s="175" t="s">
        <v>7</v>
      </c>
      <c r="P471" s="179" t="s">
        <v>194</v>
      </c>
      <c r="Q471" s="179" t="s">
        <v>38</v>
      </c>
      <c r="R471" s="192" t="s">
        <v>1685</v>
      </c>
      <c r="S471" s="235" t="str">
        <f t="shared" si="378"/>
        <v/>
      </c>
      <c r="T471" s="236">
        <f t="shared" si="379"/>
        <v>1</v>
      </c>
      <c r="U471" s="237" t="str">
        <f t="shared" si="380"/>
        <v/>
      </c>
      <c r="V471" s="245" t="str">
        <f t="shared" si="381"/>
        <v/>
      </c>
      <c r="W471" s="236" t="str">
        <f t="shared" si="382"/>
        <v/>
      </c>
      <c r="X471" s="237" t="str">
        <f t="shared" si="383"/>
        <v/>
      </c>
      <c r="Y471" s="245" t="str">
        <f t="shared" si="384"/>
        <v/>
      </c>
      <c r="Z471" s="236" t="str">
        <f t="shared" si="385"/>
        <v/>
      </c>
      <c r="AA471" s="248" t="str">
        <f t="shared" si="386"/>
        <v/>
      </c>
      <c r="AB471" s="235" t="str">
        <f t="shared" si="387"/>
        <v/>
      </c>
      <c r="AC471" s="236" t="str">
        <f t="shared" si="388"/>
        <v/>
      </c>
      <c r="AD471" s="236">
        <f t="shared" si="389"/>
        <v>1</v>
      </c>
      <c r="AE471" s="237" t="str">
        <f t="shared" si="390"/>
        <v/>
      </c>
      <c r="AF471" s="245" t="str">
        <f t="shared" si="391"/>
        <v/>
      </c>
      <c r="AG471" s="236" t="str">
        <f t="shared" si="392"/>
        <v/>
      </c>
      <c r="AH471" s="236" t="str">
        <f t="shared" si="393"/>
        <v/>
      </c>
      <c r="AI471" s="237" t="str">
        <f t="shared" si="394"/>
        <v/>
      </c>
      <c r="AJ471" s="245" t="str">
        <f t="shared" si="395"/>
        <v/>
      </c>
      <c r="AK471" s="236" t="str">
        <f t="shared" si="396"/>
        <v/>
      </c>
      <c r="AL471" s="236" t="str">
        <f t="shared" si="397"/>
        <v/>
      </c>
      <c r="AM471" s="248" t="str">
        <f t="shared" si="398"/>
        <v/>
      </c>
      <c r="AN471" s="250"/>
      <c r="AO471" s="251"/>
      <c r="AP471" s="251"/>
      <c r="AQ471" s="251"/>
      <c r="AR471" s="251"/>
      <c r="AS471" s="251"/>
      <c r="AT471">
        <f t="shared" si="399"/>
        <v>10</v>
      </c>
      <c r="AU471">
        <f t="shared" si="400"/>
        <v>0</v>
      </c>
      <c r="AV471">
        <f t="shared" si="401"/>
        <v>5</v>
      </c>
    </row>
    <row r="472" spans="1:48" ht="21.75">
      <c r="A472" s="174">
        <v>16</v>
      </c>
      <c r="B472" s="175" t="s">
        <v>2155</v>
      </c>
      <c r="C472" s="175" t="s">
        <v>35</v>
      </c>
      <c r="D472" s="176">
        <v>39643</v>
      </c>
      <c r="E472" s="177">
        <v>39643</v>
      </c>
      <c r="F472" s="177">
        <v>43374</v>
      </c>
      <c r="G472" s="181"/>
      <c r="H472" s="178"/>
      <c r="I472" s="175" t="s">
        <v>58</v>
      </c>
      <c r="J472" s="177">
        <v>51410</v>
      </c>
      <c r="K472" s="179" t="s">
        <v>10</v>
      </c>
      <c r="L472" s="175" t="s">
        <v>1250</v>
      </c>
      <c r="M472" s="175" t="s">
        <v>1251</v>
      </c>
      <c r="N472" s="175" t="s">
        <v>1252</v>
      </c>
      <c r="O472" s="175" t="s">
        <v>53</v>
      </c>
      <c r="P472" s="179" t="s">
        <v>78</v>
      </c>
      <c r="Q472" s="179" t="s">
        <v>38</v>
      </c>
      <c r="R472" s="180"/>
      <c r="S472" s="235" t="str">
        <f t="shared" si="378"/>
        <v/>
      </c>
      <c r="T472" s="236">
        <f t="shared" si="379"/>
        <v>1</v>
      </c>
      <c r="U472" s="237" t="str">
        <f t="shared" si="380"/>
        <v/>
      </c>
      <c r="V472" s="245" t="str">
        <f t="shared" si="381"/>
        <v/>
      </c>
      <c r="W472" s="236" t="str">
        <f t="shared" si="382"/>
        <v/>
      </c>
      <c r="X472" s="237" t="str">
        <f t="shared" si="383"/>
        <v/>
      </c>
      <c r="Y472" s="245" t="str">
        <f t="shared" si="384"/>
        <v/>
      </c>
      <c r="Z472" s="236" t="str">
        <f t="shared" si="385"/>
        <v/>
      </c>
      <c r="AA472" s="248" t="str">
        <f t="shared" si="386"/>
        <v/>
      </c>
      <c r="AB472" s="235" t="str">
        <f t="shared" si="387"/>
        <v/>
      </c>
      <c r="AC472" s="236" t="str">
        <f t="shared" si="388"/>
        <v/>
      </c>
      <c r="AD472" s="236">
        <f t="shared" si="389"/>
        <v>1</v>
      </c>
      <c r="AE472" s="237" t="str">
        <f t="shared" si="390"/>
        <v/>
      </c>
      <c r="AF472" s="245" t="str">
        <f t="shared" si="391"/>
        <v/>
      </c>
      <c r="AG472" s="236" t="str">
        <f t="shared" si="392"/>
        <v/>
      </c>
      <c r="AH472" s="236" t="str">
        <f t="shared" si="393"/>
        <v/>
      </c>
      <c r="AI472" s="237" t="str">
        <f t="shared" si="394"/>
        <v/>
      </c>
      <c r="AJ472" s="245" t="str">
        <f t="shared" si="395"/>
        <v/>
      </c>
      <c r="AK472" s="236" t="str">
        <f t="shared" si="396"/>
        <v/>
      </c>
      <c r="AL472" s="236" t="str">
        <f t="shared" si="397"/>
        <v/>
      </c>
      <c r="AM472" s="248" t="str">
        <f t="shared" si="398"/>
        <v/>
      </c>
      <c r="AN472" s="250"/>
      <c r="AO472" s="251"/>
      <c r="AP472" s="251"/>
      <c r="AQ472" s="251"/>
      <c r="AR472" s="251"/>
      <c r="AS472" s="251"/>
      <c r="AT472">
        <f t="shared" si="399"/>
        <v>14</v>
      </c>
      <c r="AU472">
        <f t="shared" si="400"/>
        <v>10</v>
      </c>
      <c r="AV472">
        <f t="shared" si="401"/>
        <v>18</v>
      </c>
    </row>
    <row r="473" spans="1:48" ht="21.75">
      <c r="A473" s="174">
        <v>17</v>
      </c>
      <c r="B473" s="175" t="s">
        <v>1243</v>
      </c>
      <c r="C473" s="175" t="s">
        <v>35</v>
      </c>
      <c r="D473" s="176">
        <v>31960</v>
      </c>
      <c r="E473" s="177">
        <v>31960</v>
      </c>
      <c r="F473" s="177">
        <v>39778</v>
      </c>
      <c r="G473" s="181"/>
      <c r="H473" s="178"/>
      <c r="I473" s="175" t="s">
        <v>58</v>
      </c>
      <c r="J473" s="177">
        <v>45931</v>
      </c>
      <c r="K473" s="179" t="s">
        <v>10</v>
      </c>
      <c r="L473" s="175" t="s">
        <v>1232</v>
      </c>
      <c r="M473" s="175" t="s">
        <v>1233</v>
      </c>
      <c r="N473" s="175" t="s">
        <v>1234</v>
      </c>
      <c r="O473" s="175" t="s">
        <v>53</v>
      </c>
      <c r="P473" s="179" t="s">
        <v>46</v>
      </c>
      <c r="Q473" s="179" t="s">
        <v>79</v>
      </c>
      <c r="R473" s="180"/>
      <c r="S473" s="235" t="str">
        <f t="shared" si="378"/>
        <v/>
      </c>
      <c r="T473" s="236">
        <f t="shared" si="379"/>
        <v>1</v>
      </c>
      <c r="U473" s="237" t="str">
        <f t="shared" si="380"/>
        <v/>
      </c>
      <c r="V473" s="245" t="str">
        <f t="shared" si="381"/>
        <v/>
      </c>
      <c r="W473" s="236" t="str">
        <f t="shared" si="382"/>
        <v/>
      </c>
      <c r="X473" s="237" t="str">
        <f t="shared" si="383"/>
        <v/>
      </c>
      <c r="Y473" s="245" t="str">
        <f t="shared" si="384"/>
        <v/>
      </c>
      <c r="Z473" s="236" t="str">
        <f t="shared" si="385"/>
        <v/>
      </c>
      <c r="AA473" s="248" t="str">
        <f t="shared" si="386"/>
        <v/>
      </c>
      <c r="AB473" s="235" t="str">
        <f t="shared" si="387"/>
        <v/>
      </c>
      <c r="AC473" s="236" t="str">
        <f t="shared" si="388"/>
        <v/>
      </c>
      <c r="AD473" s="236">
        <f t="shared" si="389"/>
        <v>1</v>
      </c>
      <c r="AE473" s="237" t="str">
        <f t="shared" si="390"/>
        <v/>
      </c>
      <c r="AF473" s="245" t="str">
        <f t="shared" si="391"/>
        <v/>
      </c>
      <c r="AG473" s="236" t="str">
        <f t="shared" si="392"/>
        <v/>
      </c>
      <c r="AH473" s="236" t="str">
        <f t="shared" si="393"/>
        <v/>
      </c>
      <c r="AI473" s="237" t="str">
        <f t="shared" si="394"/>
        <v/>
      </c>
      <c r="AJ473" s="245" t="str">
        <f t="shared" si="395"/>
        <v/>
      </c>
      <c r="AK473" s="236" t="str">
        <f t="shared" si="396"/>
        <v/>
      </c>
      <c r="AL473" s="236" t="str">
        <f t="shared" si="397"/>
        <v/>
      </c>
      <c r="AM473" s="248" t="str">
        <f t="shared" si="398"/>
        <v/>
      </c>
      <c r="AN473" s="250"/>
      <c r="AO473" s="251"/>
      <c r="AP473" s="251"/>
      <c r="AQ473" s="251"/>
      <c r="AR473" s="251"/>
      <c r="AS473" s="251"/>
      <c r="AT473">
        <f t="shared" si="399"/>
        <v>35</v>
      </c>
      <c r="AU473">
        <f t="shared" si="400"/>
        <v>10</v>
      </c>
      <c r="AV473">
        <f t="shared" si="401"/>
        <v>30</v>
      </c>
    </row>
    <row r="474" spans="1:48" ht="21.75">
      <c r="A474" s="174">
        <v>18</v>
      </c>
      <c r="B474" s="175" t="s">
        <v>1249</v>
      </c>
      <c r="C474" s="175" t="s">
        <v>96</v>
      </c>
      <c r="D474" s="176">
        <v>39356</v>
      </c>
      <c r="E474" s="177">
        <v>39356</v>
      </c>
      <c r="F474" s="181"/>
      <c r="G474" s="181"/>
      <c r="H474" s="178"/>
      <c r="I474" s="175" t="s">
        <v>58</v>
      </c>
      <c r="J474" s="177">
        <v>48853</v>
      </c>
      <c r="K474" s="179" t="s">
        <v>3</v>
      </c>
      <c r="L474" s="175" t="s">
        <v>722</v>
      </c>
      <c r="M474" s="175" t="s">
        <v>88</v>
      </c>
      <c r="N474" s="175" t="s">
        <v>723</v>
      </c>
      <c r="O474" s="175" t="s">
        <v>120</v>
      </c>
      <c r="P474" s="179" t="s">
        <v>72</v>
      </c>
      <c r="Q474" s="179" t="s">
        <v>117</v>
      </c>
      <c r="R474" s="180"/>
      <c r="S474" s="235">
        <f t="shared" si="378"/>
        <v>1</v>
      </c>
      <c r="T474" s="236" t="str">
        <f t="shared" si="379"/>
        <v/>
      </c>
      <c r="U474" s="237" t="str">
        <f t="shared" si="380"/>
        <v/>
      </c>
      <c r="V474" s="245" t="str">
        <f t="shared" si="381"/>
        <v/>
      </c>
      <c r="W474" s="236" t="str">
        <f t="shared" si="382"/>
        <v/>
      </c>
      <c r="X474" s="237" t="str">
        <f t="shared" si="383"/>
        <v/>
      </c>
      <c r="Y474" s="245" t="str">
        <f t="shared" si="384"/>
        <v/>
      </c>
      <c r="Z474" s="236" t="str">
        <f t="shared" si="385"/>
        <v/>
      </c>
      <c r="AA474" s="248" t="str">
        <f t="shared" si="386"/>
        <v/>
      </c>
      <c r="AB474" s="235" t="str">
        <f t="shared" si="387"/>
        <v/>
      </c>
      <c r="AC474" s="236" t="str">
        <f t="shared" si="388"/>
        <v/>
      </c>
      <c r="AD474" s="236" t="str">
        <f t="shared" si="389"/>
        <v/>
      </c>
      <c r="AE474" s="237">
        <f t="shared" si="390"/>
        <v>1</v>
      </c>
      <c r="AF474" s="245" t="str">
        <f t="shared" si="391"/>
        <v/>
      </c>
      <c r="AG474" s="236" t="str">
        <f t="shared" si="392"/>
        <v/>
      </c>
      <c r="AH474" s="236" t="str">
        <f t="shared" si="393"/>
        <v/>
      </c>
      <c r="AI474" s="237" t="str">
        <f t="shared" si="394"/>
        <v/>
      </c>
      <c r="AJ474" s="245" t="str">
        <f t="shared" si="395"/>
        <v/>
      </c>
      <c r="AK474" s="236" t="str">
        <f t="shared" si="396"/>
        <v/>
      </c>
      <c r="AL474" s="236" t="str">
        <f t="shared" si="397"/>
        <v/>
      </c>
      <c r="AM474" s="248" t="str">
        <f t="shared" si="398"/>
        <v/>
      </c>
      <c r="AN474" s="250"/>
      <c r="AO474" s="251"/>
      <c r="AP474" s="251"/>
      <c r="AQ474" s="251"/>
      <c r="AR474" s="251"/>
      <c r="AS474" s="251"/>
      <c r="AT474">
        <f t="shared" si="399"/>
        <v>15</v>
      </c>
      <c r="AU474">
        <f t="shared" si="400"/>
        <v>8</v>
      </c>
      <c r="AV474">
        <f t="shared" si="401"/>
        <v>0</v>
      </c>
    </row>
    <row r="475" spans="1:48" ht="21.75">
      <c r="A475" s="174">
        <v>19</v>
      </c>
      <c r="B475" s="175" t="s">
        <v>2156</v>
      </c>
      <c r="C475" s="175" t="s">
        <v>96</v>
      </c>
      <c r="D475" s="176">
        <v>39692</v>
      </c>
      <c r="E475" s="177">
        <v>39692</v>
      </c>
      <c r="F475" s="181"/>
      <c r="G475" s="181"/>
      <c r="H475" s="178"/>
      <c r="I475" s="175" t="s">
        <v>58</v>
      </c>
      <c r="J475" s="177">
        <v>51410</v>
      </c>
      <c r="K475" s="179" t="s">
        <v>3</v>
      </c>
      <c r="L475" s="175" t="s">
        <v>2162</v>
      </c>
      <c r="M475" s="175" t="s">
        <v>88</v>
      </c>
      <c r="N475" s="175" t="s">
        <v>2163</v>
      </c>
      <c r="O475" s="175" t="s">
        <v>31</v>
      </c>
      <c r="P475" s="179" t="s">
        <v>167</v>
      </c>
      <c r="Q475" s="179" t="s">
        <v>2042</v>
      </c>
      <c r="R475" s="180"/>
      <c r="S475" s="235">
        <f t="shared" si="378"/>
        <v>1</v>
      </c>
      <c r="T475" s="236" t="str">
        <f t="shared" si="379"/>
        <v/>
      </c>
      <c r="U475" s="237" t="str">
        <f t="shared" si="380"/>
        <v/>
      </c>
      <c r="V475" s="245" t="str">
        <f t="shared" si="381"/>
        <v/>
      </c>
      <c r="W475" s="236" t="str">
        <f t="shared" si="382"/>
        <v/>
      </c>
      <c r="X475" s="237" t="str">
        <f t="shared" si="383"/>
        <v/>
      </c>
      <c r="Y475" s="245" t="str">
        <f t="shared" si="384"/>
        <v/>
      </c>
      <c r="Z475" s="236" t="str">
        <f t="shared" si="385"/>
        <v/>
      </c>
      <c r="AA475" s="248" t="str">
        <f t="shared" si="386"/>
        <v/>
      </c>
      <c r="AB475" s="235" t="str">
        <f t="shared" si="387"/>
        <v/>
      </c>
      <c r="AC475" s="236" t="str">
        <f t="shared" si="388"/>
        <v/>
      </c>
      <c r="AD475" s="236" t="str">
        <f t="shared" si="389"/>
        <v/>
      </c>
      <c r="AE475" s="237">
        <f t="shared" si="390"/>
        <v>1</v>
      </c>
      <c r="AF475" s="245" t="str">
        <f t="shared" si="391"/>
        <v/>
      </c>
      <c r="AG475" s="236" t="str">
        <f t="shared" si="392"/>
        <v/>
      </c>
      <c r="AH475" s="236" t="str">
        <f t="shared" si="393"/>
        <v/>
      </c>
      <c r="AI475" s="237" t="str">
        <f t="shared" si="394"/>
        <v/>
      </c>
      <c r="AJ475" s="245" t="str">
        <f t="shared" si="395"/>
        <v/>
      </c>
      <c r="AK475" s="236" t="str">
        <f t="shared" si="396"/>
        <v/>
      </c>
      <c r="AL475" s="236" t="str">
        <f t="shared" si="397"/>
        <v/>
      </c>
      <c r="AM475" s="248" t="str">
        <f t="shared" si="398"/>
        <v/>
      </c>
      <c r="AN475" s="250"/>
      <c r="AO475" s="251"/>
      <c r="AP475" s="251"/>
      <c r="AQ475" s="251"/>
      <c r="AR475" s="251"/>
      <c r="AS475" s="251"/>
      <c r="AT475">
        <f t="shared" si="399"/>
        <v>14</v>
      </c>
      <c r="AU475">
        <f t="shared" si="400"/>
        <v>9</v>
      </c>
      <c r="AV475">
        <f t="shared" si="401"/>
        <v>0</v>
      </c>
    </row>
    <row r="476" spans="1:48" ht="21.75">
      <c r="A476" s="174">
        <v>20</v>
      </c>
      <c r="B476" s="175" t="s">
        <v>2157</v>
      </c>
      <c r="C476" s="175" t="s">
        <v>96</v>
      </c>
      <c r="D476" s="176">
        <v>40330</v>
      </c>
      <c r="E476" s="177">
        <v>40330</v>
      </c>
      <c r="F476" s="181"/>
      <c r="G476" s="181"/>
      <c r="H476" s="178"/>
      <c r="I476" s="175" t="s">
        <v>58</v>
      </c>
      <c r="J476" s="177">
        <v>51044</v>
      </c>
      <c r="K476" s="179" t="s">
        <v>3</v>
      </c>
      <c r="L476" s="175" t="s">
        <v>2164</v>
      </c>
      <c r="M476" s="175" t="s">
        <v>88</v>
      </c>
      <c r="N476" s="175" t="s">
        <v>1219</v>
      </c>
      <c r="O476" s="175" t="s">
        <v>190</v>
      </c>
      <c r="P476" s="179" t="s">
        <v>167</v>
      </c>
      <c r="Q476" s="179" t="s">
        <v>2042</v>
      </c>
      <c r="R476" s="180"/>
      <c r="S476" s="235">
        <f t="shared" si="378"/>
        <v>1</v>
      </c>
      <c r="T476" s="236" t="str">
        <f t="shared" si="379"/>
        <v/>
      </c>
      <c r="U476" s="237" t="str">
        <f t="shared" si="380"/>
        <v/>
      </c>
      <c r="V476" s="245" t="str">
        <f t="shared" si="381"/>
        <v/>
      </c>
      <c r="W476" s="236" t="str">
        <f t="shared" si="382"/>
        <v/>
      </c>
      <c r="X476" s="237" t="str">
        <f t="shared" si="383"/>
        <v/>
      </c>
      <c r="Y476" s="245" t="str">
        <f t="shared" si="384"/>
        <v/>
      </c>
      <c r="Z476" s="236" t="str">
        <f t="shared" si="385"/>
        <v/>
      </c>
      <c r="AA476" s="248" t="str">
        <f t="shared" si="386"/>
        <v/>
      </c>
      <c r="AB476" s="235" t="str">
        <f t="shared" si="387"/>
        <v/>
      </c>
      <c r="AC476" s="236" t="str">
        <f t="shared" si="388"/>
        <v/>
      </c>
      <c r="AD476" s="236" t="str">
        <f t="shared" si="389"/>
        <v/>
      </c>
      <c r="AE476" s="237">
        <f t="shared" si="390"/>
        <v>1</v>
      </c>
      <c r="AF476" s="245" t="str">
        <f t="shared" si="391"/>
        <v/>
      </c>
      <c r="AG476" s="236" t="str">
        <f t="shared" si="392"/>
        <v/>
      </c>
      <c r="AH476" s="236" t="str">
        <f t="shared" si="393"/>
        <v/>
      </c>
      <c r="AI476" s="237" t="str">
        <f t="shared" si="394"/>
        <v/>
      </c>
      <c r="AJ476" s="245" t="str">
        <f t="shared" si="395"/>
        <v/>
      </c>
      <c r="AK476" s="236" t="str">
        <f t="shared" si="396"/>
        <v/>
      </c>
      <c r="AL476" s="236" t="str">
        <f t="shared" si="397"/>
        <v/>
      </c>
      <c r="AM476" s="248" t="str">
        <f t="shared" si="398"/>
        <v/>
      </c>
      <c r="AN476" s="250"/>
      <c r="AO476" s="251"/>
      <c r="AP476" s="251"/>
      <c r="AQ476" s="251"/>
      <c r="AR476" s="251"/>
      <c r="AS476" s="251"/>
      <c r="AT476">
        <f t="shared" si="399"/>
        <v>13</v>
      </c>
      <c r="AU476">
        <f t="shared" si="400"/>
        <v>0</v>
      </c>
      <c r="AV476">
        <f t="shared" si="401"/>
        <v>0</v>
      </c>
    </row>
    <row r="477" spans="1:48" ht="21.75">
      <c r="A477" s="174">
        <v>21</v>
      </c>
      <c r="B477" s="175" t="s">
        <v>1258</v>
      </c>
      <c r="C477" s="175" t="s">
        <v>96</v>
      </c>
      <c r="D477" s="176">
        <v>42233</v>
      </c>
      <c r="E477" s="177">
        <v>42233</v>
      </c>
      <c r="F477" s="181"/>
      <c r="G477" s="181"/>
      <c r="H477" s="178"/>
      <c r="I477" s="175" t="s">
        <v>58</v>
      </c>
      <c r="J477" s="177">
        <v>51044</v>
      </c>
      <c r="K477" s="179" t="s">
        <v>10</v>
      </c>
      <c r="L477" s="175" t="s">
        <v>1259</v>
      </c>
      <c r="M477" s="175" t="s">
        <v>1251</v>
      </c>
      <c r="N477" s="175" t="s">
        <v>1219</v>
      </c>
      <c r="O477" s="175" t="s">
        <v>7</v>
      </c>
      <c r="P477" s="179" t="s">
        <v>59</v>
      </c>
      <c r="Q477" s="179" t="s">
        <v>99</v>
      </c>
      <c r="R477" s="180"/>
      <c r="S477" s="235" t="str">
        <f t="shared" si="378"/>
        <v/>
      </c>
      <c r="T477" s="236">
        <f t="shared" si="379"/>
        <v>1</v>
      </c>
      <c r="U477" s="237" t="str">
        <f t="shared" si="380"/>
        <v/>
      </c>
      <c r="V477" s="245" t="str">
        <f t="shared" si="381"/>
        <v/>
      </c>
      <c r="W477" s="236" t="str">
        <f t="shared" si="382"/>
        <v/>
      </c>
      <c r="X477" s="237" t="str">
        <f t="shared" si="383"/>
        <v/>
      </c>
      <c r="Y477" s="245" t="str">
        <f t="shared" si="384"/>
        <v/>
      </c>
      <c r="Z477" s="236" t="str">
        <f t="shared" si="385"/>
        <v/>
      </c>
      <c r="AA477" s="248" t="str">
        <f t="shared" si="386"/>
        <v/>
      </c>
      <c r="AB477" s="235" t="str">
        <f t="shared" si="387"/>
        <v/>
      </c>
      <c r="AC477" s="236" t="str">
        <f t="shared" si="388"/>
        <v/>
      </c>
      <c r="AD477" s="236" t="str">
        <f t="shared" si="389"/>
        <v/>
      </c>
      <c r="AE477" s="237">
        <f t="shared" si="390"/>
        <v>1</v>
      </c>
      <c r="AF477" s="245" t="str">
        <f t="shared" si="391"/>
        <v/>
      </c>
      <c r="AG477" s="236" t="str">
        <f t="shared" si="392"/>
        <v/>
      </c>
      <c r="AH477" s="236" t="str">
        <f t="shared" si="393"/>
        <v/>
      </c>
      <c r="AI477" s="237" t="str">
        <f t="shared" si="394"/>
        <v/>
      </c>
      <c r="AJ477" s="245" t="str">
        <f t="shared" si="395"/>
        <v/>
      </c>
      <c r="AK477" s="236" t="str">
        <f t="shared" si="396"/>
        <v/>
      </c>
      <c r="AL477" s="236" t="str">
        <f t="shared" si="397"/>
        <v/>
      </c>
      <c r="AM477" s="248" t="str">
        <f t="shared" si="398"/>
        <v/>
      </c>
      <c r="AN477" s="250"/>
      <c r="AO477" s="251"/>
      <c r="AP477" s="251"/>
      <c r="AQ477" s="251"/>
      <c r="AR477" s="251"/>
      <c r="AS477" s="251"/>
      <c r="AT477">
        <f t="shared" si="399"/>
        <v>7</v>
      </c>
      <c r="AU477">
        <f t="shared" si="400"/>
        <v>9</v>
      </c>
      <c r="AV477">
        <f t="shared" si="401"/>
        <v>15</v>
      </c>
    </row>
    <row r="478" spans="1:48" ht="21.75">
      <c r="A478" s="174">
        <v>22</v>
      </c>
      <c r="B478" s="175" t="s">
        <v>2158</v>
      </c>
      <c r="C478" s="175" t="s">
        <v>96</v>
      </c>
      <c r="D478" s="176">
        <v>43739</v>
      </c>
      <c r="E478" s="177">
        <v>43739</v>
      </c>
      <c r="F478" s="181"/>
      <c r="G478" s="181"/>
      <c r="H478" s="178"/>
      <c r="I478" s="175" t="s">
        <v>58</v>
      </c>
      <c r="J478" s="177">
        <v>53236</v>
      </c>
      <c r="K478" s="179" t="s">
        <v>10</v>
      </c>
      <c r="L478" s="175" t="s">
        <v>1259</v>
      </c>
      <c r="M478" s="175" t="s">
        <v>1251</v>
      </c>
      <c r="N478" s="175" t="s">
        <v>1219</v>
      </c>
      <c r="O478" s="175" t="s">
        <v>7</v>
      </c>
      <c r="P478" s="179" t="s">
        <v>60</v>
      </c>
      <c r="Q478" s="179" t="s">
        <v>73</v>
      </c>
      <c r="R478" s="180"/>
      <c r="S478" s="235" t="str">
        <f t="shared" si="378"/>
        <v/>
      </c>
      <c r="T478" s="236">
        <f t="shared" si="379"/>
        <v>1</v>
      </c>
      <c r="U478" s="237" t="str">
        <f t="shared" si="380"/>
        <v/>
      </c>
      <c r="V478" s="245" t="str">
        <f t="shared" si="381"/>
        <v/>
      </c>
      <c r="W478" s="236" t="str">
        <f t="shared" si="382"/>
        <v/>
      </c>
      <c r="X478" s="237" t="str">
        <f t="shared" si="383"/>
        <v/>
      </c>
      <c r="Y478" s="245" t="str">
        <f t="shared" si="384"/>
        <v/>
      </c>
      <c r="Z478" s="236" t="str">
        <f t="shared" si="385"/>
        <v/>
      </c>
      <c r="AA478" s="248" t="str">
        <f t="shared" si="386"/>
        <v/>
      </c>
      <c r="AB478" s="235" t="str">
        <f t="shared" si="387"/>
        <v/>
      </c>
      <c r="AC478" s="236" t="str">
        <f t="shared" si="388"/>
        <v/>
      </c>
      <c r="AD478" s="236" t="str">
        <f t="shared" si="389"/>
        <v/>
      </c>
      <c r="AE478" s="237">
        <f t="shared" si="390"/>
        <v>1</v>
      </c>
      <c r="AF478" s="245" t="str">
        <f t="shared" si="391"/>
        <v/>
      </c>
      <c r="AG478" s="236" t="str">
        <f t="shared" si="392"/>
        <v/>
      </c>
      <c r="AH478" s="236" t="str">
        <f t="shared" si="393"/>
        <v/>
      </c>
      <c r="AI478" s="237" t="str">
        <f t="shared" si="394"/>
        <v/>
      </c>
      <c r="AJ478" s="245" t="str">
        <f t="shared" si="395"/>
        <v/>
      </c>
      <c r="AK478" s="236" t="str">
        <f t="shared" si="396"/>
        <v/>
      </c>
      <c r="AL478" s="236" t="str">
        <f t="shared" si="397"/>
        <v/>
      </c>
      <c r="AM478" s="248" t="str">
        <f t="shared" si="398"/>
        <v/>
      </c>
      <c r="AN478" s="250"/>
      <c r="AO478" s="251"/>
      <c r="AP478" s="251"/>
      <c r="AQ478" s="251"/>
      <c r="AR478" s="251"/>
      <c r="AS478" s="251"/>
      <c r="AT478">
        <f t="shared" si="399"/>
        <v>3</v>
      </c>
      <c r="AU478">
        <f t="shared" si="400"/>
        <v>8</v>
      </c>
      <c r="AV478">
        <f t="shared" si="401"/>
        <v>0</v>
      </c>
    </row>
    <row r="479" spans="1:48" ht="21.75">
      <c r="A479" s="174">
        <v>24</v>
      </c>
      <c r="B479" s="175" t="s">
        <v>1263</v>
      </c>
      <c r="C479" s="175" t="s">
        <v>96</v>
      </c>
      <c r="D479" s="176">
        <v>40917</v>
      </c>
      <c r="E479" s="177">
        <v>40917</v>
      </c>
      <c r="F479" s="181"/>
      <c r="G479" s="181"/>
      <c r="H479" s="178"/>
      <c r="I479" s="175" t="s">
        <v>58</v>
      </c>
      <c r="J479" s="177">
        <v>52505</v>
      </c>
      <c r="K479" s="179" t="s">
        <v>10</v>
      </c>
      <c r="L479" s="175" t="s">
        <v>1264</v>
      </c>
      <c r="M479" s="175" t="s">
        <v>126</v>
      </c>
      <c r="N479" s="175" t="s">
        <v>1265</v>
      </c>
      <c r="O479" s="175" t="s">
        <v>579</v>
      </c>
      <c r="P479" s="179" t="s">
        <v>121</v>
      </c>
      <c r="Q479" s="179" t="s">
        <v>72</v>
      </c>
      <c r="R479" s="192" t="s">
        <v>1685</v>
      </c>
      <c r="S479" s="235" t="str">
        <f t="shared" si="378"/>
        <v/>
      </c>
      <c r="T479" s="236">
        <f t="shared" si="379"/>
        <v>1</v>
      </c>
      <c r="U479" s="237" t="str">
        <f t="shared" si="380"/>
        <v/>
      </c>
      <c r="V479" s="245" t="str">
        <f t="shared" si="381"/>
        <v/>
      </c>
      <c r="W479" s="236" t="str">
        <f t="shared" si="382"/>
        <v/>
      </c>
      <c r="X479" s="237" t="str">
        <f t="shared" si="383"/>
        <v/>
      </c>
      <c r="Y479" s="245" t="str">
        <f t="shared" si="384"/>
        <v/>
      </c>
      <c r="Z479" s="236" t="str">
        <f t="shared" si="385"/>
        <v/>
      </c>
      <c r="AA479" s="248" t="str">
        <f t="shared" si="386"/>
        <v/>
      </c>
      <c r="AB479" s="235" t="str">
        <f t="shared" si="387"/>
        <v/>
      </c>
      <c r="AC479" s="236" t="str">
        <f t="shared" si="388"/>
        <v/>
      </c>
      <c r="AD479" s="236" t="str">
        <f t="shared" si="389"/>
        <v/>
      </c>
      <c r="AE479" s="237">
        <f t="shared" si="390"/>
        <v>1</v>
      </c>
      <c r="AF479" s="245" t="str">
        <f t="shared" si="391"/>
        <v/>
      </c>
      <c r="AG479" s="236" t="str">
        <f t="shared" si="392"/>
        <v/>
      </c>
      <c r="AH479" s="236" t="str">
        <f t="shared" si="393"/>
        <v/>
      </c>
      <c r="AI479" s="237" t="str">
        <f t="shared" si="394"/>
        <v/>
      </c>
      <c r="AJ479" s="245" t="str">
        <f t="shared" si="395"/>
        <v/>
      </c>
      <c r="AK479" s="236" t="str">
        <f t="shared" si="396"/>
        <v/>
      </c>
      <c r="AL479" s="236" t="str">
        <f t="shared" si="397"/>
        <v/>
      </c>
      <c r="AM479" s="248" t="str">
        <f t="shared" si="398"/>
        <v/>
      </c>
      <c r="AN479" s="250"/>
      <c r="AO479" s="251"/>
      <c r="AP479" s="251"/>
      <c r="AQ479" s="251"/>
      <c r="AR479" s="251"/>
      <c r="AS479" s="251"/>
      <c r="AT479">
        <f t="shared" si="399"/>
        <v>11</v>
      </c>
      <c r="AU479">
        <f t="shared" si="400"/>
        <v>4</v>
      </c>
      <c r="AV479">
        <f t="shared" si="401"/>
        <v>23</v>
      </c>
    </row>
    <row r="480" spans="1:48" ht="21.75">
      <c r="A480" s="174">
        <v>25</v>
      </c>
      <c r="B480" s="175" t="s">
        <v>1985</v>
      </c>
      <c r="C480" s="175" t="s">
        <v>96</v>
      </c>
      <c r="D480" s="176">
        <v>43346</v>
      </c>
      <c r="E480" s="177">
        <v>43346</v>
      </c>
      <c r="F480" s="181"/>
      <c r="G480" s="181"/>
      <c r="H480" s="178"/>
      <c r="I480" s="175" t="s">
        <v>58</v>
      </c>
      <c r="J480" s="177">
        <v>53236</v>
      </c>
      <c r="K480" s="179" t="s">
        <v>10</v>
      </c>
      <c r="L480" s="175" t="s">
        <v>1280</v>
      </c>
      <c r="M480" s="175" t="s">
        <v>1281</v>
      </c>
      <c r="N480" s="175" t="s">
        <v>1270</v>
      </c>
      <c r="O480" s="175" t="s">
        <v>53</v>
      </c>
      <c r="P480" s="179" t="s">
        <v>72</v>
      </c>
      <c r="Q480" s="179" t="s">
        <v>167</v>
      </c>
      <c r="R480" s="192" t="s">
        <v>1685</v>
      </c>
      <c r="S480" s="235" t="str">
        <f t="shared" si="378"/>
        <v/>
      </c>
      <c r="T480" s="236">
        <f t="shared" si="379"/>
        <v>1</v>
      </c>
      <c r="U480" s="237" t="str">
        <f t="shared" si="380"/>
        <v/>
      </c>
      <c r="V480" s="245" t="str">
        <f t="shared" si="381"/>
        <v/>
      </c>
      <c r="W480" s="236" t="str">
        <f t="shared" si="382"/>
        <v/>
      </c>
      <c r="X480" s="237" t="str">
        <f t="shared" si="383"/>
        <v/>
      </c>
      <c r="Y480" s="245" t="str">
        <f t="shared" si="384"/>
        <v/>
      </c>
      <c r="Z480" s="236" t="str">
        <f t="shared" si="385"/>
        <v/>
      </c>
      <c r="AA480" s="248" t="str">
        <f t="shared" si="386"/>
        <v/>
      </c>
      <c r="AB480" s="235" t="str">
        <f t="shared" si="387"/>
        <v/>
      </c>
      <c r="AC480" s="236" t="str">
        <f t="shared" si="388"/>
        <v/>
      </c>
      <c r="AD480" s="236" t="str">
        <f t="shared" si="389"/>
        <v/>
      </c>
      <c r="AE480" s="237">
        <f t="shared" si="390"/>
        <v>1</v>
      </c>
      <c r="AF480" s="245" t="str">
        <f t="shared" si="391"/>
        <v/>
      </c>
      <c r="AG480" s="236" t="str">
        <f t="shared" si="392"/>
        <v/>
      </c>
      <c r="AH480" s="236" t="str">
        <f t="shared" si="393"/>
        <v/>
      </c>
      <c r="AI480" s="237" t="str">
        <f t="shared" si="394"/>
        <v/>
      </c>
      <c r="AJ480" s="245" t="str">
        <f t="shared" si="395"/>
        <v/>
      </c>
      <c r="AK480" s="236" t="str">
        <f t="shared" si="396"/>
        <v/>
      </c>
      <c r="AL480" s="236" t="str">
        <f t="shared" si="397"/>
        <v/>
      </c>
      <c r="AM480" s="248" t="str">
        <f t="shared" si="398"/>
        <v/>
      </c>
      <c r="AN480" s="250"/>
      <c r="AO480" s="251"/>
      <c r="AP480" s="251"/>
      <c r="AQ480" s="251"/>
      <c r="AR480" s="251"/>
      <c r="AS480" s="251"/>
      <c r="AT480">
        <f t="shared" si="399"/>
        <v>4</v>
      </c>
      <c r="AU480">
        <f t="shared" si="400"/>
        <v>8</v>
      </c>
      <c r="AV480">
        <f t="shared" si="401"/>
        <v>29</v>
      </c>
    </row>
    <row r="481" spans="1:48" ht="21.75">
      <c r="A481" s="174">
        <v>26</v>
      </c>
      <c r="B481" s="175" t="s">
        <v>2159</v>
      </c>
      <c r="C481" s="175" t="s">
        <v>96</v>
      </c>
      <c r="D481" s="176">
        <v>43620</v>
      </c>
      <c r="E481" s="177">
        <v>43620</v>
      </c>
      <c r="F481" s="181"/>
      <c r="G481" s="181"/>
      <c r="H481" s="178"/>
      <c r="I481" s="175" t="s">
        <v>58</v>
      </c>
      <c r="J481" s="177">
        <v>49949</v>
      </c>
      <c r="K481" s="179" t="s">
        <v>10</v>
      </c>
      <c r="L481" s="175" t="s">
        <v>1259</v>
      </c>
      <c r="M481" s="175" t="s">
        <v>1251</v>
      </c>
      <c r="N481" s="175" t="s">
        <v>1219</v>
      </c>
      <c r="O481" s="175" t="s">
        <v>7</v>
      </c>
      <c r="P481" s="179" t="s">
        <v>194</v>
      </c>
      <c r="Q481" s="179" t="s">
        <v>99</v>
      </c>
      <c r="R481" s="180"/>
      <c r="S481" s="235" t="str">
        <f t="shared" si="378"/>
        <v/>
      </c>
      <c r="T481" s="236">
        <f t="shared" si="379"/>
        <v>1</v>
      </c>
      <c r="U481" s="237" t="str">
        <f t="shared" si="380"/>
        <v/>
      </c>
      <c r="V481" s="245" t="str">
        <f t="shared" si="381"/>
        <v/>
      </c>
      <c r="W481" s="236" t="str">
        <f t="shared" si="382"/>
        <v/>
      </c>
      <c r="X481" s="237" t="str">
        <f t="shared" si="383"/>
        <v/>
      </c>
      <c r="Y481" s="245" t="str">
        <f t="shared" si="384"/>
        <v/>
      </c>
      <c r="Z481" s="236" t="str">
        <f t="shared" si="385"/>
        <v/>
      </c>
      <c r="AA481" s="248" t="str">
        <f t="shared" si="386"/>
        <v/>
      </c>
      <c r="AB481" s="235" t="str">
        <f t="shared" si="387"/>
        <v/>
      </c>
      <c r="AC481" s="236" t="str">
        <f t="shared" si="388"/>
        <v/>
      </c>
      <c r="AD481" s="236" t="str">
        <f t="shared" si="389"/>
        <v/>
      </c>
      <c r="AE481" s="237">
        <f t="shared" si="390"/>
        <v>1</v>
      </c>
      <c r="AF481" s="245" t="str">
        <f t="shared" si="391"/>
        <v/>
      </c>
      <c r="AG481" s="236" t="str">
        <f t="shared" si="392"/>
        <v/>
      </c>
      <c r="AH481" s="236" t="str">
        <f t="shared" si="393"/>
        <v/>
      </c>
      <c r="AI481" s="237" t="str">
        <f t="shared" si="394"/>
        <v/>
      </c>
      <c r="AJ481" s="245" t="str">
        <f t="shared" si="395"/>
        <v/>
      </c>
      <c r="AK481" s="236" t="str">
        <f t="shared" si="396"/>
        <v/>
      </c>
      <c r="AL481" s="236" t="str">
        <f t="shared" si="397"/>
        <v/>
      </c>
      <c r="AM481" s="248" t="str">
        <f t="shared" si="398"/>
        <v/>
      </c>
      <c r="AN481" s="250"/>
      <c r="AO481" s="251"/>
      <c r="AP481" s="251"/>
      <c r="AQ481" s="251"/>
      <c r="AR481" s="251"/>
      <c r="AS481" s="251"/>
      <c r="AT481">
        <f t="shared" si="399"/>
        <v>3</v>
      </c>
      <c r="AU481">
        <f t="shared" si="400"/>
        <v>11</v>
      </c>
      <c r="AV481">
        <f t="shared" si="401"/>
        <v>28</v>
      </c>
    </row>
    <row r="482" spans="1:48" ht="21.75">
      <c r="A482" s="174">
        <v>27</v>
      </c>
      <c r="B482" s="175" t="s">
        <v>1272</v>
      </c>
      <c r="C482" s="175" t="s">
        <v>96</v>
      </c>
      <c r="D482" s="176">
        <v>42278</v>
      </c>
      <c r="E482" s="177">
        <v>42278</v>
      </c>
      <c r="F482" s="181"/>
      <c r="G482" s="181"/>
      <c r="H482" s="178"/>
      <c r="I482" s="175" t="s">
        <v>58</v>
      </c>
      <c r="J482" s="177">
        <v>51044</v>
      </c>
      <c r="K482" s="179" t="s">
        <v>10</v>
      </c>
      <c r="L482" s="175" t="s">
        <v>1273</v>
      </c>
      <c r="M482" s="175" t="s">
        <v>29</v>
      </c>
      <c r="N482" s="175" t="s">
        <v>437</v>
      </c>
      <c r="O482" s="175" t="s">
        <v>657</v>
      </c>
      <c r="P482" s="179" t="s">
        <v>64</v>
      </c>
      <c r="Q482" s="179" t="s">
        <v>78</v>
      </c>
      <c r="R482" s="180"/>
      <c r="S482" s="235" t="str">
        <f t="shared" si="378"/>
        <v/>
      </c>
      <c r="T482" s="236">
        <f t="shared" si="379"/>
        <v>1</v>
      </c>
      <c r="U482" s="237" t="str">
        <f t="shared" si="380"/>
        <v/>
      </c>
      <c r="V482" s="245" t="str">
        <f t="shared" si="381"/>
        <v/>
      </c>
      <c r="W482" s="236" t="str">
        <f t="shared" si="382"/>
        <v/>
      </c>
      <c r="X482" s="237" t="str">
        <f t="shared" si="383"/>
        <v/>
      </c>
      <c r="Y482" s="245" t="str">
        <f t="shared" si="384"/>
        <v/>
      </c>
      <c r="Z482" s="236" t="str">
        <f t="shared" si="385"/>
        <v/>
      </c>
      <c r="AA482" s="248" t="str">
        <f t="shared" si="386"/>
        <v/>
      </c>
      <c r="AB482" s="235" t="str">
        <f t="shared" si="387"/>
        <v/>
      </c>
      <c r="AC482" s="236" t="str">
        <f t="shared" si="388"/>
        <v/>
      </c>
      <c r="AD482" s="236" t="str">
        <f t="shared" si="389"/>
        <v/>
      </c>
      <c r="AE482" s="237">
        <f t="shared" si="390"/>
        <v>1</v>
      </c>
      <c r="AF482" s="245" t="str">
        <f t="shared" si="391"/>
        <v/>
      </c>
      <c r="AG482" s="236" t="str">
        <f t="shared" si="392"/>
        <v/>
      </c>
      <c r="AH482" s="236" t="str">
        <f t="shared" si="393"/>
        <v/>
      </c>
      <c r="AI482" s="237" t="str">
        <f t="shared" si="394"/>
        <v/>
      </c>
      <c r="AJ482" s="245" t="str">
        <f t="shared" si="395"/>
        <v/>
      </c>
      <c r="AK482" s="236" t="str">
        <f t="shared" si="396"/>
        <v/>
      </c>
      <c r="AL482" s="236" t="str">
        <f t="shared" si="397"/>
        <v/>
      </c>
      <c r="AM482" s="248" t="str">
        <f t="shared" si="398"/>
        <v/>
      </c>
      <c r="AN482" s="250"/>
      <c r="AO482" s="251"/>
      <c r="AP482" s="251"/>
      <c r="AQ482" s="251"/>
      <c r="AR482" s="251"/>
      <c r="AS482" s="251"/>
      <c r="AT482">
        <f t="shared" si="399"/>
        <v>7</v>
      </c>
      <c r="AU482">
        <f t="shared" si="400"/>
        <v>8</v>
      </c>
      <c r="AV482">
        <f t="shared" si="401"/>
        <v>0</v>
      </c>
    </row>
    <row r="483" spans="1:48" ht="21.75">
      <c r="A483" s="174">
        <v>28</v>
      </c>
      <c r="B483" s="175" t="s">
        <v>2160</v>
      </c>
      <c r="C483" s="175" t="s">
        <v>96</v>
      </c>
      <c r="D483" s="176">
        <v>43791</v>
      </c>
      <c r="E483" s="177">
        <v>43791</v>
      </c>
      <c r="F483" s="181"/>
      <c r="G483" s="181"/>
      <c r="H483" s="178"/>
      <c r="I483" s="175" t="s">
        <v>58</v>
      </c>
      <c r="J483" s="177">
        <v>56158</v>
      </c>
      <c r="K483" s="179" t="s">
        <v>10</v>
      </c>
      <c r="L483" s="175" t="s">
        <v>1259</v>
      </c>
      <c r="M483" s="175" t="s">
        <v>1251</v>
      </c>
      <c r="N483" s="175" t="s">
        <v>1219</v>
      </c>
      <c r="O483" s="175" t="s">
        <v>7</v>
      </c>
      <c r="P483" s="179" t="s">
        <v>1768</v>
      </c>
      <c r="Q483" s="179" t="s">
        <v>2042</v>
      </c>
      <c r="R483" s="180"/>
      <c r="S483" s="235" t="str">
        <f t="shared" si="378"/>
        <v/>
      </c>
      <c r="T483" s="236">
        <f t="shared" si="379"/>
        <v>1</v>
      </c>
      <c r="U483" s="237" t="str">
        <f t="shared" si="380"/>
        <v/>
      </c>
      <c r="V483" s="245" t="str">
        <f t="shared" si="381"/>
        <v/>
      </c>
      <c r="W483" s="236" t="str">
        <f t="shared" si="382"/>
        <v/>
      </c>
      <c r="X483" s="237" t="str">
        <f t="shared" si="383"/>
        <v/>
      </c>
      <c r="Y483" s="245" t="str">
        <f t="shared" si="384"/>
        <v/>
      </c>
      <c r="Z483" s="236" t="str">
        <f t="shared" si="385"/>
        <v/>
      </c>
      <c r="AA483" s="248" t="str">
        <f t="shared" si="386"/>
        <v/>
      </c>
      <c r="AB483" s="235" t="str">
        <f t="shared" si="387"/>
        <v/>
      </c>
      <c r="AC483" s="236" t="str">
        <f t="shared" si="388"/>
        <v/>
      </c>
      <c r="AD483" s="236" t="str">
        <f t="shared" si="389"/>
        <v/>
      </c>
      <c r="AE483" s="237">
        <f t="shared" si="390"/>
        <v>1</v>
      </c>
      <c r="AF483" s="245" t="str">
        <f t="shared" si="391"/>
        <v/>
      </c>
      <c r="AG483" s="236" t="str">
        <f t="shared" si="392"/>
        <v/>
      </c>
      <c r="AH483" s="236" t="str">
        <f t="shared" si="393"/>
        <v/>
      </c>
      <c r="AI483" s="237" t="str">
        <f t="shared" si="394"/>
        <v/>
      </c>
      <c r="AJ483" s="245" t="str">
        <f t="shared" si="395"/>
        <v/>
      </c>
      <c r="AK483" s="236" t="str">
        <f t="shared" si="396"/>
        <v/>
      </c>
      <c r="AL483" s="236" t="str">
        <f t="shared" si="397"/>
        <v/>
      </c>
      <c r="AM483" s="248" t="str">
        <f t="shared" si="398"/>
        <v/>
      </c>
      <c r="AN483" s="250"/>
      <c r="AO483" s="251"/>
      <c r="AP483" s="251"/>
      <c r="AQ483" s="251"/>
      <c r="AR483" s="251"/>
      <c r="AS483" s="251"/>
      <c r="AT483">
        <f t="shared" si="399"/>
        <v>3</v>
      </c>
      <c r="AU483">
        <f t="shared" si="400"/>
        <v>6</v>
      </c>
      <c r="AV483">
        <f t="shared" si="401"/>
        <v>10</v>
      </c>
    </row>
    <row r="484" spans="1:48" ht="21.75">
      <c r="A484" s="174">
        <v>29</v>
      </c>
      <c r="B484" s="175" t="s">
        <v>1274</v>
      </c>
      <c r="C484" s="175" t="s">
        <v>96</v>
      </c>
      <c r="D484" s="176">
        <v>41704</v>
      </c>
      <c r="E484" s="177">
        <v>41704</v>
      </c>
      <c r="F484" s="181"/>
      <c r="G484" s="181"/>
      <c r="H484" s="178"/>
      <c r="I484" s="175" t="s">
        <v>58</v>
      </c>
      <c r="J484" s="177">
        <v>52505</v>
      </c>
      <c r="K484" s="179" t="s">
        <v>10</v>
      </c>
      <c r="L484" s="175" t="s">
        <v>1275</v>
      </c>
      <c r="M484" s="175" t="s">
        <v>29</v>
      </c>
      <c r="N484" s="175" t="s">
        <v>1276</v>
      </c>
      <c r="O484" s="175" t="s">
        <v>120</v>
      </c>
      <c r="P484" s="179" t="s">
        <v>72</v>
      </c>
      <c r="Q484" s="179" t="s">
        <v>167</v>
      </c>
      <c r="R484" s="180"/>
      <c r="S484" s="235" t="str">
        <f t="shared" si="378"/>
        <v/>
      </c>
      <c r="T484" s="236">
        <f t="shared" si="379"/>
        <v>1</v>
      </c>
      <c r="U484" s="237" t="str">
        <f t="shared" si="380"/>
        <v/>
      </c>
      <c r="V484" s="245" t="str">
        <f t="shared" si="381"/>
        <v/>
      </c>
      <c r="W484" s="236" t="str">
        <f t="shared" si="382"/>
        <v/>
      </c>
      <c r="X484" s="237" t="str">
        <f t="shared" si="383"/>
        <v/>
      </c>
      <c r="Y484" s="245" t="str">
        <f t="shared" si="384"/>
        <v/>
      </c>
      <c r="Z484" s="236" t="str">
        <f t="shared" si="385"/>
        <v/>
      </c>
      <c r="AA484" s="248" t="str">
        <f t="shared" si="386"/>
        <v/>
      </c>
      <c r="AB484" s="235" t="str">
        <f t="shared" si="387"/>
        <v/>
      </c>
      <c r="AC484" s="236" t="str">
        <f t="shared" si="388"/>
        <v/>
      </c>
      <c r="AD484" s="236" t="str">
        <f t="shared" si="389"/>
        <v/>
      </c>
      <c r="AE484" s="237">
        <f t="shared" si="390"/>
        <v>1</v>
      </c>
      <c r="AF484" s="245" t="str">
        <f t="shared" si="391"/>
        <v/>
      </c>
      <c r="AG484" s="236" t="str">
        <f t="shared" si="392"/>
        <v/>
      </c>
      <c r="AH484" s="236" t="str">
        <f t="shared" si="393"/>
        <v/>
      </c>
      <c r="AI484" s="237" t="str">
        <f t="shared" si="394"/>
        <v/>
      </c>
      <c r="AJ484" s="245" t="str">
        <f t="shared" si="395"/>
        <v/>
      </c>
      <c r="AK484" s="236" t="str">
        <f t="shared" si="396"/>
        <v/>
      </c>
      <c r="AL484" s="236" t="str">
        <f t="shared" si="397"/>
        <v/>
      </c>
      <c r="AM484" s="248" t="str">
        <f t="shared" si="398"/>
        <v/>
      </c>
      <c r="AN484" s="250"/>
      <c r="AO484" s="251"/>
      <c r="AP484" s="251"/>
      <c r="AQ484" s="251"/>
      <c r="AR484" s="251"/>
      <c r="AS484" s="251"/>
      <c r="AT484">
        <f t="shared" si="399"/>
        <v>9</v>
      </c>
      <c r="AU484">
        <f t="shared" si="400"/>
        <v>2</v>
      </c>
      <c r="AV484">
        <f t="shared" si="401"/>
        <v>26</v>
      </c>
    </row>
    <row r="485" spans="1:48" ht="21.75">
      <c r="A485" s="174">
        <v>30</v>
      </c>
      <c r="B485" s="175" t="s">
        <v>1277</v>
      </c>
      <c r="C485" s="175" t="s">
        <v>96</v>
      </c>
      <c r="D485" s="176">
        <v>40896</v>
      </c>
      <c r="E485" s="177">
        <v>40896</v>
      </c>
      <c r="F485" s="181"/>
      <c r="G485" s="181"/>
      <c r="H485" s="178"/>
      <c r="I485" s="175" t="s">
        <v>58</v>
      </c>
      <c r="J485" s="177">
        <v>51775</v>
      </c>
      <c r="K485" s="179" t="s">
        <v>10</v>
      </c>
      <c r="L485" s="175" t="s">
        <v>1259</v>
      </c>
      <c r="M485" s="175" t="s">
        <v>1251</v>
      </c>
      <c r="N485" s="175" t="s">
        <v>1219</v>
      </c>
      <c r="O485" s="175" t="s">
        <v>579</v>
      </c>
      <c r="P485" s="179" t="s">
        <v>121</v>
      </c>
      <c r="Q485" s="179" t="s">
        <v>60</v>
      </c>
      <c r="R485" s="180"/>
      <c r="S485" s="235" t="str">
        <f t="shared" si="378"/>
        <v/>
      </c>
      <c r="T485" s="236">
        <f t="shared" si="379"/>
        <v>1</v>
      </c>
      <c r="U485" s="237" t="str">
        <f t="shared" si="380"/>
        <v/>
      </c>
      <c r="V485" s="245" t="str">
        <f t="shared" si="381"/>
        <v/>
      </c>
      <c r="W485" s="236" t="str">
        <f t="shared" si="382"/>
        <v/>
      </c>
      <c r="X485" s="237" t="str">
        <f t="shared" si="383"/>
        <v/>
      </c>
      <c r="Y485" s="245" t="str">
        <f t="shared" si="384"/>
        <v/>
      </c>
      <c r="Z485" s="236" t="str">
        <f t="shared" si="385"/>
        <v/>
      </c>
      <c r="AA485" s="248" t="str">
        <f t="shared" si="386"/>
        <v/>
      </c>
      <c r="AB485" s="235" t="str">
        <f t="shared" si="387"/>
        <v/>
      </c>
      <c r="AC485" s="236" t="str">
        <f t="shared" si="388"/>
        <v/>
      </c>
      <c r="AD485" s="236" t="str">
        <f t="shared" si="389"/>
        <v/>
      </c>
      <c r="AE485" s="237">
        <f t="shared" si="390"/>
        <v>1</v>
      </c>
      <c r="AF485" s="245" t="str">
        <f t="shared" si="391"/>
        <v/>
      </c>
      <c r="AG485" s="236" t="str">
        <f t="shared" si="392"/>
        <v/>
      </c>
      <c r="AH485" s="236" t="str">
        <f t="shared" si="393"/>
        <v/>
      </c>
      <c r="AI485" s="237" t="str">
        <f t="shared" si="394"/>
        <v/>
      </c>
      <c r="AJ485" s="245" t="str">
        <f t="shared" si="395"/>
        <v/>
      </c>
      <c r="AK485" s="236" t="str">
        <f t="shared" si="396"/>
        <v/>
      </c>
      <c r="AL485" s="236" t="str">
        <f t="shared" si="397"/>
        <v/>
      </c>
      <c r="AM485" s="248" t="str">
        <f t="shared" si="398"/>
        <v/>
      </c>
      <c r="AN485" s="250"/>
      <c r="AO485" s="251"/>
      <c r="AP485" s="251"/>
      <c r="AQ485" s="251"/>
      <c r="AR485" s="251"/>
      <c r="AS485" s="251"/>
      <c r="AT485">
        <f t="shared" si="399"/>
        <v>11</v>
      </c>
      <c r="AU485">
        <f t="shared" si="400"/>
        <v>5</v>
      </c>
      <c r="AV485">
        <f t="shared" si="401"/>
        <v>13</v>
      </c>
    </row>
    <row r="486" spans="1:48" ht="21.75">
      <c r="A486" s="174">
        <v>31</v>
      </c>
      <c r="B486" s="175" t="s">
        <v>2161</v>
      </c>
      <c r="C486" s="175" t="s">
        <v>96</v>
      </c>
      <c r="D486" s="176">
        <v>43692</v>
      </c>
      <c r="E486" s="177">
        <v>43692</v>
      </c>
      <c r="F486" s="181"/>
      <c r="G486" s="181"/>
      <c r="H486" s="178"/>
      <c r="I486" s="175" t="s">
        <v>58</v>
      </c>
      <c r="J486" s="177">
        <v>51775</v>
      </c>
      <c r="K486" s="179" t="s">
        <v>10</v>
      </c>
      <c r="L486" s="175" t="s">
        <v>2165</v>
      </c>
      <c r="M486" s="175" t="s">
        <v>29</v>
      </c>
      <c r="N486" s="175" t="s">
        <v>2166</v>
      </c>
      <c r="O486" s="175" t="s">
        <v>257</v>
      </c>
      <c r="P486" s="179" t="s">
        <v>73</v>
      </c>
      <c r="Q486" s="179" t="s">
        <v>495</v>
      </c>
      <c r="R486" s="180"/>
      <c r="S486" s="235" t="str">
        <f t="shared" si="378"/>
        <v/>
      </c>
      <c r="T486" s="236">
        <f t="shared" si="379"/>
        <v>1</v>
      </c>
      <c r="U486" s="237" t="str">
        <f t="shared" si="380"/>
        <v/>
      </c>
      <c r="V486" s="245" t="str">
        <f t="shared" si="381"/>
        <v/>
      </c>
      <c r="W486" s="236" t="str">
        <f t="shared" si="382"/>
        <v/>
      </c>
      <c r="X486" s="237" t="str">
        <f t="shared" si="383"/>
        <v/>
      </c>
      <c r="Y486" s="245" t="str">
        <f t="shared" si="384"/>
        <v/>
      </c>
      <c r="Z486" s="236" t="str">
        <f t="shared" si="385"/>
        <v/>
      </c>
      <c r="AA486" s="248" t="str">
        <f t="shared" si="386"/>
        <v/>
      </c>
      <c r="AB486" s="235" t="str">
        <f t="shared" si="387"/>
        <v/>
      </c>
      <c r="AC486" s="236" t="str">
        <f t="shared" si="388"/>
        <v/>
      </c>
      <c r="AD486" s="236" t="str">
        <f t="shared" si="389"/>
        <v/>
      </c>
      <c r="AE486" s="237">
        <f t="shared" si="390"/>
        <v>1</v>
      </c>
      <c r="AF486" s="245" t="str">
        <f t="shared" si="391"/>
        <v/>
      </c>
      <c r="AG486" s="236" t="str">
        <f t="shared" si="392"/>
        <v/>
      </c>
      <c r="AH486" s="236" t="str">
        <f t="shared" si="393"/>
        <v/>
      </c>
      <c r="AI486" s="237" t="str">
        <f t="shared" si="394"/>
        <v/>
      </c>
      <c r="AJ486" s="245" t="str">
        <f t="shared" si="395"/>
        <v/>
      </c>
      <c r="AK486" s="236" t="str">
        <f t="shared" si="396"/>
        <v/>
      </c>
      <c r="AL486" s="236" t="str">
        <f t="shared" si="397"/>
        <v/>
      </c>
      <c r="AM486" s="248" t="str">
        <f t="shared" si="398"/>
        <v/>
      </c>
      <c r="AN486" s="250"/>
      <c r="AO486" s="251"/>
      <c r="AP486" s="251"/>
      <c r="AQ486" s="251"/>
      <c r="AR486" s="251"/>
      <c r="AS486" s="251"/>
      <c r="AT486">
        <f t="shared" si="399"/>
        <v>3</v>
      </c>
      <c r="AU486">
        <f t="shared" si="400"/>
        <v>9</v>
      </c>
      <c r="AV486">
        <f t="shared" si="401"/>
        <v>17</v>
      </c>
    </row>
    <row r="487" spans="1:48" ht="21.75">
      <c r="A487" s="174">
        <v>32</v>
      </c>
      <c r="B487" s="175" t="s">
        <v>1282</v>
      </c>
      <c r="C487" s="175" t="s">
        <v>96</v>
      </c>
      <c r="D487" s="176">
        <v>41701</v>
      </c>
      <c r="E487" s="177">
        <v>41701</v>
      </c>
      <c r="F487" s="181"/>
      <c r="G487" s="181"/>
      <c r="H487" s="178"/>
      <c r="I487" s="175" t="s">
        <v>58</v>
      </c>
      <c r="J487" s="177">
        <v>53601</v>
      </c>
      <c r="K487" s="179" t="s">
        <v>10</v>
      </c>
      <c r="L487" s="175" t="s">
        <v>1280</v>
      </c>
      <c r="M487" s="175" t="s">
        <v>1281</v>
      </c>
      <c r="N487" s="175" t="s">
        <v>1270</v>
      </c>
      <c r="O487" s="175" t="s">
        <v>53</v>
      </c>
      <c r="P487" s="179" t="s">
        <v>72</v>
      </c>
      <c r="Q487" s="179" t="s">
        <v>167</v>
      </c>
      <c r="R487" s="180"/>
      <c r="S487" s="235" t="str">
        <f t="shared" si="378"/>
        <v/>
      </c>
      <c r="T487" s="236">
        <f t="shared" si="379"/>
        <v>1</v>
      </c>
      <c r="U487" s="237" t="str">
        <f t="shared" si="380"/>
        <v/>
      </c>
      <c r="V487" s="245" t="str">
        <f t="shared" si="381"/>
        <v/>
      </c>
      <c r="W487" s="236" t="str">
        <f t="shared" si="382"/>
        <v/>
      </c>
      <c r="X487" s="237" t="str">
        <f t="shared" si="383"/>
        <v/>
      </c>
      <c r="Y487" s="245" t="str">
        <f t="shared" si="384"/>
        <v/>
      </c>
      <c r="Z487" s="236" t="str">
        <f t="shared" si="385"/>
        <v/>
      </c>
      <c r="AA487" s="248" t="str">
        <f t="shared" si="386"/>
        <v/>
      </c>
      <c r="AB487" s="235" t="str">
        <f t="shared" si="387"/>
        <v/>
      </c>
      <c r="AC487" s="236" t="str">
        <f t="shared" si="388"/>
        <v/>
      </c>
      <c r="AD487" s="236" t="str">
        <f t="shared" si="389"/>
        <v/>
      </c>
      <c r="AE487" s="237">
        <f t="shared" si="390"/>
        <v>1</v>
      </c>
      <c r="AF487" s="245" t="str">
        <f t="shared" si="391"/>
        <v/>
      </c>
      <c r="AG487" s="236" t="str">
        <f t="shared" si="392"/>
        <v/>
      </c>
      <c r="AH487" s="236" t="str">
        <f t="shared" si="393"/>
        <v/>
      </c>
      <c r="AI487" s="237" t="str">
        <f t="shared" si="394"/>
        <v/>
      </c>
      <c r="AJ487" s="245" t="str">
        <f t="shared" si="395"/>
        <v/>
      </c>
      <c r="AK487" s="236" t="str">
        <f t="shared" si="396"/>
        <v/>
      </c>
      <c r="AL487" s="236" t="str">
        <f t="shared" si="397"/>
        <v/>
      </c>
      <c r="AM487" s="248" t="str">
        <f t="shared" si="398"/>
        <v/>
      </c>
      <c r="AN487" s="250"/>
      <c r="AO487" s="251"/>
      <c r="AP487" s="251"/>
      <c r="AQ487" s="251"/>
      <c r="AR487" s="251"/>
      <c r="AS487" s="251"/>
      <c r="AT487">
        <f t="shared" si="399"/>
        <v>9</v>
      </c>
      <c r="AU487">
        <f t="shared" si="400"/>
        <v>2</v>
      </c>
      <c r="AV487">
        <f t="shared" si="401"/>
        <v>29</v>
      </c>
    </row>
    <row r="488" spans="1:48" ht="21.75">
      <c r="A488" s="174">
        <v>33</v>
      </c>
      <c r="B488" s="175" t="s">
        <v>1283</v>
      </c>
      <c r="C488" s="175" t="s">
        <v>96</v>
      </c>
      <c r="D488" s="176">
        <v>40940</v>
      </c>
      <c r="E488" s="177">
        <v>41183</v>
      </c>
      <c r="F488" s="181"/>
      <c r="G488" s="181"/>
      <c r="H488" s="178"/>
      <c r="I488" s="175" t="s">
        <v>58</v>
      </c>
      <c r="J488" s="177">
        <v>52871</v>
      </c>
      <c r="K488" s="179" t="s">
        <v>10</v>
      </c>
      <c r="L488" s="175" t="s">
        <v>1280</v>
      </c>
      <c r="M488" s="175" t="s">
        <v>1281</v>
      </c>
      <c r="N488" s="175" t="s">
        <v>1270</v>
      </c>
      <c r="O488" s="175" t="s">
        <v>53</v>
      </c>
      <c r="P488" s="179" t="s">
        <v>121</v>
      </c>
      <c r="Q488" s="179" t="s">
        <v>99</v>
      </c>
      <c r="R488" s="180"/>
      <c r="S488" s="235" t="str">
        <f t="shared" si="378"/>
        <v/>
      </c>
      <c r="T488" s="236">
        <f t="shared" si="379"/>
        <v>1</v>
      </c>
      <c r="U488" s="237" t="str">
        <f t="shared" si="380"/>
        <v/>
      </c>
      <c r="V488" s="245" t="str">
        <f t="shared" si="381"/>
        <v/>
      </c>
      <c r="W488" s="236" t="str">
        <f t="shared" si="382"/>
        <v/>
      </c>
      <c r="X488" s="237" t="str">
        <f t="shared" si="383"/>
        <v/>
      </c>
      <c r="Y488" s="245" t="str">
        <f t="shared" si="384"/>
        <v/>
      </c>
      <c r="Z488" s="236" t="str">
        <f t="shared" si="385"/>
        <v/>
      </c>
      <c r="AA488" s="248" t="str">
        <f t="shared" si="386"/>
        <v/>
      </c>
      <c r="AB488" s="235" t="str">
        <f t="shared" si="387"/>
        <v/>
      </c>
      <c r="AC488" s="236" t="str">
        <f t="shared" si="388"/>
        <v/>
      </c>
      <c r="AD488" s="236" t="str">
        <f t="shared" si="389"/>
        <v/>
      </c>
      <c r="AE488" s="237">
        <f t="shared" si="390"/>
        <v>1</v>
      </c>
      <c r="AF488" s="245" t="str">
        <f t="shared" si="391"/>
        <v/>
      </c>
      <c r="AG488" s="236" t="str">
        <f t="shared" si="392"/>
        <v/>
      </c>
      <c r="AH488" s="236" t="str">
        <f t="shared" si="393"/>
        <v/>
      </c>
      <c r="AI488" s="237" t="str">
        <f t="shared" si="394"/>
        <v/>
      </c>
      <c r="AJ488" s="245" t="str">
        <f t="shared" si="395"/>
        <v/>
      </c>
      <c r="AK488" s="236" t="str">
        <f t="shared" si="396"/>
        <v/>
      </c>
      <c r="AL488" s="236" t="str">
        <f t="shared" si="397"/>
        <v/>
      </c>
      <c r="AM488" s="248" t="str">
        <f t="shared" si="398"/>
        <v/>
      </c>
      <c r="AN488" s="250"/>
      <c r="AO488" s="251"/>
      <c r="AP488" s="251"/>
      <c r="AQ488" s="251"/>
      <c r="AR488" s="251"/>
      <c r="AS488" s="251"/>
      <c r="AT488">
        <f t="shared" si="399"/>
        <v>10</v>
      </c>
      <c r="AU488">
        <f t="shared" si="400"/>
        <v>8</v>
      </c>
      <c r="AV488">
        <f t="shared" si="401"/>
        <v>0</v>
      </c>
    </row>
    <row r="489" spans="1:48" ht="21.75">
      <c r="A489" s="174">
        <v>34</v>
      </c>
      <c r="B489" s="175" t="s">
        <v>1284</v>
      </c>
      <c r="C489" s="175" t="s">
        <v>96</v>
      </c>
      <c r="D489" s="176">
        <v>41596</v>
      </c>
      <c r="E489" s="177">
        <v>41596</v>
      </c>
      <c r="F489" s="181"/>
      <c r="G489" s="181"/>
      <c r="H489" s="178"/>
      <c r="I489" s="175" t="s">
        <v>58</v>
      </c>
      <c r="J489" s="177">
        <v>53966</v>
      </c>
      <c r="K489" s="179" t="s">
        <v>10</v>
      </c>
      <c r="L489" s="175" t="s">
        <v>1280</v>
      </c>
      <c r="M489" s="175" t="s">
        <v>1281</v>
      </c>
      <c r="N489" s="175" t="s">
        <v>1270</v>
      </c>
      <c r="O489" s="175" t="s">
        <v>53</v>
      </c>
      <c r="P489" s="179" t="s">
        <v>60</v>
      </c>
      <c r="Q489" s="179" t="s">
        <v>167</v>
      </c>
      <c r="R489" s="192" t="s">
        <v>1685</v>
      </c>
      <c r="S489" s="235" t="str">
        <f t="shared" si="378"/>
        <v/>
      </c>
      <c r="T489" s="236">
        <f t="shared" si="379"/>
        <v>1</v>
      </c>
      <c r="U489" s="237" t="str">
        <f t="shared" si="380"/>
        <v/>
      </c>
      <c r="V489" s="245" t="str">
        <f t="shared" si="381"/>
        <v/>
      </c>
      <c r="W489" s="236" t="str">
        <f t="shared" si="382"/>
        <v/>
      </c>
      <c r="X489" s="237" t="str">
        <f t="shared" si="383"/>
        <v/>
      </c>
      <c r="Y489" s="245" t="str">
        <f t="shared" si="384"/>
        <v/>
      </c>
      <c r="Z489" s="236" t="str">
        <f t="shared" si="385"/>
        <v/>
      </c>
      <c r="AA489" s="248" t="str">
        <f t="shared" si="386"/>
        <v/>
      </c>
      <c r="AB489" s="235" t="str">
        <f t="shared" si="387"/>
        <v/>
      </c>
      <c r="AC489" s="236" t="str">
        <f t="shared" si="388"/>
        <v/>
      </c>
      <c r="AD489" s="236" t="str">
        <f t="shared" si="389"/>
        <v/>
      </c>
      <c r="AE489" s="237">
        <f t="shared" si="390"/>
        <v>1</v>
      </c>
      <c r="AF489" s="245" t="str">
        <f t="shared" si="391"/>
        <v/>
      </c>
      <c r="AG489" s="236" t="str">
        <f t="shared" si="392"/>
        <v/>
      </c>
      <c r="AH489" s="236" t="str">
        <f t="shared" si="393"/>
        <v/>
      </c>
      <c r="AI489" s="237" t="str">
        <f t="shared" si="394"/>
        <v/>
      </c>
      <c r="AJ489" s="245" t="str">
        <f t="shared" si="395"/>
        <v/>
      </c>
      <c r="AK489" s="236" t="str">
        <f t="shared" si="396"/>
        <v/>
      </c>
      <c r="AL489" s="236" t="str">
        <f t="shared" si="397"/>
        <v/>
      </c>
      <c r="AM489" s="248" t="str">
        <f t="shared" si="398"/>
        <v/>
      </c>
      <c r="AN489" s="250"/>
      <c r="AO489" s="251"/>
      <c r="AP489" s="251"/>
      <c r="AQ489" s="251"/>
      <c r="AR489" s="251"/>
      <c r="AS489" s="251"/>
      <c r="AT489">
        <f t="shared" si="399"/>
        <v>9</v>
      </c>
      <c r="AU489">
        <f t="shared" si="400"/>
        <v>6</v>
      </c>
      <c r="AV489">
        <f t="shared" si="401"/>
        <v>14</v>
      </c>
    </row>
    <row r="490" spans="1:48" ht="21.75">
      <c r="A490" s="183">
        <v>35</v>
      </c>
      <c r="B490" s="184" t="s">
        <v>1285</v>
      </c>
      <c r="C490" s="184" t="s">
        <v>96</v>
      </c>
      <c r="D490" s="411">
        <v>35685</v>
      </c>
      <c r="E490" s="412">
        <v>39722</v>
      </c>
      <c r="F490" s="413"/>
      <c r="G490" s="413"/>
      <c r="H490" s="414"/>
      <c r="I490" s="184" t="s">
        <v>58</v>
      </c>
      <c r="J490" s="412">
        <v>47757</v>
      </c>
      <c r="K490" s="415" t="s">
        <v>10</v>
      </c>
      <c r="L490" s="184" t="s">
        <v>1286</v>
      </c>
      <c r="M490" s="184" t="s">
        <v>29</v>
      </c>
      <c r="N490" s="184" t="s">
        <v>1287</v>
      </c>
      <c r="O490" s="184" t="s">
        <v>120</v>
      </c>
      <c r="P490" s="415" t="s">
        <v>64</v>
      </c>
      <c r="Q490" s="415" t="s">
        <v>59</v>
      </c>
      <c r="R490" s="416"/>
      <c r="S490" s="275" t="str">
        <f t="shared" si="378"/>
        <v/>
      </c>
      <c r="T490" s="276">
        <f t="shared" si="379"/>
        <v>1</v>
      </c>
      <c r="U490" s="277" t="str">
        <f t="shared" si="380"/>
        <v/>
      </c>
      <c r="V490" s="278" t="str">
        <f t="shared" si="381"/>
        <v/>
      </c>
      <c r="W490" s="276" t="str">
        <f t="shared" si="382"/>
        <v/>
      </c>
      <c r="X490" s="277" t="str">
        <f t="shared" si="383"/>
        <v/>
      </c>
      <c r="Y490" s="278" t="str">
        <f t="shared" si="384"/>
        <v/>
      </c>
      <c r="Z490" s="276" t="str">
        <f t="shared" si="385"/>
        <v/>
      </c>
      <c r="AA490" s="279" t="str">
        <f t="shared" si="386"/>
        <v/>
      </c>
      <c r="AB490" s="275" t="str">
        <f t="shared" si="387"/>
        <v/>
      </c>
      <c r="AC490" s="276" t="str">
        <f t="shared" si="388"/>
        <v/>
      </c>
      <c r="AD490" s="276" t="str">
        <f t="shared" si="389"/>
        <v/>
      </c>
      <c r="AE490" s="277">
        <f t="shared" si="390"/>
        <v>1</v>
      </c>
      <c r="AF490" s="278" t="str">
        <f t="shared" si="391"/>
        <v/>
      </c>
      <c r="AG490" s="276" t="str">
        <f t="shared" si="392"/>
        <v/>
      </c>
      <c r="AH490" s="276" t="str">
        <f t="shared" si="393"/>
        <v/>
      </c>
      <c r="AI490" s="277" t="str">
        <f t="shared" si="394"/>
        <v/>
      </c>
      <c r="AJ490" s="278" t="str">
        <f t="shared" si="395"/>
        <v/>
      </c>
      <c r="AK490" s="276" t="str">
        <f t="shared" si="396"/>
        <v/>
      </c>
      <c r="AL490" s="276" t="str">
        <f t="shared" si="397"/>
        <v/>
      </c>
      <c r="AM490" s="279" t="str">
        <f t="shared" si="398"/>
        <v/>
      </c>
      <c r="AN490" s="250"/>
      <c r="AO490" s="251"/>
      <c r="AP490" s="251"/>
      <c r="AQ490" s="251"/>
      <c r="AR490" s="251"/>
      <c r="AS490" s="251"/>
      <c r="AT490">
        <f t="shared" si="399"/>
        <v>14</v>
      </c>
      <c r="AU490">
        <f t="shared" si="400"/>
        <v>8</v>
      </c>
      <c r="AV490">
        <f t="shared" si="401"/>
        <v>0</v>
      </c>
    </row>
    <row r="491" spans="1:48" ht="22.5" thickBot="1">
      <c r="A491" s="417">
        <v>1</v>
      </c>
      <c r="B491" s="418" t="s">
        <v>2488</v>
      </c>
      <c r="C491" s="418" t="s">
        <v>2489</v>
      </c>
      <c r="D491" s="434">
        <v>44501</v>
      </c>
      <c r="E491" s="419">
        <v>29129</v>
      </c>
      <c r="F491" s="426">
        <v>37036</v>
      </c>
      <c r="G491" s="426">
        <v>39234</v>
      </c>
      <c r="H491" s="427"/>
      <c r="I491" s="418" t="s">
        <v>2210</v>
      </c>
      <c r="J491" s="419"/>
      <c r="K491" s="420" t="s">
        <v>10</v>
      </c>
      <c r="L491" s="418" t="s">
        <v>1286</v>
      </c>
      <c r="M491" s="418" t="s">
        <v>29</v>
      </c>
      <c r="N491" s="418" t="s">
        <v>1287</v>
      </c>
      <c r="O491" s="418" t="s">
        <v>120</v>
      </c>
      <c r="P491" s="420" t="s">
        <v>64</v>
      </c>
      <c r="Q491" s="420"/>
      <c r="R491" s="428"/>
      <c r="S491" s="429" t="str">
        <f t="shared" si="378"/>
        <v/>
      </c>
      <c r="T491" s="430">
        <v>1</v>
      </c>
      <c r="U491" s="431" t="str">
        <f t="shared" si="380"/>
        <v/>
      </c>
      <c r="V491" s="432" t="str">
        <f t="shared" si="381"/>
        <v/>
      </c>
      <c r="W491" s="430" t="str">
        <f t="shared" si="382"/>
        <v/>
      </c>
      <c r="X491" s="431" t="str">
        <f t="shared" si="383"/>
        <v/>
      </c>
      <c r="Y491" s="432" t="str">
        <f t="shared" si="384"/>
        <v/>
      </c>
      <c r="Z491" s="430" t="str">
        <f t="shared" si="385"/>
        <v/>
      </c>
      <c r="AA491" s="433" t="str">
        <f t="shared" si="386"/>
        <v/>
      </c>
      <c r="AB491" s="429" t="str">
        <f t="shared" si="387"/>
        <v/>
      </c>
      <c r="AC491" s="430">
        <v>1</v>
      </c>
      <c r="AD491" s="430" t="str">
        <f t="shared" si="389"/>
        <v/>
      </c>
      <c r="AE491" s="431" t="str">
        <f t="shared" si="390"/>
        <v/>
      </c>
      <c r="AF491" s="432" t="str">
        <f t="shared" si="391"/>
        <v/>
      </c>
      <c r="AG491" s="430" t="str">
        <f t="shared" si="392"/>
        <v/>
      </c>
      <c r="AH491" s="430" t="str">
        <f t="shared" si="393"/>
        <v/>
      </c>
      <c r="AI491" s="431" t="str">
        <f t="shared" si="394"/>
        <v/>
      </c>
      <c r="AJ491" s="432" t="str">
        <f t="shared" si="395"/>
        <v/>
      </c>
      <c r="AK491" s="430" t="str">
        <f t="shared" si="396"/>
        <v/>
      </c>
      <c r="AL491" s="430" t="str">
        <f t="shared" si="397"/>
        <v/>
      </c>
      <c r="AM491" s="433" t="str">
        <f t="shared" si="398"/>
        <v/>
      </c>
      <c r="AN491" s="250"/>
      <c r="AO491" s="251"/>
      <c r="AP491" s="251"/>
      <c r="AQ491" s="251"/>
      <c r="AR491" s="251"/>
      <c r="AS491" s="251"/>
      <c r="AT491">
        <f t="shared" si="399"/>
        <v>43</v>
      </c>
      <c r="AU491">
        <f t="shared" si="400"/>
        <v>8</v>
      </c>
      <c r="AV491">
        <f t="shared" si="401"/>
        <v>0</v>
      </c>
    </row>
    <row r="492" spans="1:48" ht="21.75">
      <c r="A492" s="312"/>
      <c r="B492" s="313" t="s">
        <v>1681</v>
      </c>
      <c r="C492" s="300">
        <f>SUM(S492:AA492)</f>
        <v>36</v>
      </c>
      <c r="D492" s="270"/>
      <c r="E492" s="271"/>
      <c r="F492" s="272"/>
      <c r="G492" s="272"/>
      <c r="H492" s="273"/>
      <c r="I492" s="269"/>
      <c r="J492" s="271"/>
      <c r="K492" s="274"/>
      <c r="L492" s="269"/>
      <c r="M492" s="269"/>
      <c r="N492" s="269"/>
      <c r="O492" s="269"/>
      <c r="P492" s="274"/>
      <c r="Q492" s="274"/>
      <c r="R492" s="305">
        <f>COUNTIF(R456:R490,"ü")</f>
        <v>4</v>
      </c>
      <c r="S492" s="290">
        <f t="shared" ref="S492:AM492" si="402">SUM(S456:S491)</f>
        <v>13</v>
      </c>
      <c r="T492" s="291">
        <f t="shared" si="402"/>
        <v>23</v>
      </c>
      <c r="U492" s="292">
        <f t="shared" si="402"/>
        <v>0</v>
      </c>
      <c r="V492" s="293">
        <f t="shared" si="402"/>
        <v>0</v>
      </c>
      <c r="W492" s="291">
        <f t="shared" si="402"/>
        <v>0</v>
      </c>
      <c r="X492" s="292">
        <f t="shared" si="402"/>
        <v>0</v>
      </c>
      <c r="Y492" s="293">
        <f t="shared" si="402"/>
        <v>0</v>
      </c>
      <c r="Z492" s="291">
        <f t="shared" si="402"/>
        <v>0</v>
      </c>
      <c r="AA492" s="294">
        <f t="shared" si="402"/>
        <v>0</v>
      </c>
      <c r="AB492" s="290">
        <f t="shared" si="402"/>
        <v>0</v>
      </c>
      <c r="AC492" s="291">
        <f t="shared" si="402"/>
        <v>5</v>
      </c>
      <c r="AD492" s="291">
        <f t="shared" si="402"/>
        <v>14</v>
      </c>
      <c r="AE492" s="292">
        <f t="shared" si="402"/>
        <v>17</v>
      </c>
      <c r="AF492" s="293">
        <f t="shared" si="402"/>
        <v>0</v>
      </c>
      <c r="AG492" s="291">
        <f t="shared" si="402"/>
        <v>0</v>
      </c>
      <c r="AH492" s="291">
        <f t="shared" si="402"/>
        <v>0</v>
      </c>
      <c r="AI492" s="292">
        <f t="shared" si="402"/>
        <v>0</v>
      </c>
      <c r="AJ492" s="293">
        <f t="shared" si="402"/>
        <v>0</v>
      </c>
      <c r="AK492" s="291">
        <f t="shared" si="402"/>
        <v>0</v>
      </c>
      <c r="AL492" s="291">
        <f t="shared" si="402"/>
        <v>0</v>
      </c>
      <c r="AM492" s="294">
        <f t="shared" si="402"/>
        <v>0</v>
      </c>
      <c r="AN492" s="250"/>
      <c r="AO492" s="251"/>
      <c r="AP492" s="251"/>
      <c r="AQ492" s="251"/>
      <c r="AR492" s="251"/>
      <c r="AS492" s="251"/>
    </row>
    <row r="493" spans="1:48" ht="22.5" thickBot="1">
      <c r="A493" s="282"/>
      <c r="B493" s="283" t="s">
        <v>1683</v>
      </c>
      <c r="C493" s="301">
        <f>SUM(S493:AA493)</f>
        <v>36</v>
      </c>
      <c r="D493" s="285"/>
      <c r="E493" s="286"/>
      <c r="F493" s="287"/>
      <c r="G493" s="287"/>
      <c r="H493" s="288"/>
      <c r="I493" s="284"/>
      <c r="J493" s="286"/>
      <c r="K493" s="289"/>
      <c r="L493" s="284"/>
      <c r="M493" s="284"/>
      <c r="N493" s="284"/>
      <c r="O493" s="284"/>
      <c r="P493" s="289"/>
      <c r="Q493" s="289"/>
      <c r="R493" s="306">
        <f>R492</f>
        <v>4</v>
      </c>
      <c r="S493" s="295">
        <f>S492</f>
        <v>13</v>
      </c>
      <c r="T493" s="296">
        <f t="shared" ref="T493" si="403">T492</f>
        <v>23</v>
      </c>
      <c r="U493" s="297">
        <f t="shared" ref="U493" si="404">U492</f>
        <v>0</v>
      </c>
      <c r="V493" s="302">
        <f>V492/2</f>
        <v>0</v>
      </c>
      <c r="W493" s="303">
        <f t="shared" ref="W493" si="405">W492/2</f>
        <v>0</v>
      </c>
      <c r="X493" s="304">
        <f t="shared" ref="X493" si="406">X492/2</f>
        <v>0</v>
      </c>
      <c r="Y493" s="298"/>
      <c r="Z493" s="296"/>
      <c r="AA493" s="299"/>
      <c r="AB493" s="298">
        <f>AB492</f>
        <v>0</v>
      </c>
      <c r="AC493" s="296">
        <f t="shared" ref="AC493" si="407">AC492</f>
        <v>5</v>
      </c>
      <c r="AD493" s="296">
        <f t="shared" ref="AD493" si="408">AD492</f>
        <v>14</v>
      </c>
      <c r="AE493" s="297">
        <f t="shared" ref="AE493" si="409">AE492</f>
        <v>17</v>
      </c>
      <c r="AF493" s="302">
        <f>AF492/2</f>
        <v>0</v>
      </c>
      <c r="AG493" s="303">
        <f t="shared" ref="AG493" si="410">AG492/2</f>
        <v>0</v>
      </c>
      <c r="AH493" s="303">
        <f t="shared" ref="AH493" si="411">AH492/2</f>
        <v>0</v>
      </c>
      <c r="AI493" s="304">
        <f t="shared" ref="AI493" si="412">AI492/2</f>
        <v>0</v>
      </c>
      <c r="AJ493" s="298"/>
      <c r="AK493" s="296"/>
      <c r="AL493" s="296"/>
      <c r="AM493" s="299"/>
      <c r="AN493" s="250"/>
      <c r="AO493" s="251"/>
      <c r="AP493" s="251"/>
      <c r="AQ493" s="251"/>
      <c r="AR493" s="251"/>
      <c r="AS493" s="251"/>
    </row>
    <row r="494" spans="1:48" ht="24">
      <c r="A494" s="185" t="s">
        <v>2411</v>
      </c>
      <c r="B494" s="194"/>
      <c r="C494" s="194"/>
      <c r="D494" s="170"/>
      <c r="E494" s="195"/>
      <c r="F494" s="171"/>
      <c r="G494" s="171"/>
      <c r="H494" s="172"/>
      <c r="I494" s="194"/>
      <c r="J494" s="195"/>
      <c r="K494" s="196"/>
      <c r="L494" s="194"/>
      <c r="M494" s="194"/>
      <c r="N494" s="194"/>
      <c r="O494" s="194"/>
      <c r="P494" s="196"/>
      <c r="Q494" s="196"/>
      <c r="R494" s="169"/>
      <c r="S494" s="307" t="str">
        <f>IF($B494&lt;&gt;"",IF(AND($K494="เอก",OR($AT494&gt;0,AND($AT494=0,$AU494&gt;=9))),1,""),"")</f>
        <v/>
      </c>
      <c r="T494" s="308" t="str">
        <f>IF($B494&lt;&gt;"",IF(AND($K494="โท",OR($AT494&gt;0,AND($AT494=0,$AU494&gt;=9))),1,""),"")</f>
        <v/>
      </c>
      <c r="U494" s="309" t="str">
        <f>IF($B494&lt;&gt;"",IF(AND($K494="ตรี",OR($AT494&gt;0,AND($AT494=0,$AU494&gt;=9))),1,""),"")</f>
        <v/>
      </c>
      <c r="V494" s="310" t="str">
        <f>IF($B494&lt;&gt;"",IF(AND($K494="เอก",AND($AT494=0,AND($AU494&gt;=6,$AU494&lt;=8))),1,""),"")</f>
        <v/>
      </c>
      <c r="W494" s="308" t="str">
        <f>IF($B494&lt;&gt;"",IF(AND($K494="โท",AND($AT494=0,AND($AU494&gt;=6,$AU494&lt;=8))),1,""),"")</f>
        <v/>
      </c>
      <c r="X494" s="309" t="str">
        <f>IF($B494&lt;&gt;"",IF(AND($K494="ตรี",AND($AT494=0,AND($AU494&gt;=6,$AU494&lt;=8))),1,""),"")</f>
        <v/>
      </c>
      <c r="Y494" s="310" t="str">
        <f>IF($B494&lt;&gt;"",IF(AND($K494="เอก",AND($AT494=0,AND($AU494&gt;=0,$AU494&lt;=5))),1,""),"")</f>
        <v/>
      </c>
      <c r="Z494" s="308" t="str">
        <f>IF($B494&lt;&gt;"",IF(AND($K494="โท",AND($AT494=0,AND($AU494&gt;=0,$AU494&lt;=5))),1,""),"")</f>
        <v/>
      </c>
      <c r="AA494" s="311" t="str">
        <f>IF($B494&lt;&gt;"",IF(AND($K494="ตรี",AND($AT494=0,AND($AU494&gt;=0,$AU494&lt;=5))),1,""),"")</f>
        <v/>
      </c>
      <c r="AB494" s="307" t="str">
        <f>IF($B494&lt;&gt;"",IF(AND($C494="ศาสตราจารย์",OR($AT494&gt;0,AND($AT494=0,$AU494&gt;=9))),1,""),"")</f>
        <v/>
      </c>
      <c r="AC494" s="308" t="str">
        <f>IF($B494&lt;&gt;"",IF(AND($C494="รองศาสตราจารย์",OR($AT494&gt;0,AND($AT494=0,$AU494&gt;=9))),1,""),"")</f>
        <v/>
      </c>
      <c r="AD494" s="308" t="str">
        <f>IF($B494&lt;&gt;"",IF(AND($C494="ผู้ช่วยศาสตราจารย์",OR($AT494&gt;0,AND($AT494=0,$AU494&gt;=9))),1,""),"")</f>
        <v/>
      </c>
      <c r="AE494" s="309" t="str">
        <f>IF($B494&lt;&gt;"",IF(AND($C494="อาจารย์",OR($AT494&gt;0,AND($AT494=0,$AU494&gt;=9))),1,""),"")</f>
        <v/>
      </c>
      <c r="AF494" s="310" t="str">
        <f>IF($B494&lt;&gt;"",IF(AND($C494="ศาสตราจารย์",AND($AT494=0,AND($AU494&gt;=6,$AU494&lt;=8))),1,""),"")</f>
        <v/>
      </c>
      <c r="AG494" s="308" t="str">
        <f>IF($B494&lt;&gt;"",IF(AND($C494="รองศาสตราจารย์",AND($AT494=0,AND($AU494&gt;=6,$AU494&lt;=8))),1,""),"")</f>
        <v/>
      </c>
      <c r="AH494" s="308" t="str">
        <f>IF($B494&lt;&gt;"",IF(AND($C494="ผู้ช่วยศาสตราจารย์",AND($AT494=0,AND($AU494&gt;=6,$AU494&lt;=8))),1,""),"")</f>
        <v/>
      </c>
      <c r="AI494" s="309" t="str">
        <f>IF($B494&lt;&gt;"",IF(AND($C494="อาจารย์",AND($AT494=0,AND($AU494&gt;=6,$AU494&lt;=8))),1,""),"")</f>
        <v/>
      </c>
      <c r="AJ494" s="310" t="str">
        <f>IF($B494&lt;&gt;"",IF(AND($C494="ศาสตราจารย์",AND($AT494=0,AND($AU494&gt;=0,$AU494&lt;=5))),1,""),"")</f>
        <v/>
      </c>
      <c r="AK494" s="308" t="str">
        <f>IF($B494&lt;&gt;"",IF(AND($C494="รองศาสตราจารย์",AND($AT494=0,AND($AU494&gt;=0,$AU494&lt;=5))),1,""),"")</f>
        <v/>
      </c>
      <c r="AL494" s="308" t="str">
        <f>IF($B494&lt;&gt;"",IF(AND($C494="ผู้ช่วยศาสตราจารย์",AND($AT494=0,AND($AU494&gt;=0,$AU494&lt;=5))),1,""),"")</f>
        <v/>
      </c>
      <c r="AM494" s="311" t="str">
        <f>IF($B494&lt;&gt;"",IF(AND($C494="อาจารย์",AND($AT494=0,AND($AU494&gt;=0,$AU494&lt;=5))),1,""),"")</f>
        <v/>
      </c>
      <c r="AN494" s="250"/>
      <c r="AO494" s="251"/>
      <c r="AP494" s="251"/>
      <c r="AQ494" s="251"/>
      <c r="AR494" s="251"/>
      <c r="AS494" s="251"/>
      <c r="AT494" t="str">
        <f>IF(B494&lt;&gt;"",DATEDIF(E494,$AT$9,"Y"),"")</f>
        <v/>
      </c>
      <c r="AU494" t="str">
        <f>IF(B494&lt;&gt;"",DATEDIF(E494,$AT$9,"YM"),"")</f>
        <v/>
      </c>
      <c r="AV494" t="str">
        <f>IF(B494&lt;&gt;"",DATEDIF(E494,$AT$9,"MD"),"")</f>
        <v/>
      </c>
    </row>
    <row r="495" spans="1:48" ht="21.75">
      <c r="A495" s="174">
        <v>1</v>
      </c>
      <c r="B495" s="175" t="s">
        <v>1293</v>
      </c>
      <c r="C495" s="175" t="s">
        <v>35</v>
      </c>
      <c r="D495" s="316">
        <v>44531</v>
      </c>
      <c r="E495" s="177">
        <v>35711</v>
      </c>
      <c r="F495" s="177">
        <v>38400</v>
      </c>
      <c r="G495" s="181"/>
      <c r="H495" s="178"/>
      <c r="I495" s="175" t="s">
        <v>58</v>
      </c>
      <c r="J495" s="177">
        <v>44834</v>
      </c>
      <c r="K495" s="179" t="s">
        <v>3</v>
      </c>
      <c r="L495" s="175" t="s">
        <v>1294</v>
      </c>
      <c r="M495" s="175" t="s">
        <v>1884</v>
      </c>
      <c r="N495" s="175" t="s">
        <v>1295</v>
      </c>
      <c r="O495" s="175" t="s">
        <v>1296</v>
      </c>
      <c r="P495" s="179" t="s">
        <v>54</v>
      </c>
      <c r="Q495" s="179" t="s">
        <v>41</v>
      </c>
      <c r="R495" s="180"/>
      <c r="S495" s="235">
        <f>IF($B495&lt;&gt;"",IF(AND($K495="เอก",OR($AT495&gt;0,AND($AT495=0,$AU495&gt;=9))),1,""),"")</f>
        <v>1</v>
      </c>
      <c r="T495" s="236" t="str">
        <f>IF($B495&lt;&gt;"",IF(AND($K495="โท",OR($AT495&gt;0,AND($AT495=0,$AU495&gt;=9))),1,""),"")</f>
        <v/>
      </c>
      <c r="U495" s="237" t="str">
        <f>IF($B495&lt;&gt;"",IF(AND($K495="ตรี",OR($AT495&gt;0,AND($AT495=0,$AU495&gt;=9))),1,""),"")</f>
        <v/>
      </c>
      <c r="V495" s="245" t="str">
        <f>IF($B495&lt;&gt;"",IF(AND($K495="เอก",AND($AT495=0,AND($AU495&gt;=6,$AU495&lt;=8))),1,""),"")</f>
        <v/>
      </c>
      <c r="W495" s="236" t="str">
        <f>IF($B495&lt;&gt;"",IF(AND($K495="โท",AND($AT495=0,AND($AU495&gt;=6,$AU495&lt;=8))),1,""),"")</f>
        <v/>
      </c>
      <c r="X495" s="237" t="str">
        <f>IF($B495&lt;&gt;"",IF(AND($K495="ตรี",AND($AT495=0,AND($AU495&gt;=6,$AU495&lt;=8))),1,""),"")</f>
        <v/>
      </c>
      <c r="Y495" s="245" t="str">
        <f>IF($B495&lt;&gt;"",IF(AND($K495="เอก",AND($AT495=0,AND($AU495&gt;=0,$AU495&lt;=5))),1,""),"")</f>
        <v/>
      </c>
      <c r="Z495" s="236" t="str">
        <f>IF($B495&lt;&gt;"",IF(AND($K495="โท",AND($AT495=0,AND($AU495&gt;=0,$AU495&lt;=5))),1,""),"")</f>
        <v/>
      </c>
      <c r="AA495" s="248" t="str">
        <f>IF($B495&lt;&gt;"",IF(AND($K495="ตรี",AND($AT495=0,AND($AU495&gt;=0,$AU495&lt;=5))),1,""),"")</f>
        <v/>
      </c>
      <c r="AB495" s="235" t="str">
        <f>IF($B495&lt;&gt;"",IF(AND($C495="ศาสตราจารย์",OR($AT495&gt;0,AND($AT495=0,$AU495&gt;=9))),1,""),"")</f>
        <v/>
      </c>
      <c r="AC495" s="236" t="str">
        <f>IF($B495&lt;&gt;"",IF(AND($C495="รองศาสตราจารย์",OR($AT495&gt;0,AND($AT495=0,$AU495&gt;=9))),1,""),"")</f>
        <v/>
      </c>
      <c r="AD495" s="236">
        <f>IF($B495&lt;&gt;"",IF(AND($C495="ผู้ช่วยศาสตราจารย์",OR($AT495&gt;0,AND($AT495=0,$AU495&gt;=9))),1,""),"")</f>
        <v>1</v>
      </c>
      <c r="AE495" s="237" t="str">
        <f>IF($B495&lt;&gt;"",IF(AND($C495="อาจารย์",OR($AT495&gt;0,AND($AT495=0,$AU495&gt;=9))),1,""),"")</f>
        <v/>
      </c>
      <c r="AF495" s="245" t="str">
        <f>IF($B495&lt;&gt;"",IF(AND($C495="ศาสตราจารย์",AND($AT495=0,AND($AU495&gt;=6,$AU495&lt;=8))),1,""),"")</f>
        <v/>
      </c>
      <c r="AG495" s="236" t="str">
        <f>IF($B495&lt;&gt;"",IF(AND($C495="รองศาสตราจารย์",AND($AT495=0,AND($AU495&gt;=6,$AU495&lt;=8))),1,""),"")</f>
        <v/>
      </c>
      <c r="AH495" s="236" t="str">
        <f>IF($B495&lt;&gt;"",IF(AND($C495="ผู้ช่วยศาสตราจารย์",AND($AT495=0,AND($AU495&gt;=6,$AU495&lt;=8))),1,""),"")</f>
        <v/>
      </c>
      <c r="AI495" s="237" t="str">
        <f>IF($B495&lt;&gt;"",IF(AND($C495="อาจารย์",AND($AT495=0,AND($AU495&gt;=6,$AU495&lt;=8))),1,""),"")</f>
        <v/>
      </c>
      <c r="AJ495" s="245" t="str">
        <f>IF($B495&lt;&gt;"",IF(AND($C495="ศาสตราจารย์",AND($AT495=0,AND($AU495&gt;=0,$AU495&lt;=5))),1,""),"")</f>
        <v/>
      </c>
      <c r="AK495" s="236" t="str">
        <f>IF($B495&lt;&gt;"",IF(AND($C495="รองศาสตราจารย์",AND($AT495=0,AND($AU495&gt;=0,$AU495&lt;=5))),1,""),"")</f>
        <v/>
      </c>
      <c r="AL495" s="236" t="str">
        <f>IF($B495&lt;&gt;"",IF(AND($C495="ผู้ช่วยศาสตราจารย์",AND($AT495=0,AND($AU495&gt;=0,$AU495&lt;=5))),1,""),"")</f>
        <v/>
      </c>
      <c r="AM495" s="248" t="str">
        <f>IF($B495&lt;&gt;"",IF(AND($C495="อาจารย์",AND($AT495=0,AND($AU495&gt;=0,$AU495&lt;=5))),1,""),"")</f>
        <v/>
      </c>
      <c r="AN495" s="250"/>
      <c r="AO495" s="251"/>
      <c r="AP495" s="251"/>
      <c r="AQ495" s="251"/>
      <c r="AR495" s="251"/>
      <c r="AS495" s="251"/>
      <c r="AT495">
        <f>IF(B495&lt;&gt;"",DATEDIF(E495,$AT$9,"Y"),"")</f>
        <v>25</v>
      </c>
      <c r="AU495">
        <f>IF(B495&lt;&gt;"",DATEDIF(E495,$AT$9,"YM"),"")</f>
        <v>7</v>
      </c>
      <c r="AV495">
        <f>IF(B495&lt;&gt;"",DATEDIF(E495,$AT$9,"MD"),"")</f>
        <v>24</v>
      </c>
    </row>
    <row r="496" spans="1:48" ht="21.75">
      <c r="A496" s="174">
        <v>2</v>
      </c>
      <c r="B496" s="175" t="s">
        <v>2412</v>
      </c>
      <c r="C496" s="175" t="s">
        <v>96</v>
      </c>
      <c r="D496" s="176">
        <v>44470</v>
      </c>
      <c r="E496" s="177">
        <v>44470</v>
      </c>
      <c r="F496" s="181"/>
      <c r="G496" s="181"/>
      <c r="H496" s="178"/>
      <c r="I496" s="175" t="s">
        <v>58</v>
      </c>
      <c r="J496" s="177">
        <v>44834</v>
      </c>
      <c r="K496" s="179" t="s">
        <v>3</v>
      </c>
      <c r="L496" s="175" t="s">
        <v>1872</v>
      </c>
      <c r="M496" s="175" t="s">
        <v>88</v>
      </c>
      <c r="N496" s="175" t="s">
        <v>1873</v>
      </c>
      <c r="O496" s="175" t="s">
        <v>7</v>
      </c>
      <c r="P496" s="179" t="s">
        <v>73</v>
      </c>
      <c r="Q496" s="179" t="s">
        <v>2042</v>
      </c>
      <c r="R496" s="180"/>
      <c r="S496" s="235">
        <f>IF($B496&lt;&gt;"",IF(AND($K496="เอก",OR($AT496&gt;0,AND($AT496=0,$AU496&gt;=9))),1,""),"")</f>
        <v>1</v>
      </c>
      <c r="T496" s="236" t="str">
        <f>IF($B496&lt;&gt;"",IF(AND($K496="โท",OR($AT496&gt;0,AND($AT496=0,$AU496&gt;=9))),1,""),"")</f>
        <v/>
      </c>
      <c r="U496" s="237" t="str">
        <f>IF($B496&lt;&gt;"",IF(AND($K496="ตรี",OR($AT496&gt;0,AND($AT496=0,$AU496&gt;=9))),1,""),"")</f>
        <v/>
      </c>
      <c r="V496" s="245" t="str">
        <f>IF($B496&lt;&gt;"",IF(AND($K496="เอก",AND($AT496=0,AND($AU496&gt;=6,$AU496&lt;=8))),1,""),"")</f>
        <v/>
      </c>
      <c r="W496" s="236" t="str">
        <f>IF($B496&lt;&gt;"",IF(AND($K496="โท",AND($AT496=0,AND($AU496&gt;=6,$AU496&lt;=8))),1,""),"")</f>
        <v/>
      </c>
      <c r="X496" s="237" t="str">
        <f>IF($B496&lt;&gt;"",IF(AND($K496="ตรี",AND($AT496=0,AND($AU496&gt;=6,$AU496&lt;=8))),1,""),"")</f>
        <v/>
      </c>
      <c r="Y496" s="245" t="str">
        <f>IF($B496&lt;&gt;"",IF(AND($K496="เอก",AND($AT496=0,AND($AU496&gt;=0,$AU496&lt;=5))),1,""),"")</f>
        <v/>
      </c>
      <c r="Z496" s="236" t="str">
        <f>IF($B496&lt;&gt;"",IF(AND($K496="โท",AND($AT496=0,AND($AU496&gt;=0,$AU496&lt;=5))),1,""),"")</f>
        <v/>
      </c>
      <c r="AA496" s="248" t="str">
        <f>IF($B496&lt;&gt;"",IF(AND($K496="ตรี",AND($AT496=0,AND($AU496&gt;=0,$AU496&lt;=5))),1,""),"")</f>
        <v/>
      </c>
      <c r="AB496" s="235" t="str">
        <f>IF($B496&lt;&gt;"",IF(AND($C496="ศาสตราจารย์",OR($AT496&gt;0,AND($AT496=0,$AU496&gt;=9))),1,""),"")</f>
        <v/>
      </c>
      <c r="AC496" s="236" t="str">
        <f>IF($B496&lt;&gt;"",IF(AND($C496="รองศาสตราจารย์",OR($AT496&gt;0,AND($AT496=0,$AU496&gt;=9))),1,""),"")</f>
        <v/>
      </c>
      <c r="AD496" s="236" t="str">
        <f>IF($B496&lt;&gt;"",IF(AND($C496="ผู้ช่วยศาสตราจารย์",OR($AT496&gt;0,AND($AT496=0,$AU496&gt;=9))),1,""),"")</f>
        <v/>
      </c>
      <c r="AE496" s="237">
        <f>IF($B496&lt;&gt;"",IF(AND($C496="อาจารย์",OR($AT496&gt;0,AND($AT496=0,$AU496&gt;=9))),1,""),"")</f>
        <v>1</v>
      </c>
      <c r="AF496" s="245" t="str">
        <f>IF($B496&lt;&gt;"",IF(AND($C496="ศาสตราจารย์",AND($AT496=0,AND($AU496&gt;=6,$AU496&lt;=8))),1,""),"")</f>
        <v/>
      </c>
      <c r="AG496" s="236" t="str">
        <f>IF($B496&lt;&gt;"",IF(AND($C496="รองศาสตราจารย์",AND($AT496=0,AND($AU496&gt;=6,$AU496&lt;=8))),1,""),"")</f>
        <v/>
      </c>
      <c r="AH496" s="236" t="str">
        <f>IF($B496&lt;&gt;"",IF(AND($C496="ผู้ช่วยศาสตราจารย์",AND($AT496=0,AND($AU496&gt;=6,$AU496&lt;=8))),1,""),"")</f>
        <v/>
      </c>
      <c r="AI496" s="237" t="str">
        <f>IF($B496&lt;&gt;"",IF(AND($C496="อาจารย์",AND($AT496=0,AND($AU496&gt;=6,$AU496&lt;=8))),1,""),"")</f>
        <v/>
      </c>
      <c r="AJ496" s="245" t="str">
        <f>IF($B496&lt;&gt;"",IF(AND($C496="ศาสตราจารย์",AND($AT496=0,AND($AU496&gt;=0,$AU496&lt;=5))),1,""),"")</f>
        <v/>
      </c>
      <c r="AK496" s="236" t="str">
        <f>IF($B496&lt;&gt;"",IF(AND($C496="รองศาสตราจารย์",AND($AT496=0,AND($AU496&gt;=0,$AU496&lt;=5))),1,""),"")</f>
        <v/>
      </c>
      <c r="AL496" s="236" t="str">
        <f>IF($B496&lt;&gt;"",IF(AND($C496="ผู้ช่วยศาสตราจารย์",AND($AT496=0,AND($AU496&gt;=0,$AU496&lt;=5))),1,""),"")</f>
        <v/>
      </c>
      <c r="AM496" s="248" t="str">
        <f>IF($B496&lt;&gt;"",IF(AND($C496="อาจารย์",AND($AT496=0,AND($AU496&gt;=0,$AU496&lt;=5))),1,""),"")</f>
        <v/>
      </c>
      <c r="AN496" s="250"/>
      <c r="AO496" s="251"/>
      <c r="AP496" s="251"/>
      <c r="AQ496" s="251"/>
      <c r="AR496" s="251"/>
      <c r="AS496" s="251"/>
      <c r="AT496">
        <f>IF(B496&lt;&gt;"",DATEDIF(E496,$AT$9,"Y"),"")</f>
        <v>1</v>
      </c>
      <c r="AU496">
        <f>IF(B496&lt;&gt;"",DATEDIF(E496,$AT$9,"YM"),"")</f>
        <v>8</v>
      </c>
      <c r="AV496">
        <f>IF(B496&lt;&gt;"",DATEDIF(E496,$AT$9,"MD"),"")</f>
        <v>0</v>
      </c>
    </row>
    <row r="497" spans="1:48" ht="21.75">
      <c r="A497" s="174">
        <v>3</v>
      </c>
      <c r="B497" s="175" t="s">
        <v>2413</v>
      </c>
      <c r="C497" s="175" t="s">
        <v>96</v>
      </c>
      <c r="D497" s="176">
        <v>44470</v>
      </c>
      <c r="E497" s="177">
        <v>44470</v>
      </c>
      <c r="F497" s="181"/>
      <c r="G497" s="181"/>
      <c r="H497" s="178"/>
      <c r="I497" s="175" t="s">
        <v>58</v>
      </c>
      <c r="J497" s="177">
        <v>44834</v>
      </c>
      <c r="K497" s="179" t="s">
        <v>10</v>
      </c>
      <c r="L497" s="175" t="s">
        <v>2414</v>
      </c>
      <c r="M497" s="175" t="s">
        <v>29</v>
      </c>
      <c r="N497" s="175" t="s">
        <v>1312</v>
      </c>
      <c r="O497" s="175" t="s">
        <v>53</v>
      </c>
      <c r="P497" s="179" t="s">
        <v>59</v>
      </c>
      <c r="Q497" s="179" t="s">
        <v>72</v>
      </c>
      <c r="R497" s="180"/>
      <c r="S497" s="235" t="str">
        <f>IF($B497&lt;&gt;"",IF(AND($K497="เอก",OR($AT497&gt;0,AND($AT497=0,$AU497&gt;=9))),1,""),"")</f>
        <v/>
      </c>
      <c r="T497" s="236">
        <f>IF($B497&lt;&gt;"",IF(AND($K497="โท",OR($AT497&gt;0,AND($AT497=0,$AU497&gt;=9))),1,""),"")</f>
        <v>1</v>
      </c>
      <c r="U497" s="237" t="str">
        <f>IF($B497&lt;&gt;"",IF(AND($K497="ตรี",OR($AT497&gt;0,AND($AT497=0,$AU497&gt;=9))),1,""),"")</f>
        <v/>
      </c>
      <c r="V497" s="245" t="str">
        <f>IF($B497&lt;&gt;"",IF(AND($K497="เอก",AND($AT497=0,AND($AU497&gt;=6,$AU497&lt;=8))),1,""),"")</f>
        <v/>
      </c>
      <c r="W497" s="236" t="str">
        <f>IF($B497&lt;&gt;"",IF(AND($K497="โท",AND($AT497=0,AND($AU497&gt;=6,$AU497&lt;=8))),1,""),"")</f>
        <v/>
      </c>
      <c r="X497" s="237" t="str">
        <f>IF($B497&lt;&gt;"",IF(AND($K497="ตรี",AND($AT497=0,AND($AU497&gt;=6,$AU497&lt;=8))),1,""),"")</f>
        <v/>
      </c>
      <c r="Y497" s="245" t="str">
        <f>IF($B497&lt;&gt;"",IF(AND($K497="เอก",AND($AT497=0,AND($AU497&gt;=0,$AU497&lt;=5))),1,""),"")</f>
        <v/>
      </c>
      <c r="Z497" s="236" t="str">
        <f>IF($B497&lt;&gt;"",IF(AND($K497="โท",AND($AT497=0,AND($AU497&gt;=0,$AU497&lt;=5))),1,""),"")</f>
        <v/>
      </c>
      <c r="AA497" s="248" t="str">
        <f>IF($B497&lt;&gt;"",IF(AND($K497="ตรี",AND($AT497=0,AND($AU497&gt;=0,$AU497&lt;=5))),1,""),"")</f>
        <v/>
      </c>
      <c r="AB497" s="235" t="str">
        <f>IF($B497&lt;&gt;"",IF(AND($C497="ศาสตราจารย์",OR($AT497&gt;0,AND($AT497=0,$AU497&gt;=9))),1,""),"")</f>
        <v/>
      </c>
      <c r="AC497" s="236" t="str">
        <f>IF($B497&lt;&gt;"",IF(AND($C497="รองศาสตราจารย์",OR($AT497&gt;0,AND($AT497=0,$AU497&gt;=9))),1,""),"")</f>
        <v/>
      </c>
      <c r="AD497" s="236" t="str">
        <f>IF($B497&lt;&gt;"",IF(AND($C497="ผู้ช่วยศาสตราจารย์",OR($AT497&gt;0,AND($AT497=0,$AU497&gt;=9))),1,""),"")</f>
        <v/>
      </c>
      <c r="AE497" s="237">
        <f>IF($B497&lt;&gt;"",IF(AND($C497="อาจารย์",OR($AT497&gt;0,AND($AT497=0,$AU497&gt;=9))),1,""),"")</f>
        <v>1</v>
      </c>
      <c r="AF497" s="245" t="str">
        <f>IF($B497&lt;&gt;"",IF(AND($C497="ศาสตราจารย์",AND($AT497=0,AND($AU497&gt;=6,$AU497&lt;=8))),1,""),"")</f>
        <v/>
      </c>
      <c r="AG497" s="236" t="str">
        <f>IF($B497&lt;&gt;"",IF(AND($C497="รองศาสตราจารย์",AND($AT497=0,AND($AU497&gt;=6,$AU497&lt;=8))),1,""),"")</f>
        <v/>
      </c>
      <c r="AH497" s="236" t="str">
        <f>IF($B497&lt;&gt;"",IF(AND($C497="ผู้ช่วยศาสตราจารย์",AND($AT497=0,AND($AU497&gt;=6,$AU497&lt;=8))),1,""),"")</f>
        <v/>
      </c>
      <c r="AI497" s="237" t="str">
        <f>IF($B497&lt;&gt;"",IF(AND($C497="อาจารย์",AND($AT497=0,AND($AU497&gt;=6,$AU497&lt;=8))),1,""),"")</f>
        <v/>
      </c>
      <c r="AJ497" s="245" t="str">
        <f>IF($B497&lt;&gt;"",IF(AND($C497="ศาสตราจารย์",AND($AT497=0,AND($AU497&gt;=0,$AU497&lt;=5))),1,""),"")</f>
        <v/>
      </c>
      <c r="AK497" s="236" t="str">
        <f>IF($B497&lt;&gt;"",IF(AND($C497="รองศาสตราจารย์",AND($AT497=0,AND($AU497&gt;=0,$AU497&lt;=5))),1,""),"")</f>
        <v/>
      </c>
      <c r="AL497" s="236" t="str">
        <f>IF($B497&lt;&gt;"",IF(AND($C497="ผู้ช่วยศาสตราจารย์",AND($AT497=0,AND($AU497&gt;=0,$AU497&lt;=5))),1,""),"")</f>
        <v/>
      </c>
      <c r="AM497" s="248" t="str">
        <f>IF($B497&lt;&gt;"",IF(AND($C497="อาจารย์",AND($AT497=0,AND($AU497&gt;=0,$AU497&lt;=5))),1,""),"")</f>
        <v/>
      </c>
      <c r="AN497" s="250"/>
      <c r="AO497" s="251"/>
      <c r="AP497" s="251"/>
      <c r="AQ497" s="251"/>
      <c r="AR497" s="251"/>
      <c r="AS497" s="251"/>
      <c r="AT497">
        <f>IF(B497&lt;&gt;"",DATEDIF(E497,$AT$9,"Y"),"")</f>
        <v>1</v>
      </c>
      <c r="AU497">
        <f>IF(B497&lt;&gt;"",DATEDIF(E497,$AT$9,"YM"),"")</f>
        <v>8</v>
      </c>
      <c r="AV497">
        <f>IF(B497&lt;&gt;"",DATEDIF(E497,$AT$9,"MD"),"")</f>
        <v>0</v>
      </c>
    </row>
    <row r="498" spans="1:48" ht="22.5" thickBot="1">
      <c r="A498" s="221">
        <v>4</v>
      </c>
      <c r="B498" s="222" t="s">
        <v>2415</v>
      </c>
      <c r="C498" s="222" t="s">
        <v>96</v>
      </c>
      <c r="D498" s="223">
        <v>44501</v>
      </c>
      <c r="E498" s="224">
        <v>44501</v>
      </c>
      <c r="F498" s="225"/>
      <c r="G498" s="225"/>
      <c r="H498" s="226"/>
      <c r="I498" s="222" t="s">
        <v>58</v>
      </c>
      <c r="J498" s="224">
        <v>44865</v>
      </c>
      <c r="K498" s="227" t="s">
        <v>10</v>
      </c>
      <c r="L498" s="222" t="s">
        <v>2416</v>
      </c>
      <c r="M498" s="222" t="s">
        <v>11</v>
      </c>
      <c r="N498" s="222" t="s">
        <v>2417</v>
      </c>
      <c r="O498" s="222" t="s">
        <v>7</v>
      </c>
      <c r="P498" s="227" t="s">
        <v>117</v>
      </c>
      <c r="Q498" s="227" t="s">
        <v>2042</v>
      </c>
      <c r="R498" s="222"/>
      <c r="S498" s="235" t="str">
        <f>IF($B498&lt;&gt;"",IF(AND($K498="เอก",OR($AT498&gt;0,AND($AT498=0,$AU498&gt;=9))),1,""),"")</f>
        <v/>
      </c>
      <c r="T498" s="236">
        <f>IF($B498&lt;&gt;"",IF(AND($K498="โท",OR($AT498&gt;0,AND($AT498=0,$AU498&gt;=9))),1,""),"")</f>
        <v>1</v>
      </c>
      <c r="U498" s="237" t="str">
        <f>IF($B498&lt;&gt;"",IF(AND($K498="ตรี",OR($AT498&gt;0,AND($AT498=0,$AU498&gt;=9))),1,""),"")</f>
        <v/>
      </c>
      <c r="V498" s="245" t="str">
        <f>IF($B498&lt;&gt;"",IF(AND($K498="เอก",AND($AT498=0,AND($AU498&gt;=6,$AU498&lt;=8))),1,""),"")</f>
        <v/>
      </c>
      <c r="W498" s="236" t="str">
        <f>IF($B498&lt;&gt;"",IF(AND($K498="โท",AND($AT498=0,AND($AU498&gt;=6,$AU498&lt;=8))),1,""),"")</f>
        <v/>
      </c>
      <c r="X498" s="237" t="str">
        <f>IF($B498&lt;&gt;"",IF(AND($K498="ตรี",AND($AT498=0,AND($AU498&gt;=6,$AU498&lt;=8))),1,""),"")</f>
        <v/>
      </c>
      <c r="Y498" s="245" t="str">
        <f>IF($B498&lt;&gt;"",IF(AND($K498="เอก",AND($AT498=0,AND($AU498&gt;=0,$AU498&lt;=5))),1,""),"")</f>
        <v/>
      </c>
      <c r="Z498" s="236" t="str">
        <f>IF($B498&lt;&gt;"",IF(AND($K498="โท",AND($AT498=0,AND($AU498&gt;=0,$AU498&lt;=5))),1,""),"")</f>
        <v/>
      </c>
      <c r="AA498" s="248" t="str">
        <f>IF($B498&lt;&gt;"",IF(AND($K498="ตรี",AND($AT498=0,AND($AU498&gt;=0,$AU498&lt;=5))),1,""),"")</f>
        <v/>
      </c>
      <c r="AB498" s="235" t="str">
        <f>IF($B498&lt;&gt;"",IF(AND($C498="ศาสตราจารย์",OR($AT498&gt;0,AND($AT498=0,$AU498&gt;=9))),1,""),"")</f>
        <v/>
      </c>
      <c r="AC498" s="236" t="str">
        <f>IF($B498&lt;&gt;"",IF(AND($C498="รองศาสตราจารย์",OR($AT498&gt;0,AND($AT498=0,$AU498&gt;=9))),1,""),"")</f>
        <v/>
      </c>
      <c r="AD498" s="236" t="str">
        <f>IF($B498&lt;&gt;"",IF(AND($C498="ผู้ช่วยศาสตราจารย์",OR($AT498&gt;0,AND($AT498=0,$AU498&gt;=9))),1,""),"")</f>
        <v/>
      </c>
      <c r="AE498" s="237">
        <f>IF($B498&lt;&gt;"",IF(AND($C498="อาจารย์",OR($AT498&gt;0,AND($AT498=0,$AU498&gt;=9))),1,""),"")</f>
        <v>1</v>
      </c>
      <c r="AF498" s="245" t="str">
        <f>IF($B498&lt;&gt;"",IF(AND($C498="ศาสตราจารย์",AND($AT498=0,AND($AU498&gt;=6,$AU498&lt;=8))),1,""),"")</f>
        <v/>
      </c>
      <c r="AG498" s="236" t="str">
        <f>IF($B498&lt;&gt;"",IF(AND($C498="รองศาสตราจารย์",AND($AT498=0,AND($AU498&gt;=6,$AU498&lt;=8))),1,""),"")</f>
        <v/>
      </c>
      <c r="AH498" s="236" t="str">
        <f>IF($B498&lt;&gt;"",IF(AND($C498="ผู้ช่วยศาสตราจารย์",AND($AT498=0,AND($AU498&gt;=6,$AU498&lt;=8))),1,""),"")</f>
        <v/>
      </c>
      <c r="AI498" s="237" t="str">
        <f>IF($B498&lt;&gt;"",IF(AND($C498="อาจารย์",AND($AT498=0,AND($AU498&gt;=6,$AU498&lt;=8))),1,""),"")</f>
        <v/>
      </c>
      <c r="AJ498" s="245" t="str">
        <f>IF($B498&lt;&gt;"",IF(AND($C498="ศาสตราจารย์",AND($AT498=0,AND($AU498&gt;=0,$AU498&lt;=5))),1,""),"")</f>
        <v/>
      </c>
      <c r="AK498" s="236" t="str">
        <f>IF($B498&lt;&gt;"",IF(AND($C498="รองศาสตราจารย์",AND($AT498=0,AND($AU498&gt;=0,$AU498&lt;=5))),1,""),"")</f>
        <v/>
      </c>
      <c r="AL498" s="236" t="str">
        <f>IF($B498&lt;&gt;"",IF(AND($C498="ผู้ช่วยศาสตราจารย์",AND($AT498=0,AND($AU498&gt;=0,$AU498&lt;=5))),1,""),"")</f>
        <v/>
      </c>
      <c r="AM498" s="248" t="str">
        <f>IF($B498&lt;&gt;"",IF(AND($C498="อาจารย์",AND($AT498=0,AND($AU498&gt;=0,$AU498&lt;=5))),1,""),"")</f>
        <v/>
      </c>
      <c r="AN498" s="250"/>
      <c r="AO498" s="251"/>
      <c r="AP498" s="251"/>
      <c r="AQ498" s="251"/>
      <c r="AR498" s="251"/>
      <c r="AS498" s="251"/>
      <c r="AT498">
        <f>IF(B498&lt;&gt;"",DATEDIF(E498,$AT$9,"Y"),"")</f>
        <v>1</v>
      </c>
      <c r="AU498">
        <f>IF(B498&lt;&gt;"",DATEDIF(E498,$AT$9,"YM"),"")</f>
        <v>7</v>
      </c>
      <c r="AV498">
        <f>IF(B498&lt;&gt;"",DATEDIF(E498,$AT$9,"MD"),"")</f>
        <v>0</v>
      </c>
    </row>
    <row r="499" spans="1:48" ht="21.75">
      <c r="A499" s="312"/>
      <c r="B499" s="313" t="s">
        <v>1681</v>
      </c>
      <c r="C499" s="300">
        <f>SUM(S499:AA499)</f>
        <v>4</v>
      </c>
      <c r="D499" s="270"/>
      <c r="E499" s="271"/>
      <c r="F499" s="272"/>
      <c r="G499" s="272"/>
      <c r="H499" s="273"/>
      <c r="I499" s="269"/>
      <c r="J499" s="271"/>
      <c r="K499" s="274"/>
      <c r="L499" s="269"/>
      <c r="M499" s="269"/>
      <c r="N499" s="269"/>
      <c r="O499" s="269"/>
      <c r="P499" s="274"/>
      <c r="Q499" s="274"/>
      <c r="R499" s="305"/>
      <c r="S499" s="290">
        <f>SUM(S495:S498)</f>
        <v>2</v>
      </c>
      <c r="T499" s="291">
        <f t="shared" ref="T499:AM499" si="413">SUM(T495:T498)</f>
        <v>2</v>
      </c>
      <c r="U499" s="292">
        <f t="shared" si="413"/>
        <v>0</v>
      </c>
      <c r="V499" s="293">
        <f t="shared" si="413"/>
        <v>0</v>
      </c>
      <c r="W499" s="291">
        <f t="shared" si="413"/>
        <v>0</v>
      </c>
      <c r="X499" s="292">
        <f t="shared" si="413"/>
        <v>0</v>
      </c>
      <c r="Y499" s="293">
        <f t="shared" si="413"/>
        <v>0</v>
      </c>
      <c r="Z499" s="291">
        <f t="shared" si="413"/>
        <v>0</v>
      </c>
      <c r="AA499" s="294">
        <f t="shared" si="413"/>
        <v>0</v>
      </c>
      <c r="AB499" s="290">
        <f t="shared" si="413"/>
        <v>0</v>
      </c>
      <c r="AC499" s="291">
        <f t="shared" si="413"/>
        <v>0</v>
      </c>
      <c r="AD499" s="291">
        <f t="shared" si="413"/>
        <v>1</v>
      </c>
      <c r="AE499" s="292">
        <f t="shared" si="413"/>
        <v>3</v>
      </c>
      <c r="AF499" s="293">
        <f t="shared" si="413"/>
        <v>0</v>
      </c>
      <c r="AG499" s="291">
        <f t="shared" si="413"/>
        <v>0</v>
      </c>
      <c r="AH499" s="291">
        <f t="shared" si="413"/>
        <v>0</v>
      </c>
      <c r="AI499" s="292">
        <f t="shared" si="413"/>
        <v>0</v>
      </c>
      <c r="AJ499" s="293">
        <f t="shared" si="413"/>
        <v>0</v>
      </c>
      <c r="AK499" s="291">
        <f t="shared" si="413"/>
        <v>0</v>
      </c>
      <c r="AL499" s="291">
        <f t="shared" si="413"/>
        <v>0</v>
      </c>
      <c r="AM499" s="294">
        <f t="shared" si="413"/>
        <v>0</v>
      </c>
      <c r="AN499" s="250"/>
      <c r="AO499" s="251"/>
      <c r="AP499" s="251"/>
      <c r="AQ499" s="251"/>
      <c r="AR499" s="251"/>
      <c r="AS499" s="251"/>
    </row>
    <row r="500" spans="1:48" ht="22.5" thickBot="1">
      <c r="A500" s="282"/>
      <c r="B500" s="283" t="s">
        <v>1683</v>
      </c>
      <c r="C500" s="301">
        <f>SUM(S500:AA500)</f>
        <v>4</v>
      </c>
      <c r="D500" s="285"/>
      <c r="E500" s="286"/>
      <c r="F500" s="287"/>
      <c r="G500" s="287"/>
      <c r="H500" s="288"/>
      <c r="I500" s="284"/>
      <c r="J500" s="286"/>
      <c r="K500" s="289"/>
      <c r="L500" s="284"/>
      <c r="M500" s="284"/>
      <c r="N500" s="284"/>
      <c r="O500" s="284"/>
      <c r="P500" s="289"/>
      <c r="Q500" s="289"/>
      <c r="R500" s="306"/>
      <c r="S500" s="295">
        <f>S499</f>
        <v>2</v>
      </c>
      <c r="T500" s="296">
        <f t="shared" ref="T500" si="414">T499</f>
        <v>2</v>
      </c>
      <c r="U500" s="297">
        <f t="shared" ref="U500" si="415">U499</f>
        <v>0</v>
      </c>
      <c r="V500" s="302">
        <f>V499/2</f>
        <v>0</v>
      </c>
      <c r="W500" s="303">
        <f t="shared" ref="W500" si="416">W499/2</f>
        <v>0</v>
      </c>
      <c r="X500" s="304">
        <f t="shared" ref="X500" si="417">X499/2</f>
        <v>0</v>
      </c>
      <c r="Y500" s="298"/>
      <c r="Z500" s="296"/>
      <c r="AA500" s="299"/>
      <c r="AB500" s="298">
        <f>AB499</f>
        <v>0</v>
      </c>
      <c r="AC500" s="296">
        <f t="shared" ref="AC500" si="418">AC499</f>
        <v>0</v>
      </c>
      <c r="AD500" s="296">
        <f t="shared" ref="AD500" si="419">AD499</f>
        <v>1</v>
      </c>
      <c r="AE500" s="297">
        <f t="shared" ref="AE500" si="420">AE499</f>
        <v>3</v>
      </c>
      <c r="AF500" s="302">
        <f>AF499/2</f>
        <v>0</v>
      </c>
      <c r="AG500" s="303">
        <f t="shared" ref="AG500" si="421">AG499/2</f>
        <v>0</v>
      </c>
      <c r="AH500" s="303">
        <f t="shared" ref="AH500" si="422">AH499/2</f>
        <v>0</v>
      </c>
      <c r="AI500" s="304">
        <f t="shared" ref="AI500" si="423">AI499/2</f>
        <v>0</v>
      </c>
      <c r="AJ500" s="298"/>
      <c r="AK500" s="296"/>
      <c r="AL500" s="296"/>
      <c r="AM500" s="299"/>
      <c r="AN500" s="250"/>
      <c r="AO500" s="251"/>
      <c r="AP500" s="251"/>
      <c r="AQ500" s="251"/>
      <c r="AR500" s="251"/>
      <c r="AS500" s="251"/>
    </row>
    <row r="501" spans="1:48" ht="24">
      <c r="A501" s="185" t="s">
        <v>1288</v>
      </c>
      <c r="B501" s="194"/>
      <c r="C501" s="194"/>
      <c r="D501" s="170"/>
      <c r="E501" s="195"/>
      <c r="F501" s="171"/>
      <c r="G501" s="171"/>
      <c r="H501" s="172"/>
      <c r="I501" s="194"/>
      <c r="J501" s="195"/>
      <c r="K501" s="196"/>
      <c r="L501" s="194"/>
      <c r="M501" s="194"/>
      <c r="N501" s="194"/>
      <c r="O501" s="194"/>
      <c r="P501" s="196"/>
      <c r="Q501" s="196"/>
      <c r="R501" s="194"/>
      <c r="S501" s="307" t="str">
        <f t="shared" ref="S501:S521" si="424">IF($B501&lt;&gt;"",IF(AND($K501="เอก",OR($AT501&gt;0,AND($AT501=0,$AU501&gt;=9))),1,""),"")</f>
        <v/>
      </c>
      <c r="T501" s="308" t="str">
        <f t="shared" ref="T501:T521" si="425">IF($B501&lt;&gt;"",IF(AND($K501="โท",OR($AT501&gt;0,AND($AT501=0,$AU501&gt;=9))),1,""),"")</f>
        <v/>
      </c>
      <c r="U501" s="309" t="str">
        <f t="shared" ref="U501:U521" si="426">IF($B501&lt;&gt;"",IF(AND($K501="ตรี",OR($AT501&gt;0,AND($AT501=0,$AU501&gt;=9))),1,""),"")</f>
        <v/>
      </c>
      <c r="V501" s="310" t="str">
        <f t="shared" ref="V501:V521" si="427">IF($B501&lt;&gt;"",IF(AND($K501="เอก",AND($AT501=0,AND($AU501&gt;=6,$AU501&lt;=8))),1,""),"")</f>
        <v/>
      </c>
      <c r="W501" s="308" t="str">
        <f t="shared" ref="W501:W521" si="428">IF($B501&lt;&gt;"",IF(AND($K501="โท",AND($AT501=0,AND($AU501&gt;=6,$AU501&lt;=8))),1,""),"")</f>
        <v/>
      </c>
      <c r="X501" s="309" t="str">
        <f t="shared" ref="X501:X521" si="429">IF($B501&lt;&gt;"",IF(AND($K501="ตรี",AND($AT501=0,AND($AU501&gt;=6,$AU501&lt;=8))),1,""),"")</f>
        <v/>
      </c>
      <c r="Y501" s="310" t="str">
        <f t="shared" ref="Y501:Y521" si="430">IF($B501&lt;&gt;"",IF(AND($K501="เอก",AND($AT501=0,AND($AU501&gt;=0,$AU501&lt;=5))),1,""),"")</f>
        <v/>
      </c>
      <c r="Z501" s="308" t="str">
        <f t="shared" ref="Z501:Z521" si="431">IF($B501&lt;&gt;"",IF(AND($K501="โท",AND($AT501=0,AND($AU501&gt;=0,$AU501&lt;=5))),1,""),"")</f>
        <v/>
      </c>
      <c r="AA501" s="311" t="str">
        <f t="shared" ref="AA501:AA521" si="432">IF($B501&lt;&gt;"",IF(AND($K501="ตรี",AND($AT501=0,AND($AU501&gt;=0,$AU501&lt;=5))),1,""),"")</f>
        <v/>
      </c>
      <c r="AB501" s="307" t="str">
        <f t="shared" ref="AB501:AB521" si="433">IF($B501&lt;&gt;"",IF(AND($C501="ศาสตราจารย์",OR($AT501&gt;0,AND($AT501=0,$AU501&gt;=9))),1,""),"")</f>
        <v/>
      </c>
      <c r="AC501" s="308" t="str">
        <f t="shared" ref="AC501:AC521" si="434">IF($B501&lt;&gt;"",IF(AND($C501="รองศาสตราจารย์",OR($AT501&gt;0,AND($AT501=0,$AU501&gt;=9))),1,""),"")</f>
        <v/>
      </c>
      <c r="AD501" s="308" t="str">
        <f t="shared" ref="AD501:AD521" si="435">IF($B501&lt;&gt;"",IF(AND($C501="ผู้ช่วยศาสตราจารย์",OR($AT501&gt;0,AND($AT501=0,$AU501&gt;=9))),1,""),"")</f>
        <v/>
      </c>
      <c r="AE501" s="309" t="str">
        <f t="shared" ref="AE501:AE521" si="436">IF($B501&lt;&gt;"",IF(AND($C501="อาจารย์",OR($AT501&gt;0,AND($AT501=0,$AU501&gt;=9))),1,""),"")</f>
        <v/>
      </c>
      <c r="AF501" s="310" t="str">
        <f t="shared" ref="AF501:AF521" si="437">IF($B501&lt;&gt;"",IF(AND($C501="ศาสตราจารย์",AND($AT501=0,AND($AU501&gt;=6,$AU501&lt;=8))),1,""),"")</f>
        <v/>
      </c>
      <c r="AG501" s="308" t="str">
        <f t="shared" ref="AG501:AG521" si="438">IF($B501&lt;&gt;"",IF(AND($C501="รองศาสตราจารย์",AND($AT501=0,AND($AU501&gt;=6,$AU501&lt;=8))),1,""),"")</f>
        <v/>
      </c>
      <c r="AH501" s="308" t="str">
        <f t="shared" ref="AH501:AH521" si="439">IF($B501&lt;&gt;"",IF(AND($C501="ผู้ช่วยศาสตราจารย์",AND($AT501=0,AND($AU501&gt;=6,$AU501&lt;=8))),1,""),"")</f>
        <v/>
      </c>
      <c r="AI501" s="309" t="str">
        <f t="shared" ref="AI501:AI521" si="440">IF($B501&lt;&gt;"",IF(AND($C501="อาจารย์",AND($AT501=0,AND($AU501&gt;=6,$AU501&lt;=8))),1,""),"")</f>
        <v/>
      </c>
      <c r="AJ501" s="310" t="str">
        <f t="shared" ref="AJ501:AJ521" si="441">IF($B501&lt;&gt;"",IF(AND($C501="ศาสตราจารย์",AND($AT501=0,AND($AU501&gt;=0,$AU501&lt;=5))),1,""),"")</f>
        <v/>
      </c>
      <c r="AK501" s="308" t="str">
        <f t="shared" ref="AK501:AK521" si="442">IF($B501&lt;&gt;"",IF(AND($C501="รองศาสตราจารย์",AND($AT501=0,AND($AU501&gt;=0,$AU501&lt;=5))),1,""),"")</f>
        <v/>
      </c>
      <c r="AL501" s="308" t="str">
        <f t="shared" ref="AL501:AL521" si="443">IF($B501&lt;&gt;"",IF(AND($C501="ผู้ช่วยศาสตราจารย์",AND($AT501=0,AND($AU501&gt;=0,$AU501&lt;=5))),1,""),"")</f>
        <v/>
      </c>
      <c r="AM501" s="311" t="str">
        <f t="shared" ref="AM501:AM521" si="444">IF($B501&lt;&gt;"",IF(AND($C501="อาจารย์",AND($AT501=0,AND($AU501&gt;=0,$AU501&lt;=5))),1,""),"")</f>
        <v/>
      </c>
      <c r="AN501" s="250"/>
      <c r="AO501" s="251"/>
      <c r="AP501" s="251"/>
      <c r="AQ501" s="251"/>
      <c r="AR501" s="251"/>
      <c r="AS501" s="251"/>
      <c r="AT501" t="str">
        <f t="shared" ref="AT501:AT521" si="445">IF(B501&lt;&gt;"",DATEDIF(E501,$AT$9,"Y"),"")</f>
        <v/>
      </c>
      <c r="AU501" t="str">
        <f t="shared" ref="AU501:AU521" si="446">IF(B501&lt;&gt;"",DATEDIF(E501,$AT$9,"YM"),"")</f>
        <v/>
      </c>
      <c r="AV501" t="str">
        <f t="shared" ref="AV501:AV521" si="447">IF(B501&lt;&gt;"",DATEDIF(E501,$AT$9,"MD"),"")</f>
        <v/>
      </c>
    </row>
    <row r="502" spans="1:48" ht="21.75">
      <c r="A502" s="174">
        <v>1</v>
      </c>
      <c r="B502" s="175" t="s">
        <v>2168</v>
      </c>
      <c r="C502" s="175" t="s">
        <v>35</v>
      </c>
      <c r="D502" s="176">
        <v>40969</v>
      </c>
      <c r="E502" s="177">
        <v>40969</v>
      </c>
      <c r="F502" s="177">
        <v>43403</v>
      </c>
      <c r="G502" s="181"/>
      <c r="H502" s="178"/>
      <c r="I502" s="175" t="s">
        <v>58</v>
      </c>
      <c r="J502" s="177">
        <v>51410</v>
      </c>
      <c r="K502" s="179" t="s">
        <v>3</v>
      </c>
      <c r="L502" s="175" t="s">
        <v>1311</v>
      </c>
      <c r="M502" s="175" t="s">
        <v>5</v>
      </c>
      <c r="N502" s="175" t="s">
        <v>1312</v>
      </c>
      <c r="O502" s="175" t="s">
        <v>53</v>
      </c>
      <c r="P502" s="179" t="s">
        <v>121</v>
      </c>
      <c r="Q502" s="179" t="s">
        <v>109</v>
      </c>
      <c r="R502" s="180"/>
      <c r="S502" s="235">
        <f t="shared" si="424"/>
        <v>1</v>
      </c>
      <c r="T502" s="236" t="str">
        <f t="shared" si="425"/>
        <v/>
      </c>
      <c r="U502" s="237" t="str">
        <f t="shared" si="426"/>
        <v/>
      </c>
      <c r="V502" s="245" t="str">
        <f t="shared" si="427"/>
        <v/>
      </c>
      <c r="W502" s="236" t="str">
        <f t="shared" si="428"/>
        <v/>
      </c>
      <c r="X502" s="237" t="str">
        <f t="shared" si="429"/>
        <v/>
      </c>
      <c r="Y502" s="245" t="str">
        <f t="shared" si="430"/>
        <v/>
      </c>
      <c r="Z502" s="236" t="str">
        <f t="shared" si="431"/>
        <v/>
      </c>
      <c r="AA502" s="248" t="str">
        <f t="shared" si="432"/>
        <v/>
      </c>
      <c r="AB502" s="235" t="str">
        <f t="shared" si="433"/>
        <v/>
      </c>
      <c r="AC502" s="236" t="str">
        <f t="shared" si="434"/>
        <v/>
      </c>
      <c r="AD502" s="236">
        <f t="shared" si="435"/>
        <v>1</v>
      </c>
      <c r="AE502" s="237" t="str">
        <f t="shared" si="436"/>
        <v/>
      </c>
      <c r="AF502" s="245" t="str">
        <f t="shared" si="437"/>
        <v/>
      </c>
      <c r="AG502" s="236" t="str">
        <f t="shared" si="438"/>
        <v/>
      </c>
      <c r="AH502" s="236" t="str">
        <f t="shared" si="439"/>
        <v/>
      </c>
      <c r="AI502" s="237" t="str">
        <f t="shared" si="440"/>
        <v/>
      </c>
      <c r="AJ502" s="245" t="str">
        <f t="shared" si="441"/>
        <v/>
      </c>
      <c r="AK502" s="236" t="str">
        <f t="shared" si="442"/>
        <v/>
      </c>
      <c r="AL502" s="236" t="str">
        <f t="shared" si="443"/>
        <v/>
      </c>
      <c r="AM502" s="248" t="str">
        <f t="shared" si="444"/>
        <v/>
      </c>
      <c r="AN502" s="250"/>
      <c r="AO502" s="251"/>
      <c r="AP502" s="251"/>
      <c r="AQ502" s="251"/>
      <c r="AR502" s="251"/>
      <c r="AS502" s="251"/>
      <c r="AT502">
        <f t="shared" si="445"/>
        <v>11</v>
      </c>
      <c r="AU502">
        <f t="shared" si="446"/>
        <v>3</v>
      </c>
      <c r="AV502">
        <f t="shared" si="447"/>
        <v>0</v>
      </c>
    </row>
    <row r="503" spans="1:48" ht="21.75">
      <c r="A503" s="174">
        <v>2</v>
      </c>
      <c r="B503" s="175" t="s">
        <v>2255</v>
      </c>
      <c r="C503" s="175" t="s">
        <v>35</v>
      </c>
      <c r="D503" s="176">
        <v>34425</v>
      </c>
      <c r="E503" s="177">
        <v>37587</v>
      </c>
      <c r="F503" s="177">
        <v>43403</v>
      </c>
      <c r="G503" s="181"/>
      <c r="H503" s="178"/>
      <c r="I503" s="175" t="s">
        <v>58</v>
      </c>
      <c r="J503" s="177">
        <v>45200</v>
      </c>
      <c r="K503" s="179" t="s">
        <v>3</v>
      </c>
      <c r="L503" s="175" t="s">
        <v>595</v>
      </c>
      <c r="M503" s="175" t="s">
        <v>1884</v>
      </c>
      <c r="N503" s="175" t="s">
        <v>82</v>
      </c>
      <c r="O503" s="175" t="s">
        <v>358</v>
      </c>
      <c r="P503" s="179" t="s">
        <v>109</v>
      </c>
      <c r="Q503" s="179" t="s">
        <v>73</v>
      </c>
      <c r="R503" s="180"/>
      <c r="S503" s="235">
        <f t="shared" si="424"/>
        <v>1</v>
      </c>
      <c r="T503" s="236" t="str">
        <f t="shared" si="425"/>
        <v/>
      </c>
      <c r="U503" s="237" t="str">
        <f t="shared" si="426"/>
        <v/>
      </c>
      <c r="V503" s="245" t="str">
        <f t="shared" si="427"/>
        <v/>
      </c>
      <c r="W503" s="236" t="str">
        <f t="shared" si="428"/>
        <v/>
      </c>
      <c r="X503" s="237" t="str">
        <f t="shared" si="429"/>
        <v/>
      </c>
      <c r="Y503" s="245" t="str">
        <f t="shared" si="430"/>
        <v/>
      </c>
      <c r="Z503" s="236" t="str">
        <f t="shared" si="431"/>
        <v/>
      </c>
      <c r="AA503" s="248" t="str">
        <f t="shared" si="432"/>
        <v/>
      </c>
      <c r="AB503" s="235" t="str">
        <f t="shared" si="433"/>
        <v/>
      </c>
      <c r="AC503" s="236" t="str">
        <f t="shared" si="434"/>
        <v/>
      </c>
      <c r="AD503" s="236">
        <f t="shared" si="435"/>
        <v>1</v>
      </c>
      <c r="AE503" s="237" t="str">
        <f t="shared" si="436"/>
        <v/>
      </c>
      <c r="AF503" s="245" t="str">
        <f t="shared" si="437"/>
        <v/>
      </c>
      <c r="AG503" s="236" t="str">
        <f t="shared" si="438"/>
        <v/>
      </c>
      <c r="AH503" s="236" t="str">
        <f t="shared" si="439"/>
        <v/>
      </c>
      <c r="AI503" s="237" t="str">
        <f t="shared" si="440"/>
        <v/>
      </c>
      <c r="AJ503" s="245" t="str">
        <f t="shared" si="441"/>
        <v/>
      </c>
      <c r="AK503" s="236" t="str">
        <f t="shared" si="442"/>
        <v/>
      </c>
      <c r="AL503" s="236" t="str">
        <f t="shared" si="443"/>
        <v/>
      </c>
      <c r="AM503" s="248" t="str">
        <f t="shared" si="444"/>
        <v/>
      </c>
      <c r="AN503" s="250"/>
      <c r="AO503" s="251"/>
      <c r="AP503" s="251"/>
      <c r="AQ503" s="251"/>
      <c r="AR503" s="251"/>
      <c r="AS503" s="251"/>
      <c r="AT503">
        <f t="shared" si="445"/>
        <v>20</v>
      </c>
      <c r="AU503">
        <f t="shared" si="446"/>
        <v>6</v>
      </c>
      <c r="AV503">
        <f t="shared" si="447"/>
        <v>5</v>
      </c>
    </row>
    <row r="504" spans="1:48" ht="21.75">
      <c r="A504" s="174">
        <v>3</v>
      </c>
      <c r="B504" s="175" t="s">
        <v>2256</v>
      </c>
      <c r="C504" s="175" t="s">
        <v>35</v>
      </c>
      <c r="D504" s="176">
        <v>41626</v>
      </c>
      <c r="E504" s="177">
        <v>41626</v>
      </c>
      <c r="F504" s="177">
        <v>43403</v>
      </c>
      <c r="G504" s="181"/>
      <c r="H504" s="178"/>
      <c r="I504" s="175" t="s">
        <v>58</v>
      </c>
      <c r="J504" s="177">
        <v>53601</v>
      </c>
      <c r="K504" s="179" t="s">
        <v>3</v>
      </c>
      <c r="L504" s="175" t="s">
        <v>103</v>
      </c>
      <c r="M504" s="175" t="s">
        <v>88</v>
      </c>
      <c r="N504" s="175" t="s">
        <v>44</v>
      </c>
      <c r="O504" s="175" t="s">
        <v>106</v>
      </c>
      <c r="P504" s="179" t="s">
        <v>38</v>
      </c>
      <c r="Q504" s="179" t="s">
        <v>167</v>
      </c>
      <c r="R504" s="180"/>
      <c r="S504" s="235">
        <f t="shared" si="424"/>
        <v>1</v>
      </c>
      <c r="T504" s="236" t="str">
        <f t="shared" si="425"/>
        <v/>
      </c>
      <c r="U504" s="237" t="str">
        <f t="shared" si="426"/>
        <v/>
      </c>
      <c r="V504" s="245" t="str">
        <f t="shared" si="427"/>
        <v/>
      </c>
      <c r="W504" s="236" t="str">
        <f t="shared" si="428"/>
        <v/>
      </c>
      <c r="X504" s="237" t="str">
        <f t="shared" si="429"/>
        <v/>
      </c>
      <c r="Y504" s="245" t="str">
        <f t="shared" si="430"/>
        <v/>
      </c>
      <c r="Z504" s="236" t="str">
        <f t="shared" si="431"/>
        <v/>
      </c>
      <c r="AA504" s="248" t="str">
        <f t="shared" si="432"/>
        <v/>
      </c>
      <c r="AB504" s="235" t="str">
        <f t="shared" si="433"/>
        <v/>
      </c>
      <c r="AC504" s="236" t="str">
        <f t="shared" si="434"/>
        <v/>
      </c>
      <c r="AD504" s="236">
        <f t="shared" si="435"/>
        <v>1</v>
      </c>
      <c r="AE504" s="237" t="str">
        <f t="shared" si="436"/>
        <v/>
      </c>
      <c r="AF504" s="245" t="str">
        <f t="shared" si="437"/>
        <v/>
      </c>
      <c r="AG504" s="236" t="str">
        <f t="shared" si="438"/>
        <v/>
      </c>
      <c r="AH504" s="236" t="str">
        <f t="shared" si="439"/>
        <v/>
      </c>
      <c r="AI504" s="237" t="str">
        <f t="shared" si="440"/>
        <v/>
      </c>
      <c r="AJ504" s="245" t="str">
        <f t="shared" si="441"/>
        <v/>
      </c>
      <c r="AK504" s="236" t="str">
        <f t="shared" si="442"/>
        <v/>
      </c>
      <c r="AL504" s="236" t="str">
        <f t="shared" si="443"/>
        <v/>
      </c>
      <c r="AM504" s="248" t="str">
        <f t="shared" si="444"/>
        <v/>
      </c>
      <c r="AN504" s="250"/>
      <c r="AO504" s="251"/>
      <c r="AP504" s="251"/>
      <c r="AQ504" s="251"/>
      <c r="AR504" s="251"/>
      <c r="AS504" s="251"/>
      <c r="AT504">
        <f t="shared" si="445"/>
        <v>9</v>
      </c>
      <c r="AU504">
        <f t="shared" si="446"/>
        <v>5</v>
      </c>
      <c r="AV504">
        <f t="shared" si="447"/>
        <v>14</v>
      </c>
    </row>
    <row r="505" spans="1:48" ht="21.75">
      <c r="A505" s="174">
        <v>4</v>
      </c>
      <c r="B505" s="175" t="s">
        <v>2418</v>
      </c>
      <c r="C505" s="175" t="s">
        <v>35</v>
      </c>
      <c r="D505" s="176">
        <v>44378</v>
      </c>
      <c r="E505" s="177">
        <v>44378</v>
      </c>
      <c r="F505" s="177">
        <v>40638</v>
      </c>
      <c r="G505" s="181"/>
      <c r="H505" s="178"/>
      <c r="I505" s="175" t="s">
        <v>58</v>
      </c>
      <c r="J505" s="177">
        <v>44742</v>
      </c>
      <c r="K505" s="179" t="s">
        <v>3</v>
      </c>
      <c r="L505" s="175" t="s">
        <v>2419</v>
      </c>
      <c r="M505" s="175" t="s">
        <v>88</v>
      </c>
      <c r="N505" s="175" t="s">
        <v>2420</v>
      </c>
      <c r="O505" s="175" t="s">
        <v>20</v>
      </c>
      <c r="P505" s="179" t="s">
        <v>117</v>
      </c>
      <c r="Q505" s="179" t="s">
        <v>2360</v>
      </c>
      <c r="R505" s="180"/>
      <c r="S505" s="235">
        <f t="shared" si="424"/>
        <v>1</v>
      </c>
      <c r="T505" s="236" t="str">
        <f t="shared" si="425"/>
        <v/>
      </c>
      <c r="U505" s="237" t="str">
        <f t="shared" si="426"/>
        <v/>
      </c>
      <c r="V505" s="245" t="str">
        <f t="shared" si="427"/>
        <v/>
      </c>
      <c r="W505" s="236" t="str">
        <f t="shared" si="428"/>
        <v/>
      </c>
      <c r="X505" s="237" t="str">
        <f t="shared" si="429"/>
        <v/>
      </c>
      <c r="Y505" s="245" t="str">
        <f t="shared" si="430"/>
        <v/>
      </c>
      <c r="Z505" s="236" t="str">
        <f t="shared" si="431"/>
        <v/>
      </c>
      <c r="AA505" s="248" t="str">
        <f t="shared" si="432"/>
        <v/>
      </c>
      <c r="AB505" s="235" t="str">
        <f t="shared" si="433"/>
        <v/>
      </c>
      <c r="AC505" s="236" t="str">
        <f t="shared" si="434"/>
        <v/>
      </c>
      <c r="AD505" s="236">
        <f t="shared" si="435"/>
        <v>1</v>
      </c>
      <c r="AE505" s="237" t="str">
        <f t="shared" si="436"/>
        <v/>
      </c>
      <c r="AF505" s="245" t="str">
        <f t="shared" si="437"/>
        <v/>
      </c>
      <c r="AG505" s="236" t="str">
        <f t="shared" si="438"/>
        <v/>
      </c>
      <c r="AH505" s="236" t="str">
        <f t="shared" si="439"/>
        <v/>
      </c>
      <c r="AI505" s="237" t="str">
        <f t="shared" si="440"/>
        <v/>
      </c>
      <c r="AJ505" s="245" t="str">
        <f t="shared" si="441"/>
        <v/>
      </c>
      <c r="AK505" s="236" t="str">
        <f t="shared" si="442"/>
        <v/>
      </c>
      <c r="AL505" s="236" t="str">
        <f t="shared" si="443"/>
        <v/>
      </c>
      <c r="AM505" s="248" t="str">
        <f t="shared" si="444"/>
        <v/>
      </c>
      <c r="AN505" s="250"/>
      <c r="AO505" s="251"/>
      <c r="AP505" s="251"/>
      <c r="AQ505" s="251"/>
      <c r="AR505" s="251"/>
      <c r="AS505" s="251"/>
      <c r="AT505">
        <f t="shared" si="445"/>
        <v>1</v>
      </c>
      <c r="AU505">
        <f t="shared" si="446"/>
        <v>11</v>
      </c>
      <c r="AV505">
        <f t="shared" si="447"/>
        <v>0</v>
      </c>
    </row>
    <row r="506" spans="1:48" ht="21.75">
      <c r="A506" s="174">
        <v>5</v>
      </c>
      <c r="B506" s="175" t="s">
        <v>1290</v>
      </c>
      <c r="C506" s="175" t="s">
        <v>35</v>
      </c>
      <c r="D506" s="176">
        <v>36159</v>
      </c>
      <c r="E506" s="177">
        <v>36159</v>
      </c>
      <c r="F506" s="177">
        <v>41459</v>
      </c>
      <c r="G506" s="181"/>
      <c r="H506" s="178"/>
      <c r="I506" s="175" t="s">
        <v>58</v>
      </c>
      <c r="J506" s="177">
        <v>48488</v>
      </c>
      <c r="K506" s="179" t="s">
        <v>3</v>
      </c>
      <c r="L506" s="175" t="s">
        <v>1291</v>
      </c>
      <c r="M506" s="175" t="s">
        <v>1884</v>
      </c>
      <c r="N506" s="175" t="s">
        <v>1292</v>
      </c>
      <c r="O506" s="175" t="s">
        <v>358</v>
      </c>
      <c r="P506" s="179" t="s">
        <v>9</v>
      </c>
      <c r="Q506" s="179" t="s">
        <v>59</v>
      </c>
      <c r="R506" s="180"/>
      <c r="S506" s="235">
        <f t="shared" si="424"/>
        <v>1</v>
      </c>
      <c r="T506" s="236" t="str">
        <f t="shared" si="425"/>
        <v/>
      </c>
      <c r="U506" s="237" t="str">
        <f t="shared" si="426"/>
        <v/>
      </c>
      <c r="V506" s="245" t="str">
        <f t="shared" si="427"/>
        <v/>
      </c>
      <c r="W506" s="236" t="str">
        <f t="shared" si="428"/>
        <v/>
      </c>
      <c r="X506" s="237" t="str">
        <f t="shared" si="429"/>
        <v/>
      </c>
      <c r="Y506" s="245" t="str">
        <f t="shared" si="430"/>
        <v/>
      </c>
      <c r="Z506" s="236" t="str">
        <f t="shared" si="431"/>
        <v/>
      </c>
      <c r="AA506" s="248" t="str">
        <f t="shared" si="432"/>
        <v/>
      </c>
      <c r="AB506" s="235" t="str">
        <f t="shared" si="433"/>
        <v/>
      </c>
      <c r="AC506" s="236" t="str">
        <f t="shared" si="434"/>
        <v/>
      </c>
      <c r="AD506" s="236">
        <f t="shared" si="435"/>
        <v>1</v>
      </c>
      <c r="AE506" s="237" t="str">
        <f t="shared" si="436"/>
        <v/>
      </c>
      <c r="AF506" s="245" t="str">
        <f t="shared" si="437"/>
        <v/>
      </c>
      <c r="AG506" s="236" t="str">
        <f t="shared" si="438"/>
        <v/>
      </c>
      <c r="AH506" s="236" t="str">
        <f t="shared" si="439"/>
        <v/>
      </c>
      <c r="AI506" s="237" t="str">
        <f t="shared" si="440"/>
        <v/>
      </c>
      <c r="AJ506" s="245" t="str">
        <f t="shared" si="441"/>
        <v/>
      </c>
      <c r="AK506" s="236" t="str">
        <f t="shared" si="442"/>
        <v/>
      </c>
      <c r="AL506" s="236" t="str">
        <f t="shared" si="443"/>
        <v/>
      </c>
      <c r="AM506" s="248" t="str">
        <f t="shared" si="444"/>
        <v/>
      </c>
      <c r="AN506" s="250"/>
      <c r="AO506" s="251"/>
      <c r="AP506" s="251"/>
      <c r="AQ506" s="251"/>
      <c r="AR506" s="251"/>
      <c r="AS506" s="251"/>
      <c r="AT506">
        <f t="shared" si="445"/>
        <v>24</v>
      </c>
      <c r="AU506">
        <f t="shared" si="446"/>
        <v>5</v>
      </c>
      <c r="AV506">
        <f t="shared" si="447"/>
        <v>2</v>
      </c>
    </row>
    <row r="507" spans="1:48" ht="21.75">
      <c r="A507" s="174">
        <v>6</v>
      </c>
      <c r="B507" s="175" t="s">
        <v>1298</v>
      </c>
      <c r="C507" s="175" t="s">
        <v>35</v>
      </c>
      <c r="D507" s="176">
        <v>35688</v>
      </c>
      <c r="E507" s="177">
        <v>39259</v>
      </c>
      <c r="F507" s="177">
        <v>41270</v>
      </c>
      <c r="G507" s="181"/>
      <c r="H507" s="178"/>
      <c r="I507" s="175" t="s">
        <v>2</v>
      </c>
      <c r="J507" s="177">
        <v>48488</v>
      </c>
      <c r="K507" s="179" t="s">
        <v>3</v>
      </c>
      <c r="L507" s="175" t="s">
        <v>1299</v>
      </c>
      <c r="M507" s="175" t="s">
        <v>1884</v>
      </c>
      <c r="N507" s="175" t="s">
        <v>432</v>
      </c>
      <c r="O507" s="175" t="s">
        <v>358</v>
      </c>
      <c r="P507" s="179" t="s">
        <v>27</v>
      </c>
      <c r="Q507" s="179" t="s">
        <v>78</v>
      </c>
      <c r="R507" s="180"/>
      <c r="S507" s="235">
        <f t="shared" si="424"/>
        <v>1</v>
      </c>
      <c r="T507" s="236" t="str">
        <f t="shared" si="425"/>
        <v/>
      </c>
      <c r="U507" s="237" t="str">
        <f t="shared" si="426"/>
        <v/>
      </c>
      <c r="V507" s="245" t="str">
        <f t="shared" si="427"/>
        <v/>
      </c>
      <c r="W507" s="236" t="str">
        <f t="shared" si="428"/>
        <v/>
      </c>
      <c r="X507" s="237" t="str">
        <f t="shared" si="429"/>
        <v/>
      </c>
      <c r="Y507" s="245" t="str">
        <f t="shared" si="430"/>
        <v/>
      </c>
      <c r="Z507" s="236" t="str">
        <f t="shared" si="431"/>
        <v/>
      </c>
      <c r="AA507" s="248" t="str">
        <f t="shared" si="432"/>
        <v/>
      </c>
      <c r="AB507" s="235" t="str">
        <f t="shared" si="433"/>
        <v/>
      </c>
      <c r="AC507" s="236" t="str">
        <f t="shared" si="434"/>
        <v/>
      </c>
      <c r="AD507" s="236">
        <f t="shared" si="435"/>
        <v>1</v>
      </c>
      <c r="AE507" s="237" t="str">
        <f t="shared" si="436"/>
        <v/>
      </c>
      <c r="AF507" s="245" t="str">
        <f t="shared" si="437"/>
        <v/>
      </c>
      <c r="AG507" s="236" t="str">
        <f t="shared" si="438"/>
        <v/>
      </c>
      <c r="AH507" s="236" t="str">
        <f t="shared" si="439"/>
        <v/>
      </c>
      <c r="AI507" s="237" t="str">
        <f t="shared" si="440"/>
        <v/>
      </c>
      <c r="AJ507" s="245" t="str">
        <f t="shared" si="441"/>
        <v/>
      </c>
      <c r="AK507" s="236" t="str">
        <f t="shared" si="442"/>
        <v/>
      </c>
      <c r="AL507" s="236" t="str">
        <f t="shared" si="443"/>
        <v/>
      </c>
      <c r="AM507" s="248" t="str">
        <f t="shared" si="444"/>
        <v/>
      </c>
      <c r="AN507" s="250"/>
      <c r="AO507" s="251"/>
      <c r="AP507" s="251"/>
      <c r="AQ507" s="251"/>
      <c r="AR507" s="251"/>
      <c r="AS507" s="251"/>
      <c r="AT507">
        <f t="shared" si="445"/>
        <v>15</v>
      </c>
      <c r="AU507">
        <f t="shared" si="446"/>
        <v>11</v>
      </c>
      <c r="AV507">
        <f t="shared" si="447"/>
        <v>6</v>
      </c>
    </row>
    <row r="508" spans="1:48" ht="21.75">
      <c r="A508" s="174">
        <v>7</v>
      </c>
      <c r="B508" s="175" t="s">
        <v>1300</v>
      </c>
      <c r="C508" s="175" t="s">
        <v>35</v>
      </c>
      <c r="D508" s="176">
        <v>34114</v>
      </c>
      <c r="E508" s="177">
        <v>34114</v>
      </c>
      <c r="F508" s="177">
        <v>37839</v>
      </c>
      <c r="G508" s="181"/>
      <c r="H508" s="178"/>
      <c r="I508" s="175" t="s">
        <v>58</v>
      </c>
      <c r="J508" s="177">
        <v>46661</v>
      </c>
      <c r="K508" s="179" t="s">
        <v>3</v>
      </c>
      <c r="L508" s="175" t="s">
        <v>2172</v>
      </c>
      <c r="M508" s="175" t="s">
        <v>1909</v>
      </c>
      <c r="N508" s="175" t="s">
        <v>1301</v>
      </c>
      <c r="O508" s="175" t="s">
        <v>358</v>
      </c>
      <c r="P508" s="179" t="s">
        <v>26</v>
      </c>
      <c r="Q508" s="179" t="s">
        <v>64</v>
      </c>
      <c r="R508" s="180"/>
      <c r="S508" s="235">
        <f t="shared" si="424"/>
        <v>1</v>
      </c>
      <c r="T508" s="236" t="str">
        <f t="shared" si="425"/>
        <v/>
      </c>
      <c r="U508" s="237" t="str">
        <f t="shared" si="426"/>
        <v/>
      </c>
      <c r="V508" s="245" t="str">
        <f t="shared" si="427"/>
        <v/>
      </c>
      <c r="W508" s="236" t="str">
        <f t="shared" si="428"/>
        <v/>
      </c>
      <c r="X508" s="237" t="str">
        <f t="shared" si="429"/>
        <v/>
      </c>
      <c r="Y508" s="245" t="str">
        <f t="shared" si="430"/>
        <v/>
      </c>
      <c r="Z508" s="236" t="str">
        <f t="shared" si="431"/>
        <v/>
      </c>
      <c r="AA508" s="248" t="str">
        <f t="shared" si="432"/>
        <v/>
      </c>
      <c r="AB508" s="235" t="str">
        <f t="shared" si="433"/>
        <v/>
      </c>
      <c r="AC508" s="236" t="str">
        <f t="shared" si="434"/>
        <v/>
      </c>
      <c r="AD508" s="236">
        <f t="shared" si="435"/>
        <v>1</v>
      </c>
      <c r="AE508" s="237" t="str">
        <f t="shared" si="436"/>
        <v/>
      </c>
      <c r="AF508" s="245" t="str">
        <f t="shared" si="437"/>
        <v/>
      </c>
      <c r="AG508" s="236" t="str">
        <f t="shared" si="438"/>
        <v/>
      </c>
      <c r="AH508" s="236" t="str">
        <f t="shared" si="439"/>
        <v/>
      </c>
      <c r="AI508" s="237" t="str">
        <f t="shared" si="440"/>
        <v/>
      </c>
      <c r="AJ508" s="245" t="str">
        <f t="shared" si="441"/>
        <v/>
      </c>
      <c r="AK508" s="236" t="str">
        <f t="shared" si="442"/>
        <v/>
      </c>
      <c r="AL508" s="236" t="str">
        <f t="shared" si="443"/>
        <v/>
      </c>
      <c r="AM508" s="248" t="str">
        <f t="shared" si="444"/>
        <v/>
      </c>
      <c r="AN508" s="250"/>
      <c r="AO508" s="251"/>
      <c r="AP508" s="251"/>
      <c r="AQ508" s="251"/>
      <c r="AR508" s="251"/>
      <c r="AS508" s="251"/>
      <c r="AT508">
        <f t="shared" si="445"/>
        <v>30</v>
      </c>
      <c r="AU508">
        <f t="shared" si="446"/>
        <v>0</v>
      </c>
      <c r="AV508">
        <f t="shared" si="447"/>
        <v>7</v>
      </c>
    </row>
    <row r="509" spans="1:48" ht="21.75">
      <c r="A509" s="174">
        <v>8</v>
      </c>
      <c r="B509" s="175" t="s">
        <v>2423</v>
      </c>
      <c r="C509" s="175" t="s">
        <v>35</v>
      </c>
      <c r="D509" s="176">
        <v>43221</v>
      </c>
      <c r="E509" s="177">
        <v>43221</v>
      </c>
      <c r="F509" s="177">
        <v>44001</v>
      </c>
      <c r="G509" s="181"/>
      <c r="H509" s="178"/>
      <c r="I509" s="175" t="s">
        <v>58</v>
      </c>
      <c r="J509" s="177">
        <v>54697</v>
      </c>
      <c r="K509" s="179" t="s">
        <v>3</v>
      </c>
      <c r="L509" s="175" t="s">
        <v>1872</v>
      </c>
      <c r="M509" s="175" t="s">
        <v>88</v>
      </c>
      <c r="N509" s="175" t="s">
        <v>1873</v>
      </c>
      <c r="O509" s="175" t="s">
        <v>7</v>
      </c>
      <c r="P509" s="179" t="s">
        <v>167</v>
      </c>
      <c r="Q509" s="179" t="s">
        <v>495</v>
      </c>
      <c r="R509" s="180"/>
      <c r="S509" s="235">
        <f t="shared" si="424"/>
        <v>1</v>
      </c>
      <c r="T509" s="236" t="str">
        <f t="shared" si="425"/>
        <v/>
      </c>
      <c r="U509" s="237" t="str">
        <f t="shared" si="426"/>
        <v/>
      </c>
      <c r="V509" s="245" t="str">
        <f t="shared" si="427"/>
        <v/>
      </c>
      <c r="W509" s="236" t="str">
        <f t="shared" si="428"/>
        <v/>
      </c>
      <c r="X509" s="237" t="str">
        <f t="shared" si="429"/>
        <v/>
      </c>
      <c r="Y509" s="245" t="str">
        <f t="shared" si="430"/>
        <v/>
      </c>
      <c r="Z509" s="236" t="str">
        <f t="shared" si="431"/>
        <v/>
      </c>
      <c r="AA509" s="248" t="str">
        <f t="shared" si="432"/>
        <v/>
      </c>
      <c r="AB509" s="235" t="str">
        <f t="shared" si="433"/>
        <v/>
      </c>
      <c r="AC509" s="236" t="str">
        <f t="shared" si="434"/>
        <v/>
      </c>
      <c r="AD509" s="236">
        <f t="shared" si="435"/>
        <v>1</v>
      </c>
      <c r="AE509" s="237" t="str">
        <f t="shared" si="436"/>
        <v/>
      </c>
      <c r="AF509" s="245" t="str">
        <f t="shared" si="437"/>
        <v/>
      </c>
      <c r="AG509" s="236" t="str">
        <f t="shared" si="438"/>
        <v/>
      </c>
      <c r="AH509" s="236" t="str">
        <f t="shared" si="439"/>
        <v/>
      </c>
      <c r="AI509" s="237" t="str">
        <f t="shared" si="440"/>
        <v/>
      </c>
      <c r="AJ509" s="245" t="str">
        <f t="shared" si="441"/>
        <v/>
      </c>
      <c r="AK509" s="236" t="str">
        <f t="shared" si="442"/>
        <v/>
      </c>
      <c r="AL509" s="236" t="str">
        <f t="shared" si="443"/>
        <v/>
      </c>
      <c r="AM509" s="248" t="str">
        <f t="shared" si="444"/>
        <v/>
      </c>
      <c r="AN509" s="250"/>
      <c r="AO509" s="251"/>
      <c r="AP509" s="251"/>
      <c r="AQ509" s="251"/>
      <c r="AR509" s="251"/>
      <c r="AS509" s="251"/>
      <c r="AT509">
        <f t="shared" si="445"/>
        <v>5</v>
      </c>
      <c r="AU509">
        <f t="shared" si="446"/>
        <v>1</v>
      </c>
      <c r="AV509">
        <f t="shared" si="447"/>
        <v>0</v>
      </c>
    </row>
    <row r="510" spans="1:48" ht="21.75">
      <c r="A510" s="174">
        <v>9</v>
      </c>
      <c r="B510" s="175" t="s">
        <v>1305</v>
      </c>
      <c r="C510" s="175" t="s">
        <v>35</v>
      </c>
      <c r="D510" s="176">
        <v>39630</v>
      </c>
      <c r="E510" s="177">
        <v>39630</v>
      </c>
      <c r="F510" s="177">
        <v>41549</v>
      </c>
      <c r="G510" s="181"/>
      <c r="H510" s="178"/>
      <c r="I510" s="175" t="s">
        <v>58</v>
      </c>
      <c r="J510" s="177">
        <v>51044</v>
      </c>
      <c r="K510" s="179" t="s">
        <v>3</v>
      </c>
      <c r="L510" s="175" t="s">
        <v>4</v>
      </c>
      <c r="M510" s="175" t="s">
        <v>5</v>
      </c>
      <c r="N510" s="175" t="s">
        <v>6</v>
      </c>
      <c r="O510" s="175" t="s">
        <v>7</v>
      </c>
      <c r="P510" s="179" t="s">
        <v>194</v>
      </c>
      <c r="Q510" s="179" t="s">
        <v>72</v>
      </c>
      <c r="R510" s="180"/>
      <c r="S510" s="235">
        <f t="shared" si="424"/>
        <v>1</v>
      </c>
      <c r="T510" s="236" t="str">
        <f t="shared" si="425"/>
        <v/>
      </c>
      <c r="U510" s="237" t="str">
        <f t="shared" si="426"/>
        <v/>
      </c>
      <c r="V510" s="245" t="str">
        <f t="shared" si="427"/>
        <v/>
      </c>
      <c r="W510" s="236" t="str">
        <f t="shared" si="428"/>
        <v/>
      </c>
      <c r="X510" s="237" t="str">
        <f t="shared" si="429"/>
        <v/>
      </c>
      <c r="Y510" s="245" t="str">
        <f t="shared" si="430"/>
        <v/>
      </c>
      <c r="Z510" s="236" t="str">
        <f t="shared" si="431"/>
        <v/>
      </c>
      <c r="AA510" s="248" t="str">
        <f t="shared" si="432"/>
        <v/>
      </c>
      <c r="AB510" s="235" t="str">
        <f t="shared" si="433"/>
        <v/>
      </c>
      <c r="AC510" s="236" t="str">
        <f t="shared" si="434"/>
        <v/>
      </c>
      <c r="AD510" s="236">
        <f t="shared" si="435"/>
        <v>1</v>
      </c>
      <c r="AE510" s="237" t="str">
        <f t="shared" si="436"/>
        <v/>
      </c>
      <c r="AF510" s="245" t="str">
        <f t="shared" si="437"/>
        <v/>
      </c>
      <c r="AG510" s="236" t="str">
        <f t="shared" si="438"/>
        <v/>
      </c>
      <c r="AH510" s="236" t="str">
        <f t="shared" si="439"/>
        <v/>
      </c>
      <c r="AI510" s="237" t="str">
        <f t="shared" si="440"/>
        <v/>
      </c>
      <c r="AJ510" s="245" t="str">
        <f t="shared" si="441"/>
        <v/>
      </c>
      <c r="AK510" s="236" t="str">
        <f t="shared" si="442"/>
        <v/>
      </c>
      <c r="AL510" s="236" t="str">
        <f t="shared" si="443"/>
        <v/>
      </c>
      <c r="AM510" s="248" t="str">
        <f t="shared" si="444"/>
        <v/>
      </c>
      <c r="AN510" s="250"/>
      <c r="AO510" s="251"/>
      <c r="AP510" s="251"/>
      <c r="AQ510" s="251"/>
      <c r="AR510" s="251"/>
      <c r="AS510" s="251"/>
      <c r="AT510">
        <f t="shared" si="445"/>
        <v>14</v>
      </c>
      <c r="AU510">
        <f t="shared" si="446"/>
        <v>11</v>
      </c>
      <c r="AV510">
        <f t="shared" si="447"/>
        <v>0</v>
      </c>
    </row>
    <row r="511" spans="1:48" ht="21.75">
      <c r="A511" s="174">
        <v>10</v>
      </c>
      <c r="B511" s="175" t="s">
        <v>2169</v>
      </c>
      <c r="C511" s="175" t="s">
        <v>35</v>
      </c>
      <c r="D511" s="176">
        <v>41632</v>
      </c>
      <c r="E511" s="177">
        <v>41632</v>
      </c>
      <c r="F511" s="177">
        <v>43441</v>
      </c>
      <c r="G511" s="181"/>
      <c r="H511" s="178"/>
      <c r="I511" s="175" t="s">
        <v>58</v>
      </c>
      <c r="J511" s="177">
        <v>51775</v>
      </c>
      <c r="K511" s="179" t="s">
        <v>3</v>
      </c>
      <c r="L511" s="175" t="s">
        <v>103</v>
      </c>
      <c r="M511" s="175" t="s">
        <v>88</v>
      </c>
      <c r="N511" s="175" t="s">
        <v>44</v>
      </c>
      <c r="O511" s="175" t="s">
        <v>106</v>
      </c>
      <c r="P511" s="179" t="s">
        <v>72</v>
      </c>
      <c r="Q511" s="179" t="s">
        <v>117</v>
      </c>
      <c r="R511" s="180"/>
      <c r="S511" s="235">
        <f t="shared" si="424"/>
        <v>1</v>
      </c>
      <c r="T511" s="236" t="str">
        <f t="shared" si="425"/>
        <v/>
      </c>
      <c r="U511" s="237" t="str">
        <f t="shared" si="426"/>
        <v/>
      </c>
      <c r="V511" s="245" t="str">
        <f t="shared" si="427"/>
        <v/>
      </c>
      <c r="W511" s="236" t="str">
        <f t="shared" si="428"/>
        <v/>
      </c>
      <c r="X511" s="237" t="str">
        <f t="shared" si="429"/>
        <v/>
      </c>
      <c r="Y511" s="245" t="str">
        <f t="shared" si="430"/>
        <v/>
      </c>
      <c r="Z511" s="236" t="str">
        <f t="shared" si="431"/>
        <v/>
      </c>
      <c r="AA511" s="248" t="str">
        <f t="shared" si="432"/>
        <v/>
      </c>
      <c r="AB511" s="235" t="str">
        <f t="shared" si="433"/>
        <v/>
      </c>
      <c r="AC511" s="236" t="str">
        <f t="shared" si="434"/>
        <v/>
      </c>
      <c r="AD511" s="236">
        <f t="shared" si="435"/>
        <v>1</v>
      </c>
      <c r="AE511" s="237" t="str">
        <f t="shared" si="436"/>
        <v/>
      </c>
      <c r="AF511" s="245" t="str">
        <f t="shared" si="437"/>
        <v/>
      </c>
      <c r="AG511" s="236" t="str">
        <f t="shared" si="438"/>
        <v/>
      </c>
      <c r="AH511" s="236" t="str">
        <f t="shared" si="439"/>
        <v/>
      </c>
      <c r="AI511" s="237" t="str">
        <f t="shared" si="440"/>
        <v/>
      </c>
      <c r="AJ511" s="245" t="str">
        <f t="shared" si="441"/>
        <v/>
      </c>
      <c r="AK511" s="236" t="str">
        <f t="shared" si="442"/>
        <v/>
      </c>
      <c r="AL511" s="236" t="str">
        <f t="shared" si="443"/>
        <v/>
      </c>
      <c r="AM511" s="248" t="str">
        <f t="shared" si="444"/>
        <v/>
      </c>
      <c r="AN511" s="250"/>
      <c r="AO511" s="251"/>
      <c r="AP511" s="251"/>
      <c r="AQ511" s="251"/>
      <c r="AR511" s="251"/>
      <c r="AS511" s="251"/>
      <c r="AT511">
        <f t="shared" si="445"/>
        <v>9</v>
      </c>
      <c r="AU511">
        <f t="shared" si="446"/>
        <v>5</v>
      </c>
      <c r="AV511">
        <f t="shared" si="447"/>
        <v>8</v>
      </c>
    </row>
    <row r="512" spans="1:48" ht="21.75">
      <c r="A512" s="174">
        <v>11</v>
      </c>
      <c r="B512" s="175" t="s">
        <v>1306</v>
      </c>
      <c r="C512" s="175" t="s">
        <v>35</v>
      </c>
      <c r="D512" s="176">
        <v>39661</v>
      </c>
      <c r="E512" s="177">
        <v>39661</v>
      </c>
      <c r="F512" s="177">
        <v>41547</v>
      </c>
      <c r="G512" s="181"/>
      <c r="H512" s="178"/>
      <c r="I512" s="175" t="s">
        <v>58</v>
      </c>
      <c r="J512" s="177">
        <v>46661</v>
      </c>
      <c r="K512" s="179" t="s">
        <v>10</v>
      </c>
      <c r="L512" s="175" t="s">
        <v>1302</v>
      </c>
      <c r="M512" s="175" t="s">
        <v>29</v>
      </c>
      <c r="N512" s="175" t="s">
        <v>44</v>
      </c>
      <c r="O512" s="175" t="s">
        <v>273</v>
      </c>
      <c r="P512" s="179" t="s">
        <v>41</v>
      </c>
      <c r="Q512" s="179" t="s">
        <v>194</v>
      </c>
      <c r="R512" s="180"/>
      <c r="S512" s="235" t="str">
        <f t="shared" si="424"/>
        <v/>
      </c>
      <c r="T512" s="236">
        <f t="shared" si="425"/>
        <v>1</v>
      </c>
      <c r="U512" s="237" t="str">
        <f t="shared" si="426"/>
        <v/>
      </c>
      <c r="V512" s="245" t="str">
        <f t="shared" si="427"/>
        <v/>
      </c>
      <c r="W512" s="236" t="str">
        <f t="shared" si="428"/>
        <v/>
      </c>
      <c r="X512" s="237" t="str">
        <f t="shared" si="429"/>
        <v/>
      </c>
      <c r="Y512" s="245" t="str">
        <f t="shared" si="430"/>
        <v/>
      </c>
      <c r="Z512" s="236" t="str">
        <f t="shared" si="431"/>
        <v/>
      </c>
      <c r="AA512" s="248" t="str">
        <f t="shared" si="432"/>
        <v/>
      </c>
      <c r="AB512" s="235" t="str">
        <f t="shared" si="433"/>
        <v/>
      </c>
      <c r="AC512" s="236" t="str">
        <f t="shared" si="434"/>
        <v/>
      </c>
      <c r="AD512" s="236">
        <f t="shared" si="435"/>
        <v>1</v>
      </c>
      <c r="AE512" s="237" t="str">
        <f t="shared" si="436"/>
        <v/>
      </c>
      <c r="AF512" s="245" t="str">
        <f t="shared" si="437"/>
        <v/>
      </c>
      <c r="AG512" s="236" t="str">
        <f t="shared" si="438"/>
        <v/>
      </c>
      <c r="AH512" s="236" t="str">
        <f t="shared" si="439"/>
        <v/>
      </c>
      <c r="AI512" s="237" t="str">
        <f t="shared" si="440"/>
        <v/>
      </c>
      <c r="AJ512" s="245" t="str">
        <f t="shared" si="441"/>
        <v/>
      </c>
      <c r="AK512" s="236" t="str">
        <f t="shared" si="442"/>
        <v/>
      </c>
      <c r="AL512" s="236" t="str">
        <f t="shared" si="443"/>
        <v/>
      </c>
      <c r="AM512" s="248" t="str">
        <f t="shared" si="444"/>
        <v/>
      </c>
      <c r="AN512" s="250"/>
      <c r="AO512" s="251"/>
      <c r="AP512" s="251"/>
      <c r="AQ512" s="251"/>
      <c r="AR512" s="251"/>
      <c r="AS512" s="251"/>
      <c r="AT512">
        <f t="shared" si="445"/>
        <v>14</v>
      </c>
      <c r="AU512">
        <f t="shared" si="446"/>
        <v>10</v>
      </c>
      <c r="AV512">
        <f t="shared" si="447"/>
        <v>0</v>
      </c>
    </row>
    <row r="513" spans="1:48" ht="21.75">
      <c r="A513" s="174">
        <v>12</v>
      </c>
      <c r="B513" s="175" t="s">
        <v>1710</v>
      </c>
      <c r="C513" s="175" t="s">
        <v>35</v>
      </c>
      <c r="D513" s="176">
        <v>33743</v>
      </c>
      <c r="E513" s="177">
        <v>38777</v>
      </c>
      <c r="F513" s="177">
        <v>41871</v>
      </c>
      <c r="G513" s="181"/>
      <c r="H513" s="178"/>
      <c r="I513" s="175" t="s">
        <v>2</v>
      </c>
      <c r="J513" s="177">
        <v>46661</v>
      </c>
      <c r="K513" s="179" t="s">
        <v>10</v>
      </c>
      <c r="L513" s="175" t="s">
        <v>1997</v>
      </c>
      <c r="M513" s="175" t="s">
        <v>29</v>
      </c>
      <c r="N513" s="175" t="s">
        <v>1319</v>
      </c>
      <c r="O513" s="175" t="s">
        <v>7</v>
      </c>
      <c r="P513" s="179" t="s">
        <v>83</v>
      </c>
      <c r="Q513" s="179" t="s">
        <v>64</v>
      </c>
      <c r="R513" s="180"/>
      <c r="S513" s="235" t="str">
        <f t="shared" si="424"/>
        <v/>
      </c>
      <c r="T513" s="236">
        <f t="shared" si="425"/>
        <v>1</v>
      </c>
      <c r="U513" s="237" t="str">
        <f t="shared" si="426"/>
        <v/>
      </c>
      <c r="V513" s="245" t="str">
        <f t="shared" si="427"/>
        <v/>
      </c>
      <c r="W513" s="236" t="str">
        <f t="shared" si="428"/>
        <v/>
      </c>
      <c r="X513" s="237" t="str">
        <f t="shared" si="429"/>
        <v/>
      </c>
      <c r="Y513" s="245" t="str">
        <f t="shared" si="430"/>
        <v/>
      </c>
      <c r="Z513" s="236" t="str">
        <f t="shared" si="431"/>
        <v/>
      </c>
      <c r="AA513" s="248" t="str">
        <f t="shared" si="432"/>
        <v/>
      </c>
      <c r="AB513" s="235" t="str">
        <f t="shared" si="433"/>
        <v/>
      </c>
      <c r="AC513" s="236" t="str">
        <f t="shared" si="434"/>
        <v/>
      </c>
      <c r="AD513" s="236">
        <f t="shared" si="435"/>
        <v>1</v>
      </c>
      <c r="AE513" s="237" t="str">
        <f t="shared" si="436"/>
        <v/>
      </c>
      <c r="AF513" s="245" t="str">
        <f t="shared" si="437"/>
        <v/>
      </c>
      <c r="AG513" s="236" t="str">
        <f t="shared" si="438"/>
        <v/>
      </c>
      <c r="AH513" s="236" t="str">
        <f t="shared" si="439"/>
        <v/>
      </c>
      <c r="AI513" s="237" t="str">
        <f t="shared" si="440"/>
        <v/>
      </c>
      <c r="AJ513" s="245" t="str">
        <f t="shared" si="441"/>
        <v/>
      </c>
      <c r="AK513" s="236" t="str">
        <f t="shared" si="442"/>
        <v/>
      </c>
      <c r="AL513" s="236" t="str">
        <f t="shared" si="443"/>
        <v/>
      </c>
      <c r="AM513" s="248" t="str">
        <f t="shared" si="444"/>
        <v/>
      </c>
      <c r="AN513" s="250"/>
      <c r="AO513" s="251"/>
      <c r="AP513" s="251"/>
      <c r="AQ513" s="251"/>
      <c r="AR513" s="251"/>
      <c r="AS513" s="251"/>
      <c r="AT513">
        <f t="shared" si="445"/>
        <v>17</v>
      </c>
      <c r="AU513">
        <f t="shared" si="446"/>
        <v>3</v>
      </c>
      <c r="AV513">
        <f t="shared" si="447"/>
        <v>0</v>
      </c>
    </row>
    <row r="514" spans="1:48" ht="21.75">
      <c r="A514" s="174">
        <v>13</v>
      </c>
      <c r="B514" s="175" t="s">
        <v>1758</v>
      </c>
      <c r="C514" s="175" t="s">
        <v>96</v>
      </c>
      <c r="D514" s="176">
        <v>41632</v>
      </c>
      <c r="E514" s="177">
        <v>41632</v>
      </c>
      <c r="F514" s="181"/>
      <c r="G514" s="181"/>
      <c r="H514" s="178"/>
      <c r="I514" s="175" t="s">
        <v>58</v>
      </c>
      <c r="J514" s="177">
        <v>48488</v>
      </c>
      <c r="K514" s="179" t="s">
        <v>3</v>
      </c>
      <c r="L514" s="175" t="s">
        <v>103</v>
      </c>
      <c r="M514" s="175" t="s">
        <v>88</v>
      </c>
      <c r="N514" s="175" t="s">
        <v>44</v>
      </c>
      <c r="O514" s="175" t="s">
        <v>106</v>
      </c>
      <c r="P514" s="179" t="s">
        <v>99</v>
      </c>
      <c r="Q514" s="179" t="s">
        <v>495</v>
      </c>
      <c r="R514" s="180"/>
      <c r="S514" s="235">
        <f t="shared" si="424"/>
        <v>1</v>
      </c>
      <c r="T514" s="236" t="str">
        <f t="shared" si="425"/>
        <v/>
      </c>
      <c r="U514" s="237" t="str">
        <f t="shared" si="426"/>
        <v/>
      </c>
      <c r="V514" s="245" t="str">
        <f t="shared" si="427"/>
        <v/>
      </c>
      <c r="W514" s="236" t="str">
        <f t="shared" si="428"/>
        <v/>
      </c>
      <c r="X514" s="237" t="str">
        <f t="shared" si="429"/>
        <v/>
      </c>
      <c r="Y514" s="245" t="str">
        <f t="shared" si="430"/>
        <v/>
      </c>
      <c r="Z514" s="236" t="str">
        <f t="shared" si="431"/>
        <v/>
      </c>
      <c r="AA514" s="248" t="str">
        <f t="shared" si="432"/>
        <v/>
      </c>
      <c r="AB514" s="235" t="str">
        <f t="shared" si="433"/>
        <v/>
      </c>
      <c r="AC514" s="236" t="str">
        <f t="shared" si="434"/>
        <v/>
      </c>
      <c r="AD514" s="236" t="str">
        <f t="shared" si="435"/>
        <v/>
      </c>
      <c r="AE514" s="237">
        <f t="shared" si="436"/>
        <v>1</v>
      </c>
      <c r="AF514" s="245" t="str">
        <f t="shared" si="437"/>
        <v/>
      </c>
      <c r="AG514" s="236" t="str">
        <f t="shared" si="438"/>
        <v/>
      </c>
      <c r="AH514" s="236" t="str">
        <f t="shared" si="439"/>
        <v/>
      </c>
      <c r="AI514" s="237" t="str">
        <f t="shared" si="440"/>
        <v/>
      </c>
      <c r="AJ514" s="245" t="str">
        <f t="shared" si="441"/>
        <v/>
      </c>
      <c r="AK514" s="236" t="str">
        <f t="shared" si="442"/>
        <v/>
      </c>
      <c r="AL514" s="236" t="str">
        <f t="shared" si="443"/>
        <v/>
      </c>
      <c r="AM514" s="248" t="str">
        <f t="shared" si="444"/>
        <v/>
      </c>
      <c r="AN514" s="250"/>
      <c r="AO514" s="251"/>
      <c r="AP514" s="251"/>
      <c r="AQ514" s="251"/>
      <c r="AR514" s="251"/>
      <c r="AS514" s="251"/>
      <c r="AT514">
        <f t="shared" si="445"/>
        <v>9</v>
      </c>
      <c r="AU514">
        <f t="shared" si="446"/>
        <v>5</v>
      </c>
      <c r="AV514">
        <f t="shared" si="447"/>
        <v>8</v>
      </c>
    </row>
    <row r="515" spans="1:48" ht="21.75">
      <c r="A515" s="174">
        <v>14</v>
      </c>
      <c r="B515" s="175" t="s">
        <v>1315</v>
      </c>
      <c r="C515" s="175" t="s">
        <v>96</v>
      </c>
      <c r="D515" s="176">
        <v>42373</v>
      </c>
      <c r="E515" s="177">
        <v>42373</v>
      </c>
      <c r="F515" s="181"/>
      <c r="G515" s="181"/>
      <c r="H515" s="178"/>
      <c r="I515" s="175" t="s">
        <v>58</v>
      </c>
      <c r="J515" s="177">
        <v>51044</v>
      </c>
      <c r="K515" s="179" t="s">
        <v>3</v>
      </c>
      <c r="L515" s="175" t="s">
        <v>872</v>
      </c>
      <c r="M515" s="175" t="s">
        <v>88</v>
      </c>
      <c r="N515" s="175" t="s">
        <v>873</v>
      </c>
      <c r="O515" s="175" t="s">
        <v>20</v>
      </c>
      <c r="P515" s="179" t="s">
        <v>78</v>
      </c>
      <c r="Q515" s="179" t="s">
        <v>99</v>
      </c>
      <c r="R515" s="180"/>
      <c r="S515" s="235">
        <f t="shared" si="424"/>
        <v>1</v>
      </c>
      <c r="T515" s="236" t="str">
        <f t="shared" si="425"/>
        <v/>
      </c>
      <c r="U515" s="237" t="str">
        <f t="shared" si="426"/>
        <v/>
      </c>
      <c r="V515" s="245" t="str">
        <f t="shared" si="427"/>
        <v/>
      </c>
      <c r="W515" s="236" t="str">
        <f t="shared" si="428"/>
        <v/>
      </c>
      <c r="X515" s="237" t="str">
        <f t="shared" si="429"/>
        <v/>
      </c>
      <c r="Y515" s="245" t="str">
        <f t="shared" si="430"/>
        <v/>
      </c>
      <c r="Z515" s="236" t="str">
        <f t="shared" si="431"/>
        <v/>
      </c>
      <c r="AA515" s="248" t="str">
        <f t="shared" si="432"/>
        <v/>
      </c>
      <c r="AB515" s="235" t="str">
        <f t="shared" si="433"/>
        <v/>
      </c>
      <c r="AC515" s="236" t="str">
        <f t="shared" si="434"/>
        <v/>
      </c>
      <c r="AD515" s="236" t="str">
        <f t="shared" si="435"/>
        <v/>
      </c>
      <c r="AE515" s="237">
        <f t="shared" si="436"/>
        <v>1</v>
      </c>
      <c r="AF515" s="245" t="str">
        <f t="shared" si="437"/>
        <v/>
      </c>
      <c r="AG515" s="236" t="str">
        <f t="shared" si="438"/>
        <v/>
      </c>
      <c r="AH515" s="236" t="str">
        <f t="shared" si="439"/>
        <v/>
      </c>
      <c r="AI515" s="237" t="str">
        <f t="shared" si="440"/>
        <v/>
      </c>
      <c r="AJ515" s="245" t="str">
        <f t="shared" si="441"/>
        <v/>
      </c>
      <c r="AK515" s="236" t="str">
        <f t="shared" si="442"/>
        <v/>
      </c>
      <c r="AL515" s="236" t="str">
        <f t="shared" si="443"/>
        <v/>
      </c>
      <c r="AM515" s="248" t="str">
        <f t="shared" si="444"/>
        <v/>
      </c>
      <c r="AN515" s="250"/>
      <c r="AO515" s="251"/>
      <c r="AP515" s="251"/>
      <c r="AQ515" s="251"/>
      <c r="AR515" s="251"/>
      <c r="AS515" s="251"/>
      <c r="AT515">
        <f t="shared" si="445"/>
        <v>7</v>
      </c>
      <c r="AU515">
        <f t="shared" si="446"/>
        <v>4</v>
      </c>
      <c r="AV515">
        <f t="shared" si="447"/>
        <v>28</v>
      </c>
    </row>
    <row r="516" spans="1:48" ht="21.75">
      <c r="A516" s="174">
        <v>15</v>
      </c>
      <c r="B516" s="175" t="s">
        <v>2424</v>
      </c>
      <c r="C516" s="175" t="s">
        <v>96</v>
      </c>
      <c r="D516" s="176">
        <v>44531</v>
      </c>
      <c r="E516" s="177">
        <v>44531</v>
      </c>
      <c r="F516" s="181"/>
      <c r="G516" s="181"/>
      <c r="H516" s="178"/>
      <c r="I516" s="175" t="s">
        <v>58</v>
      </c>
      <c r="J516" s="177">
        <v>44895</v>
      </c>
      <c r="K516" s="179" t="s">
        <v>3</v>
      </c>
      <c r="L516" s="175" t="s">
        <v>103</v>
      </c>
      <c r="M516" s="175" t="s">
        <v>88</v>
      </c>
      <c r="N516" s="175" t="s">
        <v>44</v>
      </c>
      <c r="O516" s="175" t="s">
        <v>7</v>
      </c>
      <c r="P516" s="179" t="s">
        <v>495</v>
      </c>
      <c r="Q516" s="179" t="s">
        <v>2360</v>
      </c>
      <c r="R516" s="180"/>
      <c r="S516" s="235">
        <f t="shared" si="424"/>
        <v>1</v>
      </c>
      <c r="T516" s="236" t="str">
        <f t="shared" si="425"/>
        <v/>
      </c>
      <c r="U516" s="237" t="str">
        <f t="shared" si="426"/>
        <v/>
      </c>
      <c r="V516" s="245" t="str">
        <f t="shared" si="427"/>
        <v/>
      </c>
      <c r="W516" s="236" t="str">
        <f t="shared" si="428"/>
        <v/>
      </c>
      <c r="X516" s="237" t="str">
        <f t="shared" si="429"/>
        <v/>
      </c>
      <c r="Y516" s="245" t="str">
        <f t="shared" si="430"/>
        <v/>
      </c>
      <c r="Z516" s="236" t="str">
        <f t="shared" si="431"/>
        <v/>
      </c>
      <c r="AA516" s="248" t="str">
        <f t="shared" si="432"/>
        <v/>
      </c>
      <c r="AB516" s="235" t="str">
        <f t="shared" si="433"/>
        <v/>
      </c>
      <c r="AC516" s="236" t="str">
        <f t="shared" si="434"/>
        <v/>
      </c>
      <c r="AD516" s="236" t="str">
        <f t="shared" si="435"/>
        <v/>
      </c>
      <c r="AE516" s="237">
        <f t="shared" si="436"/>
        <v>1</v>
      </c>
      <c r="AF516" s="245" t="str">
        <f t="shared" si="437"/>
        <v/>
      </c>
      <c r="AG516" s="236" t="str">
        <f t="shared" si="438"/>
        <v/>
      </c>
      <c r="AH516" s="236" t="str">
        <f t="shared" si="439"/>
        <v/>
      </c>
      <c r="AI516" s="237" t="str">
        <f t="shared" si="440"/>
        <v/>
      </c>
      <c r="AJ516" s="245" t="str">
        <f t="shared" si="441"/>
        <v/>
      </c>
      <c r="AK516" s="236" t="str">
        <f t="shared" si="442"/>
        <v/>
      </c>
      <c r="AL516" s="236" t="str">
        <f t="shared" si="443"/>
        <v/>
      </c>
      <c r="AM516" s="248" t="str">
        <f t="shared" si="444"/>
        <v/>
      </c>
      <c r="AN516" s="250"/>
      <c r="AO516" s="251"/>
      <c r="AP516" s="251"/>
      <c r="AQ516" s="251"/>
      <c r="AR516" s="251"/>
      <c r="AS516" s="251"/>
      <c r="AT516">
        <f t="shared" si="445"/>
        <v>1</v>
      </c>
      <c r="AU516">
        <f t="shared" si="446"/>
        <v>6</v>
      </c>
      <c r="AV516">
        <f t="shared" si="447"/>
        <v>0</v>
      </c>
    </row>
    <row r="517" spans="1:48" ht="21.75">
      <c r="A517" s="174">
        <v>16</v>
      </c>
      <c r="B517" s="175" t="s">
        <v>1316</v>
      </c>
      <c r="C517" s="175" t="s">
        <v>96</v>
      </c>
      <c r="D517" s="176">
        <v>41519</v>
      </c>
      <c r="E517" s="177">
        <v>41519</v>
      </c>
      <c r="F517" s="181"/>
      <c r="G517" s="181"/>
      <c r="H517" s="178"/>
      <c r="I517" s="175" t="s">
        <v>58</v>
      </c>
      <c r="J517" s="177">
        <v>52871</v>
      </c>
      <c r="K517" s="179" t="s">
        <v>3</v>
      </c>
      <c r="L517" s="175" t="s">
        <v>595</v>
      </c>
      <c r="M517" s="175" t="s">
        <v>1884</v>
      </c>
      <c r="N517" s="175" t="s">
        <v>82</v>
      </c>
      <c r="O517" s="175" t="s">
        <v>926</v>
      </c>
      <c r="P517" s="179" t="s">
        <v>99</v>
      </c>
      <c r="Q517" s="179" t="s">
        <v>495</v>
      </c>
      <c r="R517" s="180"/>
      <c r="S517" s="235">
        <f t="shared" si="424"/>
        <v>1</v>
      </c>
      <c r="T517" s="236" t="str">
        <f t="shared" si="425"/>
        <v/>
      </c>
      <c r="U517" s="237" t="str">
        <f t="shared" si="426"/>
        <v/>
      </c>
      <c r="V517" s="245" t="str">
        <f t="shared" si="427"/>
        <v/>
      </c>
      <c r="W517" s="236" t="str">
        <f t="shared" si="428"/>
        <v/>
      </c>
      <c r="X517" s="237" t="str">
        <f t="shared" si="429"/>
        <v/>
      </c>
      <c r="Y517" s="245" t="str">
        <f t="shared" si="430"/>
        <v/>
      </c>
      <c r="Z517" s="236" t="str">
        <f t="shared" si="431"/>
        <v/>
      </c>
      <c r="AA517" s="248" t="str">
        <f t="shared" si="432"/>
        <v/>
      </c>
      <c r="AB517" s="235" t="str">
        <f t="shared" si="433"/>
        <v/>
      </c>
      <c r="AC517" s="236" t="str">
        <f t="shared" si="434"/>
        <v/>
      </c>
      <c r="AD517" s="236" t="str">
        <f t="shared" si="435"/>
        <v/>
      </c>
      <c r="AE517" s="237">
        <f t="shared" si="436"/>
        <v>1</v>
      </c>
      <c r="AF517" s="245" t="str">
        <f t="shared" si="437"/>
        <v/>
      </c>
      <c r="AG517" s="236" t="str">
        <f t="shared" si="438"/>
        <v/>
      </c>
      <c r="AH517" s="236" t="str">
        <f t="shared" si="439"/>
        <v/>
      </c>
      <c r="AI517" s="237" t="str">
        <f t="shared" si="440"/>
        <v/>
      </c>
      <c r="AJ517" s="245" t="str">
        <f t="shared" si="441"/>
        <v/>
      </c>
      <c r="AK517" s="236" t="str">
        <f t="shared" si="442"/>
        <v/>
      </c>
      <c r="AL517" s="236" t="str">
        <f t="shared" si="443"/>
        <v/>
      </c>
      <c r="AM517" s="248" t="str">
        <f t="shared" si="444"/>
        <v/>
      </c>
      <c r="AN517" s="250"/>
      <c r="AO517" s="251"/>
      <c r="AP517" s="251"/>
      <c r="AQ517" s="251"/>
      <c r="AR517" s="251"/>
      <c r="AS517" s="251"/>
      <c r="AT517">
        <f t="shared" si="445"/>
        <v>9</v>
      </c>
      <c r="AU517">
        <f t="shared" si="446"/>
        <v>8</v>
      </c>
      <c r="AV517">
        <f t="shared" si="447"/>
        <v>30</v>
      </c>
    </row>
    <row r="518" spans="1:48" ht="21.75">
      <c r="A518" s="174">
        <v>17</v>
      </c>
      <c r="B518" s="175" t="s">
        <v>2257</v>
      </c>
      <c r="C518" s="175" t="s">
        <v>96</v>
      </c>
      <c r="D518" s="176">
        <v>44053</v>
      </c>
      <c r="E518" s="177">
        <v>44053</v>
      </c>
      <c r="F518" s="181"/>
      <c r="G518" s="181"/>
      <c r="H518" s="178"/>
      <c r="I518" s="175" t="s">
        <v>58</v>
      </c>
      <c r="J518" s="177">
        <v>53236</v>
      </c>
      <c r="K518" s="179" t="s">
        <v>3</v>
      </c>
      <c r="L518" s="175" t="s">
        <v>103</v>
      </c>
      <c r="M518" s="175" t="s">
        <v>88</v>
      </c>
      <c r="N518" s="175" t="s">
        <v>44</v>
      </c>
      <c r="O518" s="175" t="s">
        <v>31</v>
      </c>
      <c r="P518" s="179" t="s">
        <v>167</v>
      </c>
      <c r="Q518" s="179" t="s">
        <v>2042</v>
      </c>
      <c r="R518" s="180"/>
      <c r="S518" s="235">
        <f t="shared" si="424"/>
        <v>1</v>
      </c>
      <c r="T518" s="236" t="str">
        <f t="shared" si="425"/>
        <v/>
      </c>
      <c r="U518" s="237" t="str">
        <f t="shared" si="426"/>
        <v/>
      </c>
      <c r="V518" s="245" t="str">
        <f t="shared" si="427"/>
        <v/>
      </c>
      <c r="W518" s="236" t="str">
        <f t="shared" si="428"/>
        <v/>
      </c>
      <c r="X518" s="237" t="str">
        <f t="shared" si="429"/>
        <v/>
      </c>
      <c r="Y518" s="245" t="str">
        <f t="shared" si="430"/>
        <v/>
      </c>
      <c r="Z518" s="236" t="str">
        <f t="shared" si="431"/>
        <v/>
      </c>
      <c r="AA518" s="248" t="str">
        <f t="shared" si="432"/>
        <v/>
      </c>
      <c r="AB518" s="235" t="str">
        <f t="shared" si="433"/>
        <v/>
      </c>
      <c r="AC518" s="236" t="str">
        <f t="shared" si="434"/>
        <v/>
      </c>
      <c r="AD518" s="236" t="str">
        <f t="shared" si="435"/>
        <v/>
      </c>
      <c r="AE518" s="237">
        <f t="shared" si="436"/>
        <v>1</v>
      </c>
      <c r="AF518" s="245" t="str">
        <f t="shared" si="437"/>
        <v/>
      </c>
      <c r="AG518" s="236" t="str">
        <f t="shared" si="438"/>
        <v/>
      </c>
      <c r="AH518" s="236" t="str">
        <f t="shared" si="439"/>
        <v/>
      </c>
      <c r="AI518" s="237" t="str">
        <f t="shared" si="440"/>
        <v/>
      </c>
      <c r="AJ518" s="245" t="str">
        <f t="shared" si="441"/>
        <v/>
      </c>
      <c r="AK518" s="236" t="str">
        <f t="shared" si="442"/>
        <v/>
      </c>
      <c r="AL518" s="236" t="str">
        <f t="shared" si="443"/>
        <v/>
      </c>
      <c r="AM518" s="248" t="str">
        <f t="shared" si="444"/>
        <v/>
      </c>
      <c r="AN518" s="250"/>
      <c r="AO518" s="251"/>
      <c r="AP518" s="251"/>
      <c r="AQ518" s="251"/>
      <c r="AR518" s="251"/>
      <c r="AS518" s="251"/>
      <c r="AT518">
        <f t="shared" si="445"/>
        <v>2</v>
      </c>
      <c r="AU518">
        <f t="shared" si="446"/>
        <v>9</v>
      </c>
      <c r="AV518">
        <f t="shared" si="447"/>
        <v>22</v>
      </c>
    </row>
    <row r="519" spans="1:48" ht="21.75">
      <c r="A519" s="174">
        <v>18</v>
      </c>
      <c r="B519" s="175" t="s">
        <v>2575</v>
      </c>
      <c r="C519" s="175" t="s">
        <v>96</v>
      </c>
      <c r="D519" s="176">
        <v>42065</v>
      </c>
      <c r="E519" s="177">
        <v>42065</v>
      </c>
      <c r="F519" s="181"/>
      <c r="G519" s="181"/>
      <c r="H519" s="178"/>
      <c r="I519" s="175" t="s">
        <v>58</v>
      </c>
      <c r="J519" s="177">
        <v>54332</v>
      </c>
      <c r="K519" s="179" t="s">
        <v>3</v>
      </c>
      <c r="L519" s="175" t="s">
        <v>2574</v>
      </c>
      <c r="M519" s="175" t="s">
        <v>29</v>
      </c>
      <c r="N519" s="175" t="s">
        <v>1319</v>
      </c>
      <c r="O519" s="175" t="s">
        <v>7</v>
      </c>
      <c r="P519" s="179" t="s">
        <v>60</v>
      </c>
      <c r="Q519" s="179">
        <v>2566</v>
      </c>
      <c r="R519" s="192"/>
      <c r="S519" s="235">
        <f>IF($B519&lt;&gt;"",IF(AND($K519="เอก",OR($AT519&gt;0,AND($AT519=0,$AU519&gt;=9))),1,""),"")</f>
        <v>1</v>
      </c>
      <c r="T519" s="236" t="str">
        <f>IF($B519&lt;&gt;"",IF(AND($K519="โท",OR($AT519&gt;0,AND($AT519=0,$AU519&gt;=9))),1,""),"")</f>
        <v/>
      </c>
      <c r="U519" s="237" t="str">
        <f>IF($B519&lt;&gt;"",IF(AND($K519="ตรี",OR($AT519&gt;0,AND($AT519=0,$AU519&gt;=9))),1,""),"")</f>
        <v/>
      </c>
      <c r="V519" s="245" t="str">
        <f>IF($B519&lt;&gt;"",IF(AND($K519="เอก",AND($AT519=0,AND($AU519&gt;=6,$AU519&lt;=8))),1,""),"")</f>
        <v/>
      </c>
      <c r="W519" s="236" t="str">
        <f>IF($B519&lt;&gt;"",IF(AND($K519="โท",AND($AT519=0,AND($AU519&gt;=6,$AU519&lt;=8))),1,""),"")</f>
        <v/>
      </c>
      <c r="X519" s="237" t="str">
        <f>IF($B519&lt;&gt;"",IF(AND($K519="ตรี",AND($AT519=0,AND($AU519&gt;=6,$AU519&lt;=8))),1,""),"")</f>
        <v/>
      </c>
      <c r="Y519" s="245" t="str">
        <f>IF($B519&lt;&gt;"",IF(AND($K519="เอก",AND($AT519=0,AND($AU519&gt;=0,$AU519&lt;=5))),1,""),"")</f>
        <v/>
      </c>
      <c r="Z519" s="236" t="str">
        <f>IF($B519&lt;&gt;"",IF(AND($K519="โท",AND($AT519=0,AND($AU519&gt;=0,$AU519&lt;=5))),1,""),"")</f>
        <v/>
      </c>
      <c r="AA519" s="248" t="str">
        <f>IF($B519&lt;&gt;"",IF(AND($K519="ตรี",AND($AT519=0,AND($AU519&gt;=0,$AU519&lt;=5))),1,""),"")</f>
        <v/>
      </c>
      <c r="AB519" s="235" t="str">
        <f>IF($B519&lt;&gt;"",IF(AND($C519="ศาสตราจารย์",OR($AT519&gt;0,AND($AT519=0,$AU519&gt;=9))),1,""),"")</f>
        <v/>
      </c>
      <c r="AC519" s="236" t="str">
        <f>IF($B519&lt;&gt;"",IF(AND($C519="รองศาสตราจารย์",OR($AT519&gt;0,AND($AT519=0,$AU519&gt;=9))),1,""),"")</f>
        <v/>
      </c>
      <c r="AD519" s="236" t="str">
        <f>IF($B519&lt;&gt;"",IF(AND($C519="ผู้ช่วยศาสตราจารย์",OR($AT519&gt;0,AND($AT519=0,$AU519&gt;=9))),1,""),"")</f>
        <v/>
      </c>
      <c r="AE519" s="237">
        <f>IF($B519&lt;&gt;"",IF(AND($C519="อาจารย์",OR($AT519&gt;0,AND($AT519=0,$AU519&gt;=9))),1,""),"")</f>
        <v>1</v>
      </c>
      <c r="AF519" s="245" t="str">
        <f>IF($B519&lt;&gt;"",IF(AND($C519="ศาสตราจารย์",AND($AT519=0,AND($AU519&gt;=6,$AU519&lt;=8))),1,""),"")</f>
        <v/>
      </c>
      <c r="AG519" s="236" t="str">
        <f>IF($B519&lt;&gt;"",IF(AND($C519="รองศาสตราจารย์",AND($AT519=0,AND($AU519&gt;=6,$AU519&lt;=8))),1,""),"")</f>
        <v/>
      </c>
      <c r="AH519" s="236" t="str">
        <f>IF($B519&lt;&gt;"",IF(AND($C519="ผู้ช่วยศาสตราจารย์",AND($AT519=0,AND($AU519&gt;=6,$AU519&lt;=8))),1,""),"")</f>
        <v/>
      </c>
      <c r="AI519" s="237" t="str">
        <f>IF($B519&lt;&gt;"",IF(AND($C519="อาจารย์",AND($AT519=0,AND($AU519&gt;=6,$AU519&lt;=8))),1,""),"")</f>
        <v/>
      </c>
      <c r="AJ519" s="245" t="str">
        <f>IF($B519&lt;&gt;"",IF(AND($C519="ศาสตราจารย์",AND($AT519=0,AND($AU519&gt;=0,$AU519&lt;=5))),1,""),"")</f>
        <v/>
      </c>
      <c r="AK519" s="236" t="str">
        <f>IF($B519&lt;&gt;"",IF(AND($C519="รองศาสตราจารย์",AND($AT519=0,AND($AU519&gt;=0,$AU519&lt;=5))),1,""),"")</f>
        <v/>
      </c>
      <c r="AL519" s="236" t="str">
        <f>IF($B519&lt;&gt;"",IF(AND($C519="ผู้ช่วยศาสตราจารย์",AND($AT519=0,AND($AU519&gt;=0,$AU519&lt;=5))),1,""),"")</f>
        <v/>
      </c>
      <c r="AM519" s="248" t="str">
        <f>IF($B519&lt;&gt;"",IF(AND($C519="อาจารย์",AND($AT519=0,AND($AU519&gt;=0,$AU519&lt;=5))),1,""),"")</f>
        <v/>
      </c>
      <c r="AN519" s="250"/>
      <c r="AO519" s="251"/>
      <c r="AP519" s="251"/>
      <c r="AQ519" s="251"/>
      <c r="AR519" s="251"/>
      <c r="AS519" s="251"/>
      <c r="AT519">
        <f>IF(B519&lt;&gt;"",DATEDIF(E519,$AT$9,"Y"),"")</f>
        <v>8</v>
      </c>
      <c r="AU519">
        <f>IF(B519&lt;&gt;"",DATEDIF(E519,$AT$9,"YM"),"")</f>
        <v>2</v>
      </c>
      <c r="AV519">
        <f>IF(B519&lt;&gt;"",DATEDIF(E519,$AT$9,"MD"),"")</f>
        <v>30</v>
      </c>
    </row>
    <row r="520" spans="1:48" ht="21.75">
      <c r="A520" s="174">
        <v>19</v>
      </c>
      <c r="B520" s="450" t="s">
        <v>1317</v>
      </c>
      <c r="C520" s="450" t="s">
        <v>96</v>
      </c>
      <c r="D520" s="451">
        <v>42320</v>
      </c>
      <c r="E520" s="452">
        <v>42320</v>
      </c>
      <c r="F520" s="453"/>
      <c r="G520" s="453"/>
      <c r="H520" s="454"/>
      <c r="I520" s="450" t="s">
        <v>58</v>
      </c>
      <c r="J520" s="452">
        <v>51410</v>
      </c>
      <c r="K520" s="455" t="s">
        <v>3</v>
      </c>
      <c r="L520" s="450" t="s">
        <v>103</v>
      </c>
      <c r="M520" s="450" t="s">
        <v>88</v>
      </c>
      <c r="N520" s="450" t="s">
        <v>44</v>
      </c>
      <c r="O520" s="450" t="s">
        <v>106</v>
      </c>
      <c r="P520" s="455" t="s">
        <v>38</v>
      </c>
      <c r="Q520" s="455" t="s">
        <v>117</v>
      </c>
      <c r="R520" s="456"/>
      <c r="S520" s="235">
        <f t="shared" si="424"/>
        <v>1</v>
      </c>
      <c r="T520" s="236" t="str">
        <f t="shared" si="425"/>
        <v/>
      </c>
      <c r="U520" s="237" t="str">
        <f t="shared" si="426"/>
        <v/>
      </c>
      <c r="V520" s="245" t="str">
        <f t="shared" si="427"/>
        <v/>
      </c>
      <c r="W520" s="236" t="str">
        <f t="shared" si="428"/>
        <v/>
      </c>
      <c r="X520" s="237" t="str">
        <f t="shared" si="429"/>
        <v/>
      </c>
      <c r="Y520" s="245" t="str">
        <f t="shared" si="430"/>
        <v/>
      </c>
      <c r="Z520" s="236" t="str">
        <f t="shared" si="431"/>
        <v/>
      </c>
      <c r="AA520" s="248" t="str">
        <f t="shared" si="432"/>
        <v/>
      </c>
      <c r="AB520" s="235" t="str">
        <f t="shared" si="433"/>
        <v/>
      </c>
      <c r="AC520" s="236" t="str">
        <f t="shared" si="434"/>
        <v/>
      </c>
      <c r="AD520" s="236" t="str">
        <f t="shared" si="435"/>
        <v/>
      </c>
      <c r="AE520" s="237">
        <f t="shared" si="436"/>
        <v>1</v>
      </c>
      <c r="AF520" s="245" t="str">
        <f t="shared" si="437"/>
        <v/>
      </c>
      <c r="AG520" s="236" t="str">
        <f t="shared" si="438"/>
        <v/>
      </c>
      <c r="AH520" s="236" t="str">
        <f t="shared" si="439"/>
        <v/>
      </c>
      <c r="AI520" s="237" t="str">
        <f t="shared" si="440"/>
        <v/>
      </c>
      <c r="AJ520" s="245" t="str">
        <f t="shared" si="441"/>
        <v/>
      </c>
      <c r="AK520" s="236" t="str">
        <f t="shared" si="442"/>
        <v/>
      </c>
      <c r="AL520" s="236" t="str">
        <f t="shared" si="443"/>
        <v/>
      </c>
      <c r="AM520" s="248" t="str">
        <f t="shared" si="444"/>
        <v/>
      </c>
      <c r="AN520" s="250"/>
      <c r="AO520" s="251"/>
      <c r="AP520" s="251"/>
      <c r="AQ520" s="251"/>
      <c r="AR520" s="251"/>
      <c r="AS520" s="251"/>
      <c r="AT520">
        <f t="shared" si="445"/>
        <v>7</v>
      </c>
      <c r="AU520">
        <f t="shared" si="446"/>
        <v>6</v>
      </c>
      <c r="AV520">
        <f t="shared" si="447"/>
        <v>20</v>
      </c>
    </row>
    <row r="521" spans="1:48" ht="22.5" thickBot="1">
      <c r="A521" s="221">
        <v>20</v>
      </c>
      <c r="B521" s="222" t="s">
        <v>1322</v>
      </c>
      <c r="C521" s="222" t="s">
        <v>96</v>
      </c>
      <c r="D521" s="223">
        <v>41932</v>
      </c>
      <c r="E521" s="224">
        <v>41932</v>
      </c>
      <c r="F521" s="225"/>
      <c r="G521" s="225"/>
      <c r="H521" s="226"/>
      <c r="I521" s="222" t="s">
        <v>58</v>
      </c>
      <c r="J521" s="224">
        <v>52140</v>
      </c>
      <c r="K521" s="227" t="s">
        <v>10</v>
      </c>
      <c r="L521" s="222" t="s">
        <v>1997</v>
      </c>
      <c r="M521" s="222" t="s">
        <v>29</v>
      </c>
      <c r="N521" s="222" t="s">
        <v>1319</v>
      </c>
      <c r="O521" s="222" t="s">
        <v>7</v>
      </c>
      <c r="P521" s="227" t="s">
        <v>59</v>
      </c>
      <c r="Q521" s="227" t="s">
        <v>109</v>
      </c>
      <c r="R521" s="228"/>
      <c r="S521" s="235" t="str">
        <f t="shared" si="424"/>
        <v/>
      </c>
      <c r="T521" s="236">
        <f t="shared" si="425"/>
        <v>1</v>
      </c>
      <c r="U521" s="237" t="str">
        <f t="shared" si="426"/>
        <v/>
      </c>
      <c r="V521" s="245" t="str">
        <f t="shared" si="427"/>
        <v/>
      </c>
      <c r="W521" s="236" t="str">
        <f t="shared" si="428"/>
        <v/>
      </c>
      <c r="X521" s="237" t="str">
        <f t="shared" si="429"/>
        <v/>
      </c>
      <c r="Y521" s="245" t="str">
        <f t="shared" si="430"/>
        <v/>
      </c>
      <c r="Z521" s="236" t="str">
        <f t="shared" si="431"/>
        <v/>
      </c>
      <c r="AA521" s="248" t="str">
        <f t="shared" si="432"/>
        <v/>
      </c>
      <c r="AB521" s="235" t="str">
        <f t="shared" si="433"/>
        <v/>
      </c>
      <c r="AC521" s="236" t="str">
        <f t="shared" si="434"/>
        <v/>
      </c>
      <c r="AD521" s="236" t="str">
        <f t="shared" si="435"/>
        <v/>
      </c>
      <c r="AE521" s="237">
        <f t="shared" si="436"/>
        <v>1</v>
      </c>
      <c r="AF521" s="245" t="str">
        <f t="shared" si="437"/>
        <v/>
      </c>
      <c r="AG521" s="236" t="str">
        <f t="shared" si="438"/>
        <v/>
      </c>
      <c r="AH521" s="236" t="str">
        <f t="shared" si="439"/>
        <v/>
      </c>
      <c r="AI521" s="237" t="str">
        <f t="shared" si="440"/>
        <v/>
      </c>
      <c r="AJ521" s="245" t="str">
        <f t="shared" si="441"/>
        <v/>
      </c>
      <c r="AK521" s="236" t="str">
        <f t="shared" si="442"/>
        <v/>
      </c>
      <c r="AL521" s="236" t="str">
        <f t="shared" si="443"/>
        <v/>
      </c>
      <c r="AM521" s="248" t="str">
        <f t="shared" si="444"/>
        <v/>
      </c>
      <c r="AN521" s="250"/>
      <c r="AO521" s="251"/>
      <c r="AP521" s="251"/>
      <c r="AQ521" s="251"/>
      <c r="AR521" s="251"/>
      <c r="AS521" s="251"/>
      <c r="AT521">
        <f t="shared" si="445"/>
        <v>8</v>
      </c>
      <c r="AU521">
        <f t="shared" si="446"/>
        <v>7</v>
      </c>
      <c r="AV521">
        <f t="shared" si="447"/>
        <v>12</v>
      </c>
    </row>
    <row r="522" spans="1:48" ht="21.75">
      <c r="A522" s="312"/>
      <c r="B522" s="313" t="s">
        <v>1681</v>
      </c>
      <c r="C522" s="300">
        <f>SUM(S522:AA522)</f>
        <v>20</v>
      </c>
      <c r="D522" s="270"/>
      <c r="E522" s="271"/>
      <c r="F522" s="272"/>
      <c r="G522" s="272"/>
      <c r="H522" s="273"/>
      <c r="I522" s="269"/>
      <c r="J522" s="271"/>
      <c r="K522" s="274"/>
      <c r="L522" s="269"/>
      <c r="M522" s="269"/>
      <c r="N522" s="269"/>
      <c r="O522" s="269"/>
      <c r="P522" s="274"/>
      <c r="Q522" s="274"/>
      <c r="R522" s="305"/>
      <c r="S522" s="290">
        <f t="shared" ref="S522:AM522" si="448">SUM(S502:S521)</f>
        <v>17</v>
      </c>
      <c r="T522" s="291">
        <f t="shared" si="448"/>
        <v>3</v>
      </c>
      <c r="U522" s="292">
        <f t="shared" si="448"/>
        <v>0</v>
      </c>
      <c r="V522" s="293">
        <f t="shared" si="448"/>
        <v>0</v>
      </c>
      <c r="W522" s="291">
        <f t="shared" si="448"/>
        <v>0</v>
      </c>
      <c r="X522" s="292">
        <f t="shared" si="448"/>
        <v>0</v>
      </c>
      <c r="Y522" s="293">
        <f t="shared" si="448"/>
        <v>0</v>
      </c>
      <c r="Z522" s="291">
        <f t="shared" si="448"/>
        <v>0</v>
      </c>
      <c r="AA522" s="294">
        <f t="shared" si="448"/>
        <v>0</v>
      </c>
      <c r="AB522" s="290">
        <f t="shared" si="448"/>
        <v>0</v>
      </c>
      <c r="AC522" s="291">
        <f t="shared" si="448"/>
        <v>0</v>
      </c>
      <c r="AD522" s="291">
        <f t="shared" si="448"/>
        <v>12</v>
      </c>
      <c r="AE522" s="292">
        <f t="shared" si="448"/>
        <v>8</v>
      </c>
      <c r="AF522" s="293">
        <f t="shared" si="448"/>
        <v>0</v>
      </c>
      <c r="AG522" s="291">
        <f t="shared" si="448"/>
        <v>0</v>
      </c>
      <c r="AH522" s="291">
        <f t="shared" si="448"/>
        <v>0</v>
      </c>
      <c r="AI522" s="292">
        <f t="shared" si="448"/>
        <v>0</v>
      </c>
      <c r="AJ522" s="293">
        <f t="shared" si="448"/>
        <v>0</v>
      </c>
      <c r="AK522" s="291">
        <f t="shared" si="448"/>
        <v>0</v>
      </c>
      <c r="AL522" s="291">
        <f t="shared" si="448"/>
        <v>0</v>
      </c>
      <c r="AM522" s="294">
        <f t="shared" si="448"/>
        <v>0</v>
      </c>
      <c r="AN522" s="250"/>
      <c r="AO522" s="251"/>
      <c r="AP522" s="251"/>
      <c r="AQ522" s="251"/>
      <c r="AR522" s="251"/>
      <c r="AS522" s="251"/>
    </row>
    <row r="523" spans="1:48" ht="22.5" thickBot="1">
      <c r="A523" s="282"/>
      <c r="B523" s="283" t="s">
        <v>1683</v>
      </c>
      <c r="C523" s="301">
        <f>SUM(S523:AA523)</f>
        <v>20</v>
      </c>
      <c r="D523" s="285"/>
      <c r="E523" s="286"/>
      <c r="F523" s="287"/>
      <c r="G523" s="287"/>
      <c r="H523" s="288"/>
      <c r="I523" s="284"/>
      <c r="J523" s="286"/>
      <c r="K523" s="289"/>
      <c r="L523" s="284"/>
      <c r="M523" s="284"/>
      <c r="N523" s="284"/>
      <c r="O523" s="284"/>
      <c r="P523" s="289"/>
      <c r="Q523" s="289"/>
      <c r="R523" s="306"/>
      <c r="S523" s="295">
        <f>S522</f>
        <v>17</v>
      </c>
      <c r="T523" s="296">
        <f t="shared" ref="T523" si="449">T522</f>
        <v>3</v>
      </c>
      <c r="U523" s="297">
        <f t="shared" ref="U523" si="450">U522</f>
        <v>0</v>
      </c>
      <c r="V523" s="302">
        <f>V522/2</f>
        <v>0</v>
      </c>
      <c r="W523" s="303">
        <f t="shared" ref="W523" si="451">W522/2</f>
        <v>0</v>
      </c>
      <c r="X523" s="304">
        <f t="shared" ref="X523" si="452">X522/2</f>
        <v>0</v>
      </c>
      <c r="Y523" s="298"/>
      <c r="Z523" s="296"/>
      <c r="AA523" s="299"/>
      <c r="AB523" s="298">
        <f>AB522</f>
        <v>0</v>
      </c>
      <c r="AC523" s="296">
        <f t="shared" ref="AC523" si="453">AC522</f>
        <v>0</v>
      </c>
      <c r="AD523" s="296">
        <f t="shared" ref="AD523" si="454">AD522</f>
        <v>12</v>
      </c>
      <c r="AE523" s="297">
        <f t="shared" ref="AE523" si="455">AE522</f>
        <v>8</v>
      </c>
      <c r="AF523" s="302">
        <f>AF522/2</f>
        <v>0</v>
      </c>
      <c r="AG523" s="303">
        <f t="shared" ref="AG523" si="456">AG522/2</f>
        <v>0</v>
      </c>
      <c r="AH523" s="303">
        <f t="shared" ref="AH523" si="457">AH522/2</f>
        <v>0</v>
      </c>
      <c r="AI523" s="304">
        <f t="shared" ref="AI523" si="458">AI522/2</f>
        <v>0</v>
      </c>
      <c r="AJ523" s="298"/>
      <c r="AK523" s="296"/>
      <c r="AL523" s="296"/>
      <c r="AM523" s="299"/>
      <c r="AN523" s="250"/>
      <c r="AO523" s="251"/>
      <c r="AP523" s="251"/>
      <c r="AQ523" s="251"/>
      <c r="AR523" s="251"/>
      <c r="AS523" s="251"/>
    </row>
    <row r="524" spans="1:48" ht="24">
      <c r="A524" s="185" t="s">
        <v>1324</v>
      </c>
      <c r="B524" s="197"/>
      <c r="C524" s="197"/>
      <c r="D524" s="198"/>
      <c r="E524" s="199"/>
      <c r="F524" s="200"/>
      <c r="G524" s="200"/>
      <c r="H524" s="201"/>
      <c r="I524" s="197"/>
      <c r="J524" s="199"/>
      <c r="K524" s="202"/>
      <c r="L524" s="197"/>
      <c r="M524" s="197"/>
      <c r="N524" s="197"/>
      <c r="O524" s="197"/>
      <c r="P524" s="202"/>
      <c r="Q524" s="202"/>
      <c r="R524" s="197"/>
      <c r="S524" s="307" t="str">
        <f t="shared" ref="S524:S533" si="459">IF($B524&lt;&gt;"",IF(AND($K524="เอก",OR($AT524&gt;0,AND($AT524=0,$AU524&gt;=9))),1,""),"")</f>
        <v/>
      </c>
      <c r="T524" s="308" t="str">
        <f t="shared" ref="T524:T533" si="460">IF($B524&lt;&gt;"",IF(AND($K524="โท",OR($AT524&gt;0,AND($AT524=0,$AU524&gt;=9))),1,""),"")</f>
        <v/>
      </c>
      <c r="U524" s="309" t="str">
        <f t="shared" ref="U524:U533" si="461">IF($B524&lt;&gt;"",IF(AND($K524="ตรี",OR($AT524&gt;0,AND($AT524=0,$AU524&gt;=9))),1,""),"")</f>
        <v/>
      </c>
      <c r="V524" s="310" t="str">
        <f t="shared" ref="V524:V533" si="462">IF($B524&lt;&gt;"",IF(AND($K524="เอก",AND($AT524=0,AND($AU524&gt;=6,$AU524&lt;=8))),1,""),"")</f>
        <v/>
      </c>
      <c r="W524" s="308" t="str">
        <f t="shared" ref="W524:W533" si="463">IF($B524&lt;&gt;"",IF(AND($K524="โท",AND($AT524=0,AND($AU524&gt;=6,$AU524&lt;=8))),1,""),"")</f>
        <v/>
      </c>
      <c r="X524" s="309" t="str">
        <f t="shared" ref="X524:X533" si="464">IF($B524&lt;&gt;"",IF(AND($K524="ตรี",AND($AT524=0,AND($AU524&gt;=6,$AU524&lt;=8))),1,""),"")</f>
        <v/>
      </c>
      <c r="Y524" s="310" t="str">
        <f t="shared" ref="Y524:Y533" si="465">IF($B524&lt;&gt;"",IF(AND($K524="เอก",AND($AT524=0,AND($AU524&gt;=0,$AU524&lt;=5))),1,""),"")</f>
        <v/>
      </c>
      <c r="Z524" s="308" t="str">
        <f t="shared" ref="Z524:Z533" si="466">IF($B524&lt;&gt;"",IF(AND($K524="โท",AND($AT524=0,AND($AU524&gt;=0,$AU524&lt;=5))),1,""),"")</f>
        <v/>
      </c>
      <c r="AA524" s="311" t="str">
        <f t="shared" ref="AA524:AA533" si="467">IF($B524&lt;&gt;"",IF(AND($K524="ตรี",AND($AT524=0,AND($AU524&gt;=0,$AU524&lt;=5))),1,""),"")</f>
        <v/>
      </c>
      <c r="AB524" s="307" t="str">
        <f t="shared" ref="AB524:AB533" si="468">IF($B524&lt;&gt;"",IF(AND($C524="ศาสตราจารย์",OR($AT524&gt;0,AND($AT524=0,$AU524&gt;=9))),1,""),"")</f>
        <v/>
      </c>
      <c r="AC524" s="308" t="str">
        <f t="shared" ref="AC524:AC533" si="469">IF($B524&lt;&gt;"",IF(AND($C524="รองศาสตราจารย์",OR($AT524&gt;0,AND($AT524=0,$AU524&gt;=9))),1,""),"")</f>
        <v/>
      </c>
      <c r="AD524" s="308" t="str">
        <f t="shared" ref="AD524:AD533" si="470">IF($B524&lt;&gt;"",IF(AND($C524="ผู้ช่วยศาสตราจารย์",OR($AT524&gt;0,AND($AT524=0,$AU524&gt;=9))),1,""),"")</f>
        <v/>
      </c>
      <c r="AE524" s="309" t="str">
        <f t="shared" ref="AE524:AE533" si="471">IF($B524&lt;&gt;"",IF(AND($C524="อาจารย์",OR($AT524&gt;0,AND($AT524=0,$AU524&gt;=9))),1,""),"")</f>
        <v/>
      </c>
      <c r="AF524" s="310" t="str">
        <f t="shared" ref="AF524:AF533" si="472">IF($B524&lt;&gt;"",IF(AND($C524="ศาสตราจารย์",AND($AT524=0,AND($AU524&gt;=6,$AU524&lt;=8))),1,""),"")</f>
        <v/>
      </c>
      <c r="AG524" s="308" t="str">
        <f t="shared" ref="AG524:AG533" si="473">IF($B524&lt;&gt;"",IF(AND($C524="รองศาสตราจารย์",AND($AT524=0,AND($AU524&gt;=6,$AU524&lt;=8))),1,""),"")</f>
        <v/>
      </c>
      <c r="AH524" s="308" t="str">
        <f t="shared" ref="AH524:AH533" si="474">IF($B524&lt;&gt;"",IF(AND($C524="ผู้ช่วยศาสตราจารย์",AND($AT524=0,AND($AU524&gt;=6,$AU524&lt;=8))),1,""),"")</f>
        <v/>
      </c>
      <c r="AI524" s="309" t="str">
        <f t="shared" ref="AI524:AI533" si="475">IF($B524&lt;&gt;"",IF(AND($C524="อาจารย์",AND($AT524=0,AND($AU524&gt;=6,$AU524&lt;=8))),1,""),"")</f>
        <v/>
      </c>
      <c r="AJ524" s="310" t="str">
        <f t="shared" ref="AJ524:AJ533" si="476">IF($B524&lt;&gt;"",IF(AND($C524="ศาสตราจารย์",AND($AT524=0,AND($AU524&gt;=0,$AU524&lt;=5))),1,""),"")</f>
        <v/>
      </c>
      <c r="AK524" s="308" t="str">
        <f t="shared" ref="AK524:AK533" si="477">IF($B524&lt;&gt;"",IF(AND($C524="รองศาสตราจารย์",AND($AT524=0,AND($AU524&gt;=0,$AU524&lt;=5))),1,""),"")</f>
        <v/>
      </c>
      <c r="AL524" s="308" t="str">
        <f t="shared" ref="AL524:AL533" si="478">IF($B524&lt;&gt;"",IF(AND($C524="ผู้ช่วยศาสตราจารย์",AND($AT524=0,AND($AU524&gt;=0,$AU524&lt;=5))),1,""),"")</f>
        <v/>
      </c>
      <c r="AM524" s="311" t="str">
        <f t="shared" ref="AM524:AM533" si="479">IF($B524&lt;&gt;"",IF(AND($C524="อาจารย์",AND($AT524=0,AND($AU524&gt;=0,$AU524&lt;=5))),1,""),"")</f>
        <v/>
      </c>
      <c r="AN524" s="250"/>
      <c r="AO524" s="251"/>
      <c r="AP524" s="251"/>
      <c r="AQ524" s="251"/>
      <c r="AR524" s="251"/>
      <c r="AS524" s="251"/>
      <c r="AT524" t="str">
        <f t="shared" ref="AT524:AT533" si="480">IF(B524&lt;&gt;"",DATEDIF(E524,$AT$9,"Y"),"")</f>
        <v/>
      </c>
      <c r="AU524" t="str">
        <f t="shared" ref="AU524:AU533" si="481">IF(B524&lt;&gt;"",DATEDIF(E524,$AT$9,"YM"),"")</f>
        <v/>
      </c>
      <c r="AV524" t="str">
        <f t="shared" ref="AV524:AV533" si="482">IF(B524&lt;&gt;"",DATEDIF(E524,$AT$9,"MD"),"")</f>
        <v/>
      </c>
    </row>
    <row r="525" spans="1:48" ht="21.75">
      <c r="A525" s="174">
        <v>1</v>
      </c>
      <c r="B525" s="175" t="s">
        <v>2258</v>
      </c>
      <c r="C525" s="175" t="s">
        <v>35</v>
      </c>
      <c r="D525" s="176">
        <v>38889</v>
      </c>
      <c r="E525" s="177">
        <v>42887</v>
      </c>
      <c r="F525" s="177">
        <v>43738</v>
      </c>
      <c r="G525" s="181"/>
      <c r="H525" s="178"/>
      <c r="I525" s="175" t="s">
        <v>58</v>
      </c>
      <c r="J525" s="177">
        <v>52140</v>
      </c>
      <c r="K525" s="179" t="s">
        <v>3</v>
      </c>
      <c r="L525" s="175" t="s">
        <v>991</v>
      </c>
      <c r="M525" s="175" t="s">
        <v>1884</v>
      </c>
      <c r="N525" s="175" t="s">
        <v>992</v>
      </c>
      <c r="O525" s="175" t="s">
        <v>1842</v>
      </c>
      <c r="P525" s="179" t="s">
        <v>167</v>
      </c>
      <c r="Q525" s="179" t="s">
        <v>1768</v>
      </c>
      <c r="R525" s="180"/>
      <c r="S525" s="235">
        <f t="shared" si="459"/>
        <v>1</v>
      </c>
      <c r="T525" s="236" t="str">
        <f t="shared" si="460"/>
        <v/>
      </c>
      <c r="U525" s="237" t="str">
        <f t="shared" si="461"/>
        <v/>
      </c>
      <c r="V525" s="245" t="str">
        <f t="shared" si="462"/>
        <v/>
      </c>
      <c r="W525" s="236" t="str">
        <f t="shared" si="463"/>
        <v/>
      </c>
      <c r="X525" s="237" t="str">
        <f t="shared" si="464"/>
        <v/>
      </c>
      <c r="Y525" s="245" t="str">
        <f t="shared" si="465"/>
        <v/>
      </c>
      <c r="Z525" s="236" t="str">
        <f t="shared" si="466"/>
        <v/>
      </c>
      <c r="AA525" s="248" t="str">
        <f t="shared" si="467"/>
        <v/>
      </c>
      <c r="AB525" s="235" t="str">
        <f t="shared" si="468"/>
        <v/>
      </c>
      <c r="AC525" s="236" t="str">
        <f t="shared" si="469"/>
        <v/>
      </c>
      <c r="AD525" s="236">
        <f t="shared" si="470"/>
        <v>1</v>
      </c>
      <c r="AE525" s="237" t="str">
        <f t="shared" si="471"/>
        <v/>
      </c>
      <c r="AF525" s="245" t="str">
        <f t="shared" si="472"/>
        <v/>
      </c>
      <c r="AG525" s="236" t="str">
        <f t="shared" si="473"/>
        <v/>
      </c>
      <c r="AH525" s="236" t="str">
        <f t="shared" si="474"/>
        <v/>
      </c>
      <c r="AI525" s="237" t="str">
        <f t="shared" si="475"/>
        <v/>
      </c>
      <c r="AJ525" s="245" t="str">
        <f t="shared" si="476"/>
        <v/>
      </c>
      <c r="AK525" s="236" t="str">
        <f t="shared" si="477"/>
        <v/>
      </c>
      <c r="AL525" s="236" t="str">
        <f t="shared" si="478"/>
        <v/>
      </c>
      <c r="AM525" s="248" t="str">
        <f t="shared" si="479"/>
        <v/>
      </c>
      <c r="AN525" s="250"/>
      <c r="AO525" s="251"/>
      <c r="AP525" s="251"/>
      <c r="AQ525" s="251"/>
      <c r="AR525" s="251"/>
      <c r="AS525" s="251"/>
      <c r="AT525">
        <f t="shared" si="480"/>
        <v>6</v>
      </c>
      <c r="AU525">
        <f t="shared" si="481"/>
        <v>0</v>
      </c>
      <c r="AV525">
        <f t="shared" si="482"/>
        <v>0</v>
      </c>
    </row>
    <row r="526" spans="1:48" ht="21.75">
      <c r="A526" s="174">
        <v>2</v>
      </c>
      <c r="B526" s="175" t="s">
        <v>2555</v>
      </c>
      <c r="C526" s="175" t="s">
        <v>35</v>
      </c>
      <c r="D526" s="176">
        <v>39336</v>
      </c>
      <c r="E526" s="177">
        <v>39336</v>
      </c>
      <c r="F526" s="177">
        <v>42593</v>
      </c>
      <c r="G526" s="181"/>
      <c r="H526" s="178"/>
      <c r="I526" s="175" t="s">
        <v>58</v>
      </c>
      <c r="J526" s="177">
        <v>50679</v>
      </c>
      <c r="K526" s="179" t="s">
        <v>3</v>
      </c>
      <c r="L526" s="175" t="s">
        <v>2553</v>
      </c>
      <c r="M526" s="175" t="s">
        <v>88</v>
      </c>
      <c r="N526" s="175" t="s">
        <v>2554</v>
      </c>
      <c r="O526" s="175" t="s">
        <v>311</v>
      </c>
      <c r="P526" s="179" t="s">
        <v>495</v>
      </c>
      <c r="Q526" s="179" t="s">
        <v>2313</v>
      </c>
      <c r="R526" s="192"/>
      <c r="S526" s="235">
        <f t="shared" si="459"/>
        <v>1</v>
      </c>
      <c r="T526" s="236" t="str">
        <f t="shared" si="460"/>
        <v/>
      </c>
      <c r="U526" s="237" t="str">
        <f t="shared" si="461"/>
        <v/>
      </c>
      <c r="V526" s="245" t="str">
        <f t="shared" si="462"/>
        <v/>
      </c>
      <c r="W526" s="236" t="str">
        <f t="shared" si="463"/>
        <v/>
      </c>
      <c r="X526" s="237" t="str">
        <f t="shared" si="464"/>
        <v/>
      </c>
      <c r="Y526" s="245" t="str">
        <f t="shared" si="465"/>
        <v/>
      </c>
      <c r="Z526" s="236" t="str">
        <f t="shared" si="466"/>
        <v/>
      </c>
      <c r="AA526" s="248" t="str">
        <f t="shared" si="467"/>
        <v/>
      </c>
      <c r="AB526" s="235" t="str">
        <f t="shared" si="468"/>
        <v/>
      </c>
      <c r="AC526" s="236" t="str">
        <f t="shared" si="469"/>
        <v/>
      </c>
      <c r="AD526" s="236">
        <f t="shared" si="470"/>
        <v>1</v>
      </c>
      <c r="AE526" s="237" t="str">
        <f t="shared" si="471"/>
        <v/>
      </c>
      <c r="AF526" s="245" t="str">
        <f t="shared" si="472"/>
        <v/>
      </c>
      <c r="AG526" s="236" t="str">
        <f t="shared" si="473"/>
        <v/>
      </c>
      <c r="AH526" s="236" t="str">
        <f t="shared" si="474"/>
        <v/>
      </c>
      <c r="AI526" s="237" t="str">
        <f t="shared" si="475"/>
        <v/>
      </c>
      <c r="AJ526" s="245" t="str">
        <f t="shared" si="476"/>
        <v/>
      </c>
      <c r="AK526" s="236" t="str">
        <f t="shared" si="477"/>
        <v/>
      </c>
      <c r="AL526" s="236" t="str">
        <f t="shared" si="478"/>
        <v/>
      </c>
      <c r="AM526" s="248" t="str">
        <f t="shared" si="479"/>
        <v/>
      </c>
      <c r="AN526" s="250"/>
      <c r="AO526" s="251"/>
      <c r="AP526" s="251"/>
      <c r="AQ526" s="251"/>
      <c r="AR526" s="251"/>
      <c r="AS526" s="251"/>
      <c r="AT526">
        <f t="shared" si="480"/>
        <v>15</v>
      </c>
      <c r="AU526">
        <f t="shared" si="481"/>
        <v>8</v>
      </c>
      <c r="AV526">
        <f t="shared" si="482"/>
        <v>21</v>
      </c>
    </row>
    <row r="527" spans="1:48" ht="21.75">
      <c r="A527" s="174">
        <v>3</v>
      </c>
      <c r="B527" s="175" t="s">
        <v>2579</v>
      </c>
      <c r="C527" s="175" t="s">
        <v>35</v>
      </c>
      <c r="D527" s="176">
        <v>42339</v>
      </c>
      <c r="E527" s="177">
        <v>42339</v>
      </c>
      <c r="F527" s="181">
        <v>44624</v>
      </c>
      <c r="G527" s="181"/>
      <c r="H527" s="178"/>
      <c r="I527" s="175" t="s">
        <v>58</v>
      </c>
      <c r="J527" s="177">
        <v>49949</v>
      </c>
      <c r="K527" s="179" t="s">
        <v>10</v>
      </c>
      <c r="L527" s="175" t="s">
        <v>1271</v>
      </c>
      <c r="M527" s="175" t="s">
        <v>126</v>
      </c>
      <c r="N527" s="175" t="s">
        <v>197</v>
      </c>
      <c r="O527" s="175" t="s">
        <v>120</v>
      </c>
      <c r="P527" s="179" t="s">
        <v>27</v>
      </c>
      <c r="Q527" s="179" t="s">
        <v>78</v>
      </c>
      <c r="R527" s="175"/>
      <c r="S527" s="235" t="str">
        <f>IF($B527&lt;&gt;"",IF(AND($K527="เอก",OR($AT527&gt;0,AND($AT527=0,$AU527&gt;=9))),1,""),"")</f>
        <v/>
      </c>
      <c r="T527" s="236">
        <f>IF($B527&lt;&gt;"",IF(AND($K527="โท",OR($AT527&gt;0,AND($AT527=0,$AU527&gt;=9))),1,""),"")</f>
        <v>1</v>
      </c>
      <c r="U527" s="237" t="str">
        <f>IF($B527&lt;&gt;"",IF(AND($K527="ตรี",OR($AT527&gt;0,AND($AT527=0,$AU527&gt;=9))),1,""),"")</f>
        <v/>
      </c>
      <c r="V527" s="245" t="str">
        <f>IF($B527&lt;&gt;"",IF(AND($K527="เอก",AND($AT527=0,AND($AU527&gt;=6,$AU527&lt;=8))),1,""),"")</f>
        <v/>
      </c>
      <c r="W527" s="236" t="str">
        <f>IF($B527&lt;&gt;"",IF(AND($K527="โท",AND($AT527=0,AND($AU527&gt;=6,$AU527&lt;=8))),1,""),"")</f>
        <v/>
      </c>
      <c r="X527" s="237" t="str">
        <f>IF($B527&lt;&gt;"",IF(AND($K527="ตรี",AND($AT527=0,AND($AU527&gt;=6,$AU527&lt;=8))),1,""),"")</f>
        <v/>
      </c>
      <c r="Y527" s="245" t="str">
        <f>IF($B527&lt;&gt;"",IF(AND($K527="เอก",AND($AT527=0,AND($AU527&gt;=0,$AU527&lt;=5))),1,""),"")</f>
        <v/>
      </c>
      <c r="Z527" s="236" t="str">
        <f>IF($B527&lt;&gt;"",IF(AND($K527="โท",AND($AT527=0,AND($AU527&gt;=0,$AU527&lt;=5))),1,""),"")</f>
        <v/>
      </c>
      <c r="AA527" s="248" t="str">
        <f>IF($B527&lt;&gt;"",IF(AND($K527="ตรี",AND($AT527=0,AND($AU527&gt;=0,$AU527&lt;=5))),1,""),"")</f>
        <v/>
      </c>
      <c r="AB527" s="235" t="str">
        <f>IF($B527&lt;&gt;"",IF(AND($C527="ศาสตราจารย์",OR($AT527&gt;0,AND($AT527=0,$AU527&gt;=9))),1,""),"")</f>
        <v/>
      </c>
      <c r="AC527" s="236" t="str">
        <f>IF($B527&lt;&gt;"",IF(AND($C527="รองศาสตราจารย์",OR($AT527&gt;0,AND($AT527=0,$AU527&gt;=9))),1,""),"")</f>
        <v/>
      </c>
      <c r="AD527" s="236">
        <f>IF($B527&lt;&gt;"",IF(AND($C527="ผู้ช่วยศาสตราจารย์",OR($AT527&gt;0,AND($AT527=0,$AU527&gt;=9))),1,""),"")</f>
        <v>1</v>
      </c>
      <c r="AE527" s="237" t="str">
        <f>IF($B527&lt;&gt;"",IF(AND($C527="อาจารย์",OR($AT527&gt;0,AND($AT527=0,$AU527&gt;=9))),1,""),"")</f>
        <v/>
      </c>
      <c r="AF527" s="245" t="str">
        <f>IF($B527&lt;&gt;"",IF(AND($C527="ศาสตราจารย์",AND($AT527=0,AND($AU527&gt;=6,$AU527&lt;=8))),1,""),"")</f>
        <v/>
      </c>
      <c r="AG527" s="236" t="str">
        <f>IF($B527&lt;&gt;"",IF(AND($C527="รองศาสตราจารย์",AND($AT527=0,AND($AU527&gt;=6,$AU527&lt;=8))),1,""),"")</f>
        <v/>
      </c>
      <c r="AH527" s="236" t="str">
        <f>IF($B527&lt;&gt;"",IF(AND($C527="ผู้ช่วยศาสตราจารย์",AND($AT527=0,AND($AU527&gt;=6,$AU527&lt;=8))),1,""),"")</f>
        <v/>
      </c>
      <c r="AI527" s="237" t="str">
        <f>IF($B527&lt;&gt;"",IF(AND($C527="อาจารย์",AND($AT527=0,AND($AU527&gt;=6,$AU527&lt;=8))),1,""),"")</f>
        <v/>
      </c>
      <c r="AJ527" s="245" t="str">
        <f>IF($B527&lt;&gt;"",IF(AND($C527="ศาสตราจารย์",AND($AT527=0,AND($AU527&gt;=0,$AU527&lt;=5))),1,""),"")</f>
        <v/>
      </c>
      <c r="AK527" s="236" t="str">
        <f>IF($B527&lt;&gt;"",IF(AND($C527="รองศาสตราจารย์",AND($AT527=0,AND($AU527&gt;=0,$AU527&lt;=5))),1,""),"")</f>
        <v/>
      </c>
      <c r="AL527" s="236" t="str">
        <f>IF($B527&lt;&gt;"",IF(AND($C527="ผู้ช่วยศาสตราจารย์",AND($AT527=0,AND($AU527&gt;=0,$AU527&lt;=5))),1,""),"")</f>
        <v/>
      </c>
      <c r="AM527" s="248" t="str">
        <f>IF($B527&lt;&gt;"",IF(AND($C527="อาจารย์",AND($AT527=0,AND($AU527&gt;=0,$AU527&lt;=5))),1,""),"")</f>
        <v/>
      </c>
      <c r="AN527" s="250"/>
      <c r="AO527" s="251"/>
      <c r="AP527" s="251"/>
      <c r="AQ527" s="251"/>
      <c r="AR527" s="251"/>
      <c r="AS527" s="251"/>
      <c r="AT527">
        <f>IF(B527&lt;&gt;"",DATEDIF(E527,$AT$9,"Y"),"")</f>
        <v>7</v>
      </c>
      <c r="AU527">
        <f>IF(B527&lt;&gt;"",DATEDIF(E527,$AT$9,"YM"),"")</f>
        <v>6</v>
      </c>
      <c r="AV527">
        <f>IF(B527&lt;&gt;"",DATEDIF(E527,$AT$9,"MD"),"")</f>
        <v>0</v>
      </c>
    </row>
    <row r="528" spans="1:48" ht="21.75">
      <c r="A528" s="174">
        <v>4</v>
      </c>
      <c r="B528" s="175" t="s">
        <v>2175</v>
      </c>
      <c r="C528" s="175" t="s">
        <v>35</v>
      </c>
      <c r="D528" s="176">
        <v>43626</v>
      </c>
      <c r="E528" s="177">
        <v>43626</v>
      </c>
      <c r="F528" s="177">
        <v>43052</v>
      </c>
      <c r="G528" s="181"/>
      <c r="H528" s="178"/>
      <c r="I528" s="175" t="s">
        <v>58</v>
      </c>
      <c r="J528" s="177">
        <v>52871</v>
      </c>
      <c r="K528" s="179" t="s">
        <v>10</v>
      </c>
      <c r="L528" s="175" t="s">
        <v>1487</v>
      </c>
      <c r="M528" s="175" t="s">
        <v>29</v>
      </c>
      <c r="N528" s="175" t="s">
        <v>849</v>
      </c>
      <c r="O528" s="175" t="s">
        <v>190</v>
      </c>
      <c r="P528" s="179" t="s">
        <v>121</v>
      </c>
      <c r="Q528" s="179" t="s">
        <v>72</v>
      </c>
      <c r="R528" s="180"/>
      <c r="S528" s="235" t="str">
        <f t="shared" si="459"/>
        <v/>
      </c>
      <c r="T528" s="236">
        <f t="shared" si="460"/>
        <v>1</v>
      </c>
      <c r="U528" s="237" t="str">
        <f t="shared" si="461"/>
        <v/>
      </c>
      <c r="V528" s="245" t="str">
        <f t="shared" si="462"/>
        <v/>
      </c>
      <c r="W528" s="236" t="str">
        <f t="shared" si="463"/>
        <v/>
      </c>
      <c r="X528" s="237" t="str">
        <f t="shared" si="464"/>
        <v/>
      </c>
      <c r="Y528" s="245" t="str">
        <f t="shared" si="465"/>
        <v/>
      </c>
      <c r="Z528" s="236" t="str">
        <f t="shared" si="466"/>
        <v/>
      </c>
      <c r="AA528" s="248" t="str">
        <f t="shared" si="467"/>
        <v/>
      </c>
      <c r="AB528" s="235" t="str">
        <f t="shared" si="468"/>
        <v/>
      </c>
      <c r="AC528" s="236" t="str">
        <f t="shared" si="469"/>
        <v/>
      </c>
      <c r="AD528" s="236">
        <f t="shared" si="470"/>
        <v>1</v>
      </c>
      <c r="AE528" s="237" t="str">
        <f t="shared" si="471"/>
        <v/>
      </c>
      <c r="AF528" s="245" t="str">
        <f t="shared" si="472"/>
        <v/>
      </c>
      <c r="AG528" s="236" t="str">
        <f t="shared" si="473"/>
        <v/>
      </c>
      <c r="AH528" s="236" t="str">
        <f t="shared" si="474"/>
        <v/>
      </c>
      <c r="AI528" s="237" t="str">
        <f t="shared" si="475"/>
        <v/>
      </c>
      <c r="AJ528" s="245" t="str">
        <f t="shared" si="476"/>
        <v/>
      </c>
      <c r="AK528" s="236" t="str">
        <f t="shared" si="477"/>
        <v/>
      </c>
      <c r="AL528" s="236" t="str">
        <f t="shared" si="478"/>
        <v/>
      </c>
      <c r="AM528" s="248" t="str">
        <f t="shared" si="479"/>
        <v/>
      </c>
      <c r="AN528" s="250"/>
      <c r="AO528" s="251"/>
      <c r="AP528" s="251"/>
      <c r="AQ528" s="251"/>
      <c r="AR528" s="251"/>
      <c r="AS528" s="251"/>
      <c r="AT528">
        <f t="shared" si="480"/>
        <v>3</v>
      </c>
      <c r="AU528">
        <f t="shared" si="481"/>
        <v>11</v>
      </c>
      <c r="AV528">
        <f t="shared" si="482"/>
        <v>22</v>
      </c>
    </row>
    <row r="529" spans="1:48" ht="21.75">
      <c r="A529" s="174">
        <v>5</v>
      </c>
      <c r="B529" s="175" t="s">
        <v>2176</v>
      </c>
      <c r="C529" s="175" t="s">
        <v>35</v>
      </c>
      <c r="D529" s="176">
        <v>40330</v>
      </c>
      <c r="E529" s="177">
        <v>40330</v>
      </c>
      <c r="F529" s="177">
        <v>43007</v>
      </c>
      <c r="G529" s="181"/>
      <c r="H529" s="178"/>
      <c r="I529" s="175" t="s">
        <v>58</v>
      </c>
      <c r="J529" s="177">
        <v>51044</v>
      </c>
      <c r="K529" s="179" t="s">
        <v>10</v>
      </c>
      <c r="L529" s="175" t="s">
        <v>284</v>
      </c>
      <c r="M529" s="175" t="s">
        <v>29</v>
      </c>
      <c r="N529" s="175" t="s">
        <v>164</v>
      </c>
      <c r="O529" s="175" t="s">
        <v>257</v>
      </c>
      <c r="P529" s="179" t="s">
        <v>78</v>
      </c>
      <c r="Q529" s="179" t="s">
        <v>99</v>
      </c>
      <c r="R529" s="192" t="s">
        <v>1685</v>
      </c>
      <c r="S529" s="235" t="str">
        <f t="shared" si="459"/>
        <v/>
      </c>
      <c r="T529" s="236">
        <f t="shared" si="460"/>
        <v>1</v>
      </c>
      <c r="U529" s="237" t="str">
        <f t="shared" si="461"/>
        <v/>
      </c>
      <c r="V529" s="245" t="str">
        <f t="shared" si="462"/>
        <v/>
      </c>
      <c r="W529" s="236" t="str">
        <f t="shared" si="463"/>
        <v/>
      </c>
      <c r="X529" s="237" t="str">
        <f t="shared" si="464"/>
        <v/>
      </c>
      <c r="Y529" s="245" t="str">
        <f t="shared" si="465"/>
        <v/>
      </c>
      <c r="Z529" s="236" t="str">
        <f t="shared" si="466"/>
        <v/>
      </c>
      <c r="AA529" s="248" t="str">
        <f t="shared" si="467"/>
        <v/>
      </c>
      <c r="AB529" s="235" t="str">
        <f t="shared" si="468"/>
        <v/>
      </c>
      <c r="AC529" s="236" t="str">
        <f t="shared" si="469"/>
        <v/>
      </c>
      <c r="AD529" s="236">
        <f t="shared" si="470"/>
        <v>1</v>
      </c>
      <c r="AE529" s="237" t="str">
        <f t="shared" si="471"/>
        <v/>
      </c>
      <c r="AF529" s="245" t="str">
        <f t="shared" si="472"/>
        <v/>
      </c>
      <c r="AG529" s="236" t="str">
        <f t="shared" si="473"/>
        <v/>
      </c>
      <c r="AH529" s="236" t="str">
        <f t="shared" si="474"/>
        <v/>
      </c>
      <c r="AI529" s="237" t="str">
        <f t="shared" si="475"/>
        <v/>
      </c>
      <c r="AJ529" s="245" t="str">
        <f t="shared" si="476"/>
        <v/>
      </c>
      <c r="AK529" s="236" t="str">
        <f t="shared" si="477"/>
        <v/>
      </c>
      <c r="AL529" s="236" t="str">
        <f t="shared" si="478"/>
        <v/>
      </c>
      <c r="AM529" s="248" t="str">
        <f t="shared" si="479"/>
        <v/>
      </c>
      <c r="AN529" s="250"/>
      <c r="AO529" s="251"/>
      <c r="AP529" s="251"/>
      <c r="AQ529" s="251"/>
      <c r="AR529" s="251"/>
      <c r="AS529" s="251"/>
      <c r="AT529">
        <f t="shared" si="480"/>
        <v>13</v>
      </c>
      <c r="AU529">
        <f t="shared" si="481"/>
        <v>0</v>
      </c>
      <c r="AV529">
        <f t="shared" si="482"/>
        <v>0</v>
      </c>
    </row>
    <row r="530" spans="1:48" ht="21.75">
      <c r="A530" s="174">
        <v>6</v>
      </c>
      <c r="B530" s="175" t="s">
        <v>2556</v>
      </c>
      <c r="C530" s="175" t="s">
        <v>96</v>
      </c>
      <c r="D530" s="176">
        <v>39722</v>
      </c>
      <c r="E530" s="177">
        <v>39722</v>
      </c>
      <c r="F530" s="181"/>
      <c r="G530" s="181"/>
      <c r="H530" s="178"/>
      <c r="I530" s="175" t="s">
        <v>58</v>
      </c>
      <c r="J530" s="177">
        <v>49949</v>
      </c>
      <c r="K530" s="179" t="s">
        <v>3</v>
      </c>
      <c r="L530" s="175" t="s">
        <v>2553</v>
      </c>
      <c r="M530" s="175" t="s">
        <v>88</v>
      </c>
      <c r="N530" s="175" t="s">
        <v>2554</v>
      </c>
      <c r="O530" s="175" t="s">
        <v>311</v>
      </c>
      <c r="P530" s="179" t="s">
        <v>117</v>
      </c>
      <c r="Q530" s="179" t="s">
        <v>2505</v>
      </c>
      <c r="R530" s="192"/>
      <c r="S530" s="235">
        <f>IF($B530&lt;&gt;"",IF(AND($K530="เอก",OR($AT530&gt;0,AND($AT530=0,$AU530&gt;=9))),1,""),"")</f>
        <v>1</v>
      </c>
      <c r="T530" s="236" t="str">
        <f>IF($B530&lt;&gt;"",IF(AND($K530="โท",OR($AT530&gt;0,AND($AT530=0,$AU530&gt;=9))),1,""),"")</f>
        <v/>
      </c>
      <c r="U530" s="237" t="str">
        <f>IF($B530&lt;&gt;"",IF(AND($K530="ตรี",OR($AT530&gt;0,AND($AT530=0,$AU530&gt;=9))),1,""),"")</f>
        <v/>
      </c>
      <c r="V530" s="245" t="str">
        <f>IF($B530&lt;&gt;"",IF(AND($K530="เอก",AND($AT530=0,AND($AU530&gt;=6,$AU530&lt;=8))),1,""),"")</f>
        <v/>
      </c>
      <c r="W530" s="236" t="str">
        <f>IF($B530&lt;&gt;"",IF(AND($K530="โท",AND($AT530=0,AND($AU530&gt;=6,$AU530&lt;=8))),1,""),"")</f>
        <v/>
      </c>
      <c r="X530" s="237" t="str">
        <f>IF($B530&lt;&gt;"",IF(AND($K530="ตรี",AND($AT530=0,AND($AU530&gt;=6,$AU530&lt;=8))),1,""),"")</f>
        <v/>
      </c>
      <c r="Y530" s="245" t="str">
        <f>IF($B530&lt;&gt;"",IF(AND($K530="เอก",AND($AT530=0,AND($AU530&gt;=0,$AU530&lt;=5))),1,""),"")</f>
        <v/>
      </c>
      <c r="Z530" s="236" t="str">
        <f>IF($B530&lt;&gt;"",IF(AND($K530="โท",AND($AT530=0,AND($AU530&gt;=0,$AU530&lt;=5))),1,""),"")</f>
        <v/>
      </c>
      <c r="AA530" s="248" t="str">
        <f>IF($B530&lt;&gt;"",IF(AND($K530="ตรี",AND($AT530=0,AND($AU530&gt;=0,$AU530&lt;=5))),1,""),"")</f>
        <v/>
      </c>
      <c r="AB530" s="235" t="str">
        <f>IF($B530&lt;&gt;"",IF(AND($C530="ศาสตราจารย์",OR($AT530&gt;0,AND($AT530=0,$AU530&gt;=9))),1,""),"")</f>
        <v/>
      </c>
      <c r="AC530" s="236" t="str">
        <f>IF($B530&lt;&gt;"",IF(AND($C530="รองศาสตราจารย์",OR($AT530&gt;0,AND($AT530=0,$AU530&gt;=9))),1,""),"")</f>
        <v/>
      </c>
      <c r="AD530" s="236" t="str">
        <f>IF($B530&lt;&gt;"",IF(AND($C530="ผู้ช่วยศาสตราจารย์",OR($AT530&gt;0,AND($AT530=0,$AU530&gt;=9))),1,""),"")</f>
        <v/>
      </c>
      <c r="AE530" s="237">
        <f>IF($B530&lt;&gt;"",IF(AND($C530="อาจารย์",OR($AT530&gt;0,AND($AT530=0,$AU530&gt;=9))),1,""),"")</f>
        <v>1</v>
      </c>
      <c r="AF530" s="245" t="str">
        <f>IF($B530&lt;&gt;"",IF(AND($C530="ศาสตราจารย์",AND($AT530=0,AND($AU530&gt;=6,$AU530&lt;=8))),1,""),"")</f>
        <v/>
      </c>
      <c r="AG530" s="236" t="str">
        <f>IF($B530&lt;&gt;"",IF(AND($C530="รองศาสตราจารย์",AND($AT530=0,AND($AU530&gt;=6,$AU530&lt;=8))),1,""),"")</f>
        <v/>
      </c>
      <c r="AH530" s="236" t="str">
        <f>IF($B530&lt;&gt;"",IF(AND($C530="ผู้ช่วยศาสตราจารย์",AND($AT530=0,AND($AU530&gt;=6,$AU530&lt;=8))),1,""),"")</f>
        <v/>
      </c>
      <c r="AI530" s="237" t="str">
        <f>IF($B530&lt;&gt;"",IF(AND($C530="อาจารย์",AND($AT530=0,AND($AU530&gt;=6,$AU530&lt;=8))),1,""),"")</f>
        <v/>
      </c>
      <c r="AJ530" s="245" t="str">
        <f>IF($B530&lt;&gt;"",IF(AND($C530="ศาสตราจารย์",AND($AT530=0,AND($AU530&gt;=0,$AU530&lt;=5))),1,""),"")</f>
        <v/>
      </c>
      <c r="AK530" s="236" t="str">
        <f>IF($B530&lt;&gt;"",IF(AND($C530="รองศาสตราจารย์",AND($AT530=0,AND($AU530&gt;=0,$AU530&lt;=5))),1,""),"")</f>
        <v/>
      </c>
      <c r="AL530" s="236" t="str">
        <f>IF($B530&lt;&gt;"",IF(AND($C530="ผู้ช่วยศาสตราจารย์",AND($AT530=0,AND($AU530&gt;=0,$AU530&lt;=5))),1,""),"")</f>
        <v/>
      </c>
      <c r="AM530" s="248" t="str">
        <f>IF($B530&lt;&gt;"",IF(AND($C530="อาจารย์",AND($AT530=0,AND($AU530&gt;=0,$AU530&lt;=5))),1,""),"")</f>
        <v/>
      </c>
      <c r="AN530" s="250"/>
      <c r="AO530" s="251"/>
      <c r="AP530" s="251"/>
      <c r="AQ530" s="251"/>
      <c r="AR530" s="251"/>
      <c r="AS530" s="251"/>
      <c r="AT530">
        <f>IF(B530&lt;&gt;"",DATEDIF(E530,$AT$9,"Y"),"")</f>
        <v>14</v>
      </c>
      <c r="AU530">
        <f>IF(B530&lt;&gt;"",DATEDIF(E530,$AT$9,"YM"),"")</f>
        <v>8</v>
      </c>
      <c r="AV530">
        <f>IF(B530&lt;&gt;"",DATEDIF(E530,$AT$9,"MD"),"")</f>
        <v>0</v>
      </c>
    </row>
    <row r="531" spans="1:48" ht="21.75">
      <c r="A531" s="174">
        <v>7</v>
      </c>
      <c r="B531" s="175" t="s">
        <v>1882</v>
      </c>
      <c r="C531" s="175" t="s">
        <v>96</v>
      </c>
      <c r="D531" s="176">
        <v>39339</v>
      </c>
      <c r="E531" s="177">
        <v>39339</v>
      </c>
      <c r="F531" s="181"/>
      <c r="G531" s="181"/>
      <c r="H531" s="178"/>
      <c r="I531" s="175" t="s">
        <v>58</v>
      </c>
      <c r="J531" s="177">
        <v>48853</v>
      </c>
      <c r="K531" s="179" t="s">
        <v>3</v>
      </c>
      <c r="L531" s="175" t="s">
        <v>1883</v>
      </c>
      <c r="M531" s="175" t="s">
        <v>1884</v>
      </c>
      <c r="N531" s="175" t="s">
        <v>1986</v>
      </c>
      <c r="O531" s="175" t="s">
        <v>1987</v>
      </c>
      <c r="P531" s="179" t="s">
        <v>167</v>
      </c>
      <c r="Q531" s="179" t="s">
        <v>1837</v>
      </c>
      <c r="R531" s="180"/>
      <c r="S531" s="235">
        <f t="shared" si="459"/>
        <v>1</v>
      </c>
      <c r="T531" s="236" t="str">
        <f t="shared" si="460"/>
        <v/>
      </c>
      <c r="U531" s="237" t="str">
        <f t="shared" si="461"/>
        <v/>
      </c>
      <c r="V531" s="245" t="str">
        <f t="shared" si="462"/>
        <v/>
      </c>
      <c r="W531" s="236" t="str">
        <f t="shared" si="463"/>
        <v/>
      </c>
      <c r="X531" s="237" t="str">
        <f t="shared" si="464"/>
        <v/>
      </c>
      <c r="Y531" s="245" t="str">
        <f t="shared" si="465"/>
        <v/>
      </c>
      <c r="Z531" s="236" t="str">
        <f t="shared" si="466"/>
        <v/>
      </c>
      <c r="AA531" s="248" t="str">
        <f t="shared" si="467"/>
        <v/>
      </c>
      <c r="AB531" s="235" t="str">
        <f t="shared" si="468"/>
        <v/>
      </c>
      <c r="AC531" s="236" t="str">
        <f t="shared" si="469"/>
        <v/>
      </c>
      <c r="AD531" s="236" t="str">
        <f t="shared" si="470"/>
        <v/>
      </c>
      <c r="AE531" s="237">
        <f t="shared" si="471"/>
        <v>1</v>
      </c>
      <c r="AF531" s="245" t="str">
        <f t="shared" si="472"/>
        <v/>
      </c>
      <c r="AG531" s="236" t="str">
        <f t="shared" si="473"/>
        <v/>
      </c>
      <c r="AH531" s="236" t="str">
        <f t="shared" si="474"/>
        <v/>
      </c>
      <c r="AI531" s="237" t="str">
        <f t="shared" si="475"/>
        <v/>
      </c>
      <c r="AJ531" s="245" t="str">
        <f t="shared" si="476"/>
        <v/>
      </c>
      <c r="AK531" s="236" t="str">
        <f t="shared" si="477"/>
        <v/>
      </c>
      <c r="AL531" s="236" t="str">
        <f t="shared" si="478"/>
        <v/>
      </c>
      <c r="AM531" s="248" t="str">
        <f t="shared" si="479"/>
        <v/>
      </c>
      <c r="AN531" s="250"/>
      <c r="AO531" s="251"/>
      <c r="AP531" s="251"/>
      <c r="AQ531" s="251"/>
      <c r="AR531" s="251"/>
      <c r="AS531" s="251"/>
      <c r="AT531">
        <f t="shared" si="480"/>
        <v>15</v>
      </c>
      <c r="AU531">
        <f t="shared" si="481"/>
        <v>8</v>
      </c>
      <c r="AV531">
        <f t="shared" si="482"/>
        <v>18</v>
      </c>
    </row>
    <row r="532" spans="1:48" ht="21.75">
      <c r="A532" s="174">
        <v>8</v>
      </c>
      <c r="B532" s="175" t="s">
        <v>1329</v>
      </c>
      <c r="C532" s="175" t="s">
        <v>96</v>
      </c>
      <c r="D532" s="176">
        <v>41207</v>
      </c>
      <c r="E532" s="177">
        <v>41207</v>
      </c>
      <c r="F532" s="181"/>
      <c r="G532" s="181"/>
      <c r="H532" s="178"/>
      <c r="I532" s="175" t="s">
        <v>58</v>
      </c>
      <c r="J532" s="177">
        <v>53966</v>
      </c>
      <c r="K532" s="179" t="s">
        <v>10</v>
      </c>
      <c r="L532" s="175" t="s">
        <v>1330</v>
      </c>
      <c r="M532" s="175" t="s">
        <v>126</v>
      </c>
      <c r="N532" s="175" t="s">
        <v>1331</v>
      </c>
      <c r="O532" s="175" t="s">
        <v>120</v>
      </c>
      <c r="P532" s="179" t="s">
        <v>72</v>
      </c>
      <c r="Q532" s="179" t="s">
        <v>109</v>
      </c>
      <c r="R532" s="192"/>
      <c r="S532" s="235" t="str">
        <f t="shared" si="459"/>
        <v/>
      </c>
      <c r="T532" s="236">
        <f t="shared" si="460"/>
        <v>1</v>
      </c>
      <c r="U532" s="237" t="str">
        <f t="shared" si="461"/>
        <v/>
      </c>
      <c r="V532" s="245" t="str">
        <f t="shared" si="462"/>
        <v/>
      </c>
      <c r="W532" s="236" t="str">
        <f t="shared" si="463"/>
        <v/>
      </c>
      <c r="X532" s="237" t="str">
        <f t="shared" si="464"/>
        <v/>
      </c>
      <c r="Y532" s="245" t="str">
        <f t="shared" si="465"/>
        <v/>
      </c>
      <c r="Z532" s="236" t="str">
        <f t="shared" si="466"/>
        <v/>
      </c>
      <c r="AA532" s="248" t="str">
        <f t="shared" si="467"/>
        <v/>
      </c>
      <c r="AB532" s="235" t="str">
        <f t="shared" si="468"/>
        <v/>
      </c>
      <c r="AC532" s="236" t="str">
        <f t="shared" si="469"/>
        <v/>
      </c>
      <c r="AD532" s="236" t="str">
        <f t="shared" si="470"/>
        <v/>
      </c>
      <c r="AE532" s="237">
        <f t="shared" si="471"/>
        <v>1</v>
      </c>
      <c r="AF532" s="245" t="str">
        <f t="shared" si="472"/>
        <v/>
      </c>
      <c r="AG532" s="236" t="str">
        <f t="shared" si="473"/>
        <v/>
      </c>
      <c r="AH532" s="236" t="str">
        <f t="shared" si="474"/>
        <v/>
      </c>
      <c r="AI532" s="237" t="str">
        <f t="shared" si="475"/>
        <v/>
      </c>
      <c r="AJ532" s="245" t="str">
        <f t="shared" si="476"/>
        <v/>
      </c>
      <c r="AK532" s="236" t="str">
        <f t="shared" si="477"/>
        <v/>
      </c>
      <c r="AL532" s="236" t="str">
        <f t="shared" si="478"/>
        <v/>
      </c>
      <c r="AM532" s="248" t="str">
        <f t="shared" si="479"/>
        <v/>
      </c>
      <c r="AN532" s="250"/>
      <c r="AO532" s="251"/>
      <c r="AP532" s="251"/>
      <c r="AQ532" s="251"/>
      <c r="AR532" s="251"/>
      <c r="AS532" s="251"/>
      <c r="AT532">
        <f t="shared" si="480"/>
        <v>10</v>
      </c>
      <c r="AU532">
        <f t="shared" si="481"/>
        <v>7</v>
      </c>
      <c r="AV532">
        <f t="shared" si="482"/>
        <v>7</v>
      </c>
    </row>
    <row r="533" spans="1:48" ht="21.75">
      <c r="A533" s="174">
        <v>9</v>
      </c>
      <c r="B533" s="175" t="s">
        <v>1841</v>
      </c>
      <c r="C533" s="175" t="s">
        <v>96</v>
      </c>
      <c r="D533" s="176">
        <v>42907</v>
      </c>
      <c r="E533" s="177">
        <v>42907</v>
      </c>
      <c r="F533" s="181"/>
      <c r="G533" s="181"/>
      <c r="H533" s="178"/>
      <c r="I533" s="175" t="s">
        <v>58</v>
      </c>
      <c r="J533" s="177">
        <v>54332</v>
      </c>
      <c r="K533" s="179" t="s">
        <v>10</v>
      </c>
      <c r="L533" s="175" t="s">
        <v>1843</v>
      </c>
      <c r="M533" s="175" t="s">
        <v>1759</v>
      </c>
      <c r="N533" s="175" t="s">
        <v>1844</v>
      </c>
      <c r="O533" s="175" t="s">
        <v>579</v>
      </c>
      <c r="P533" s="179" t="s">
        <v>60</v>
      </c>
      <c r="Q533" s="179" t="s">
        <v>495</v>
      </c>
      <c r="R533" s="180"/>
      <c r="S533" s="235" t="str">
        <f t="shared" si="459"/>
        <v/>
      </c>
      <c r="T533" s="236">
        <f t="shared" si="460"/>
        <v>1</v>
      </c>
      <c r="U533" s="237" t="str">
        <f t="shared" si="461"/>
        <v/>
      </c>
      <c r="V533" s="245" t="str">
        <f t="shared" si="462"/>
        <v/>
      </c>
      <c r="W533" s="236" t="str">
        <f t="shared" si="463"/>
        <v/>
      </c>
      <c r="X533" s="237" t="str">
        <f t="shared" si="464"/>
        <v/>
      </c>
      <c r="Y533" s="245" t="str">
        <f t="shared" si="465"/>
        <v/>
      </c>
      <c r="Z533" s="236" t="str">
        <f t="shared" si="466"/>
        <v/>
      </c>
      <c r="AA533" s="248" t="str">
        <f t="shared" si="467"/>
        <v/>
      </c>
      <c r="AB533" s="235" t="str">
        <f t="shared" si="468"/>
        <v/>
      </c>
      <c r="AC533" s="236" t="str">
        <f t="shared" si="469"/>
        <v/>
      </c>
      <c r="AD533" s="236" t="str">
        <f t="shared" si="470"/>
        <v/>
      </c>
      <c r="AE533" s="237">
        <f t="shared" si="471"/>
        <v>1</v>
      </c>
      <c r="AF533" s="245" t="str">
        <f t="shared" si="472"/>
        <v/>
      </c>
      <c r="AG533" s="236" t="str">
        <f t="shared" si="473"/>
        <v/>
      </c>
      <c r="AH533" s="236" t="str">
        <f t="shared" si="474"/>
        <v/>
      </c>
      <c r="AI533" s="237" t="str">
        <f t="shared" si="475"/>
        <v/>
      </c>
      <c r="AJ533" s="245" t="str">
        <f t="shared" si="476"/>
        <v/>
      </c>
      <c r="AK533" s="236" t="str">
        <f t="shared" si="477"/>
        <v/>
      </c>
      <c r="AL533" s="236" t="str">
        <f t="shared" si="478"/>
        <v/>
      </c>
      <c r="AM533" s="248" t="str">
        <f t="shared" si="479"/>
        <v/>
      </c>
      <c r="AN533" s="250"/>
      <c r="AO533" s="251"/>
      <c r="AP533" s="251"/>
      <c r="AQ533" s="251"/>
      <c r="AR533" s="251"/>
      <c r="AS533" s="251"/>
      <c r="AT533">
        <f t="shared" si="480"/>
        <v>5</v>
      </c>
      <c r="AU533">
        <f t="shared" si="481"/>
        <v>11</v>
      </c>
      <c r="AV533">
        <f t="shared" si="482"/>
        <v>11</v>
      </c>
    </row>
    <row r="534" spans="1:48" ht="22.5" thickBot="1">
      <c r="A534" s="475">
        <v>10</v>
      </c>
      <c r="B534" s="437" t="s">
        <v>1379</v>
      </c>
      <c r="C534" s="437" t="s">
        <v>96</v>
      </c>
      <c r="D534" s="438">
        <v>36017</v>
      </c>
      <c r="E534" s="439">
        <v>39903</v>
      </c>
      <c r="F534" s="440"/>
      <c r="G534" s="440"/>
      <c r="H534" s="441"/>
      <c r="I534" s="437" t="s">
        <v>58</v>
      </c>
      <c r="J534" s="439">
        <v>50314</v>
      </c>
      <c r="K534" s="442" t="s">
        <v>10</v>
      </c>
      <c r="L534" s="437" t="s">
        <v>284</v>
      </c>
      <c r="M534" s="437" t="s">
        <v>29</v>
      </c>
      <c r="N534" s="437" t="s">
        <v>164</v>
      </c>
      <c r="O534" s="437" t="s">
        <v>7</v>
      </c>
      <c r="P534" s="442" t="s">
        <v>194</v>
      </c>
      <c r="Q534" s="442" t="s">
        <v>38</v>
      </c>
      <c r="R534" s="443"/>
      <c r="S534" s="238" t="str">
        <f>IF($B534&lt;&gt;"",IF(AND($K534="เอก",OR($AT534&gt;0,AND($AT534=0,$AU534&gt;=9))),1,""),"")</f>
        <v/>
      </c>
      <c r="T534" s="239">
        <f>IF($B534&lt;&gt;"",IF(AND($K534="โท",OR($AT534&gt;0,AND($AT534=0,$AU534&gt;=9))),1,""),"")</f>
        <v>1</v>
      </c>
      <c r="U534" s="240" t="str">
        <f>IF($B534&lt;&gt;"",IF(AND($K534="ตรี",OR($AT534&gt;0,AND($AT534=0,$AU534&gt;=9))),1,""),"")</f>
        <v/>
      </c>
      <c r="V534" s="246" t="str">
        <f>IF($B534&lt;&gt;"",IF(AND($K534="เอก",AND($AT534=0,AND($AU534&gt;=6,$AU534&lt;=8))),1,""),"")</f>
        <v/>
      </c>
      <c r="W534" s="239" t="str">
        <f>IF($B534&lt;&gt;"",IF(AND($K534="โท",AND($AT534=0,AND($AU534&gt;=6,$AU534&lt;=8))),1,""),"")</f>
        <v/>
      </c>
      <c r="X534" s="240" t="str">
        <f>IF($B534&lt;&gt;"",IF(AND($K534="ตรี",AND($AT534=0,AND($AU534&gt;=6,$AU534&lt;=8))),1,""),"")</f>
        <v/>
      </c>
      <c r="Y534" s="246" t="str">
        <f>IF($B534&lt;&gt;"",IF(AND($K534="เอก",AND($AT534=0,AND($AU534&gt;=0,$AU534&lt;=5))),1,""),"")</f>
        <v/>
      </c>
      <c r="Z534" s="239" t="str">
        <f>IF($B534&lt;&gt;"",IF(AND($K534="โท",AND($AT534=0,AND($AU534&gt;=0,$AU534&lt;=5))),1,""),"")</f>
        <v/>
      </c>
      <c r="AA534" s="249" t="str">
        <f>IF($B534&lt;&gt;"",IF(AND($K534="ตรี",AND($AT534=0,AND($AU534&gt;=0,$AU534&lt;=5))),1,""),"")</f>
        <v/>
      </c>
      <c r="AB534" s="238" t="str">
        <f>IF($B534&lt;&gt;"",IF(AND($C534="ศาสตราจารย์",OR($AT534&gt;0,AND($AT534=0,$AU534&gt;=9))),1,""),"")</f>
        <v/>
      </c>
      <c r="AC534" s="239" t="str">
        <f>IF($B534&lt;&gt;"",IF(AND($C534="รองศาสตราจารย์",OR($AT534&gt;0,AND($AT534=0,$AU534&gt;=9))),1,""),"")</f>
        <v/>
      </c>
      <c r="AD534" s="239" t="str">
        <f>IF($B534&lt;&gt;"",IF(AND($C534="ผู้ช่วยศาสตราจารย์",OR($AT534&gt;0,AND($AT534=0,$AU534&gt;=9))),1,""),"")</f>
        <v/>
      </c>
      <c r="AE534" s="240">
        <f>IF($B534&lt;&gt;"",IF(AND($C534="อาจารย์",OR($AT534&gt;0,AND($AT534=0,$AU534&gt;=9))),1,""),"")</f>
        <v>1</v>
      </c>
      <c r="AF534" s="246" t="str">
        <f>IF($B534&lt;&gt;"",IF(AND($C534="ศาสตราจารย์",AND($AT534=0,AND($AU534&gt;=6,$AU534&lt;=8))),1,""),"")</f>
        <v/>
      </c>
      <c r="AG534" s="239" t="str">
        <f>IF($B534&lt;&gt;"",IF(AND($C534="รองศาสตราจารย์",AND($AT534=0,AND($AU534&gt;=6,$AU534&lt;=8))),1,""),"")</f>
        <v/>
      </c>
      <c r="AH534" s="239" t="str">
        <f>IF($B534&lt;&gt;"",IF(AND($C534="ผู้ช่วยศาสตราจารย์",AND($AT534=0,AND($AU534&gt;=6,$AU534&lt;=8))),1,""),"")</f>
        <v/>
      </c>
      <c r="AI534" s="240" t="str">
        <f>IF($B534&lt;&gt;"",IF(AND($C534="อาจารย์",AND($AT534=0,AND($AU534&gt;=6,$AU534&lt;=8))),1,""),"")</f>
        <v/>
      </c>
      <c r="AJ534" s="246" t="str">
        <f>IF($B534&lt;&gt;"",IF(AND($C534="ศาสตราจารย์",AND($AT534=0,AND($AU534&gt;=0,$AU534&lt;=5))),1,""),"")</f>
        <v/>
      </c>
      <c r="AK534" s="239" t="str">
        <f>IF($B534&lt;&gt;"",IF(AND($C534="รองศาสตราจารย์",AND($AT534=0,AND($AU534&gt;=0,$AU534&lt;=5))),1,""),"")</f>
        <v/>
      </c>
      <c r="AL534" s="239" t="str">
        <f>IF($B534&lt;&gt;"",IF(AND($C534="ผู้ช่วยศาสตราจารย์",AND($AT534=0,AND($AU534&gt;=0,$AU534&lt;=5))),1,""),"")</f>
        <v/>
      </c>
      <c r="AM534" s="249" t="str">
        <f>IF($B534&lt;&gt;"",IF(AND($C534="อาจารย์",AND($AT534=0,AND($AU534&gt;=0,$AU534&lt;=5))),1,""),"")</f>
        <v/>
      </c>
      <c r="AN534" s="250"/>
      <c r="AO534" s="251"/>
      <c r="AP534" s="251"/>
      <c r="AQ534" s="251"/>
      <c r="AR534" s="251"/>
      <c r="AS534" s="251"/>
      <c r="AT534">
        <f>IF(B534&lt;&gt;"",DATEDIF(E534,$AT$9,"Y"),"")</f>
        <v>14</v>
      </c>
      <c r="AU534">
        <f>IF(B534&lt;&gt;"",DATEDIF(E534,$AT$9,"YM"),"")</f>
        <v>2</v>
      </c>
      <c r="AV534">
        <f>IF(B534&lt;&gt;"",DATEDIF(E534,$AT$9,"MD"),"")</f>
        <v>1</v>
      </c>
    </row>
    <row r="535" spans="1:48" ht="21.75">
      <c r="A535" s="312"/>
      <c r="B535" s="313" t="s">
        <v>1681</v>
      </c>
      <c r="C535" s="300">
        <f>SUM(S535:AA535)</f>
        <v>10</v>
      </c>
      <c r="D535" s="270"/>
      <c r="E535" s="271"/>
      <c r="F535" s="272"/>
      <c r="G535" s="272"/>
      <c r="H535" s="273"/>
      <c r="I535" s="269"/>
      <c r="J535" s="271"/>
      <c r="K535" s="274"/>
      <c r="L535" s="269"/>
      <c r="M535" s="269"/>
      <c r="N535" s="269"/>
      <c r="O535" s="269"/>
      <c r="P535" s="274"/>
      <c r="Q535" s="274"/>
      <c r="R535" s="305">
        <f>COUNTIF(R525:R534,"ü")</f>
        <v>1</v>
      </c>
      <c r="S535" s="290">
        <f>SUM(S525:S534)</f>
        <v>4</v>
      </c>
      <c r="T535" s="291">
        <f>SUM(T525:T534)</f>
        <v>6</v>
      </c>
      <c r="U535" s="292">
        <f t="shared" ref="U535:AM535" si="483">SUM(U525:U534)</f>
        <v>0</v>
      </c>
      <c r="V535" s="293">
        <f t="shared" si="483"/>
        <v>0</v>
      </c>
      <c r="W535" s="291">
        <f t="shared" si="483"/>
        <v>0</v>
      </c>
      <c r="X535" s="292">
        <f t="shared" si="483"/>
        <v>0</v>
      </c>
      <c r="Y535" s="293">
        <f t="shared" si="483"/>
        <v>0</v>
      </c>
      <c r="Z535" s="291">
        <f t="shared" si="483"/>
        <v>0</v>
      </c>
      <c r="AA535" s="294">
        <f t="shared" si="483"/>
        <v>0</v>
      </c>
      <c r="AB535" s="293">
        <f t="shared" si="483"/>
        <v>0</v>
      </c>
      <c r="AC535" s="291">
        <f t="shared" si="483"/>
        <v>0</v>
      </c>
      <c r="AD535" s="291">
        <f t="shared" si="483"/>
        <v>5</v>
      </c>
      <c r="AE535" s="292">
        <f t="shared" si="483"/>
        <v>5</v>
      </c>
      <c r="AF535" s="293">
        <f t="shared" si="483"/>
        <v>0</v>
      </c>
      <c r="AG535" s="291">
        <f t="shared" si="483"/>
        <v>0</v>
      </c>
      <c r="AH535" s="291">
        <f t="shared" si="483"/>
        <v>0</v>
      </c>
      <c r="AI535" s="292">
        <f t="shared" si="483"/>
        <v>0</v>
      </c>
      <c r="AJ535" s="293">
        <f t="shared" si="483"/>
        <v>0</v>
      </c>
      <c r="AK535" s="291">
        <f t="shared" si="483"/>
        <v>0</v>
      </c>
      <c r="AL535" s="291">
        <f t="shared" si="483"/>
        <v>0</v>
      </c>
      <c r="AM535" s="291">
        <f t="shared" si="483"/>
        <v>0</v>
      </c>
      <c r="AN535" s="250"/>
      <c r="AO535" s="251"/>
      <c r="AP535" s="251"/>
      <c r="AQ535" s="251"/>
      <c r="AR535" s="251"/>
      <c r="AS535" s="251"/>
    </row>
    <row r="536" spans="1:48" ht="22.5" thickBot="1">
      <c r="A536" s="282"/>
      <c r="B536" s="283" t="s">
        <v>1683</v>
      </c>
      <c r="C536" s="301">
        <f>SUM(S536:AA536)</f>
        <v>10</v>
      </c>
      <c r="D536" s="285"/>
      <c r="E536" s="286"/>
      <c r="F536" s="287"/>
      <c r="G536" s="287"/>
      <c r="H536" s="288"/>
      <c r="I536" s="284"/>
      <c r="J536" s="286"/>
      <c r="K536" s="289"/>
      <c r="L536" s="284"/>
      <c r="M536" s="284"/>
      <c r="N536" s="284"/>
      <c r="O536" s="284"/>
      <c r="P536" s="289"/>
      <c r="Q536" s="289"/>
      <c r="R536" s="306">
        <f>R535</f>
        <v>1</v>
      </c>
      <c r="S536" s="295">
        <f>S535</f>
        <v>4</v>
      </c>
      <c r="T536" s="296">
        <f t="shared" ref="T536" si="484">T535</f>
        <v>6</v>
      </c>
      <c r="U536" s="297">
        <f t="shared" ref="U536" si="485">U535</f>
        <v>0</v>
      </c>
      <c r="V536" s="302">
        <f>V535/2</f>
        <v>0</v>
      </c>
      <c r="W536" s="303">
        <f t="shared" ref="W536" si="486">W535/2</f>
        <v>0</v>
      </c>
      <c r="X536" s="304">
        <f t="shared" ref="X536" si="487">X535/2</f>
        <v>0</v>
      </c>
      <c r="Y536" s="298"/>
      <c r="Z536" s="296"/>
      <c r="AA536" s="299"/>
      <c r="AB536" s="298">
        <f>AB535</f>
        <v>0</v>
      </c>
      <c r="AC536" s="296">
        <f t="shared" ref="AC536" si="488">AC535</f>
        <v>0</v>
      </c>
      <c r="AD536" s="296">
        <f t="shared" ref="AD536" si="489">AD535</f>
        <v>5</v>
      </c>
      <c r="AE536" s="297">
        <f t="shared" ref="AE536" si="490">AE535</f>
        <v>5</v>
      </c>
      <c r="AF536" s="302">
        <f>AF535/2</f>
        <v>0</v>
      </c>
      <c r="AG536" s="303">
        <f t="shared" ref="AG536" si="491">AG535/2</f>
        <v>0</v>
      </c>
      <c r="AH536" s="303">
        <f t="shared" ref="AH536" si="492">AH535/2</f>
        <v>0</v>
      </c>
      <c r="AI536" s="304">
        <f t="shared" ref="AI536" si="493">AI535/2</f>
        <v>0</v>
      </c>
      <c r="AJ536" s="298"/>
      <c r="AK536" s="296"/>
      <c r="AL536" s="296"/>
      <c r="AM536" s="299"/>
      <c r="AN536" s="250"/>
      <c r="AO536" s="251"/>
      <c r="AP536" s="251"/>
      <c r="AQ536" s="251"/>
      <c r="AR536" s="251"/>
      <c r="AS536" s="251"/>
    </row>
    <row r="537" spans="1:48" ht="24">
      <c r="A537" s="185" t="s">
        <v>1335</v>
      </c>
      <c r="B537" s="194"/>
      <c r="C537" s="194"/>
      <c r="D537" s="170"/>
      <c r="E537" s="195"/>
      <c r="F537" s="171"/>
      <c r="G537" s="171"/>
      <c r="H537" s="172"/>
      <c r="I537" s="194"/>
      <c r="J537" s="195"/>
      <c r="K537" s="196"/>
      <c r="L537" s="194"/>
      <c r="M537" s="194"/>
      <c r="N537" s="194"/>
      <c r="O537" s="194"/>
      <c r="P537" s="196"/>
      <c r="Q537" s="196"/>
      <c r="R537" s="169"/>
      <c r="S537" s="307" t="str">
        <f t="shared" ref="S537:S569" si="494">IF($B537&lt;&gt;"",IF(AND($K537="เอก",OR($AT537&gt;0,AND($AT537=0,$AU537&gt;=9))),1,""),"")</f>
        <v/>
      </c>
      <c r="T537" s="308" t="str">
        <f t="shared" ref="T537:T569" si="495">IF($B537&lt;&gt;"",IF(AND($K537="โท",OR($AT537&gt;0,AND($AT537=0,$AU537&gt;=9))),1,""),"")</f>
        <v/>
      </c>
      <c r="U537" s="309" t="str">
        <f t="shared" ref="U537:U569" si="496">IF($B537&lt;&gt;"",IF(AND($K537="ตรี",OR($AT537&gt;0,AND($AT537=0,$AU537&gt;=9))),1,""),"")</f>
        <v/>
      </c>
      <c r="V537" s="310" t="str">
        <f t="shared" ref="V537:V569" si="497">IF($B537&lt;&gt;"",IF(AND($K537="เอก",AND($AT537=0,AND($AU537&gt;=6,$AU537&lt;=8))),1,""),"")</f>
        <v/>
      </c>
      <c r="W537" s="308" t="str">
        <f t="shared" ref="W537:W569" si="498">IF($B537&lt;&gt;"",IF(AND($K537="โท",AND($AT537=0,AND($AU537&gt;=6,$AU537&lt;=8))),1,""),"")</f>
        <v/>
      </c>
      <c r="X537" s="309" t="str">
        <f t="shared" ref="X537:X569" si="499">IF($B537&lt;&gt;"",IF(AND($K537="ตรี",AND($AT537=0,AND($AU537&gt;=6,$AU537&lt;=8))),1,""),"")</f>
        <v/>
      </c>
      <c r="Y537" s="310" t="str">
        <f t="shared" ref="Y537:Y569" si="500">IF($B537&lt;&gt;"",IF(AND($K537="เอก",AND($AT537=0,AND($AU537&gt;=0,$AU537&lt;=5))),1,""),"")</f>
        <v/>
      </c>
      <c r="Z537" s="308" t="str">
        <f t="shared" ref="Z537:Z569" si="501">IF($B537&lt;&gt;"",IF(AND($K537="โท",AND($AT537=0,AND($AU537&gt;=0,$AU537&lt;=5))),1,""),"")</f>
        <v/>
      </c>
      <c r="AA537" s="311" t="str">
        <f t="shared" ref="AA537:AA569" si="502">IF($B537&lt;&gt;"",IF(AND($K537="ตรี",AND($AT537=0,AND($AU537&gt;=0,$AU537&lt;=5))),1,""),"")</f>
        <v/>
      </c>
      <c r="AB537" s="307" t="str">
        <f t="shared" ref="AB537:AB569" si="503">IF($B537&lt;&gt;"",IF(AND($C537="ศาสตราจารย์",OR($AT537&gt;0,AND($AT537=0,$AU537&gt;=9))),1,""),"")</f>
        <v/>
      </c>
      <c r="AC537" s="308" t="str">
        <f t="shared" ref="AC537:AC569" si="504">IF($B537&lt;&gt;"",IF(AND($C537="รองศาสตราจารย์",OR($AT537&gt;0,AND($AT537=0,$AU537&gt;=9))),1,""),"")</f>
        <v/>
      </c>
      <c r="AD537" s="308" t="str">
        <f t="shared" ref="AD537:AD569" si="505">IF($B537&lt;&gt;"",IF(AND($C537="ผู้ช่วยศาสตราจารย์",OR($AT537&gt;0,AND($AT537=0,$AU537&gt;=9))),1,""),"")</f>
        <v/>
      </c>
      <c r="AE537" s="309" t="str">
        <f t="shared" ref="AE537:AE569" si="506">IF($B537&lt;&gt;"",IF(AND($C537="อาจารย์",OR($AT537&gt;0,AND($AT537=0,$AU537&gt;=9))),1,""),"")</f>
        <v/>
      </c>
      <c r="AF537" s="310" t="str">
        <f t="shared" ref="AF537:AF569" si="507">IF($B537&lt;&gt;"",IF(AND($C537="ศาสตราจารย์",AND($AT537=0,AND($AU537&gt;=6,$AU537&lt;=8))),1,""),"")</f>
        <v/>
      </c>
      <c r="AG537" s="308" t="str">
        <f t="shared" ref="AG537:AG569" si="508">IF($B537&lt;&gt;"",IF(AND($C537="รองศาสตราจารย์",AND($AT537=0,AND($AU537&gt;=6,$AU537&lt;=8))),1,""),"")</f>
        <v/>
      </c>
      <c r="AH537" s="308" t="str">
        <f t="shared" ref="AH537:AH569" si="509">IF($B537&lt;&gt;"",IF(AND($C537="ผู้ช่วยศาสตราจารย์",AND($AT537=0,AND($AU537&gt;=6,$AU537&lt;=8))),1,""),"")</f>
        <v/>
      </c>
      <c r="AI537" s="309" t="str">
        <f t="shared" ref="AI537:AI569" si="510">IF($B537&lt;&gt;"",IF(AND($C537="อาจารย์",AND($AT537=0,AND($AU537&gt;=6,$AU537&lt;=8))),1,""),"")</f>
        <v/>
      </c>
      <c r="AJ537" s="310" t="str">
        <f t="shared" ref="AJ537:AJ569" si="511">IF($B537&lt;&gt;"",IF(AND($C537="ศาสตราจารย์",AND($AT537=0,AND($AU537&gt;=0,$AU537&lt;=5))),1,""),"")</f>
        <v/>
      </c>
      <c r="AK537" s="308" t="str">
        <f t="shared" ref="AK537:AK569" si="512">IF($B537&lt;&gt;"",IF(AND($C537="รองศาสตราจารย์",AND($AT537=0,AND($AU537&gt;=0,$AU537&lt;=5))),1,""),"")</f>
        <v/>
      </c>
      <c r="AL537" s="308" t="str">
        <f t="shared" ref="AL537:AL569" si="513">IF($B537&lt;&gt;"",IF(AND($C537="ผู้ช่วยศาสตราจารย์",AND($AT537=0,AND($AU537&gt;=0,$AU537&lt;=5))),1,""),"")</f>
        <v/>
      </c>
      <c r="AM537" s="311" t="str">
        <f t="shared" ref="AM537:AM569" si="514">IF($B537&lt;&gt;"",IF(AND($C537="อาจารย์",AND($AT537=0,AND($AU537&gt;=0,$AU537&lt;=5))),1,""),"")</f>
        <v/>
      </c>
      <c r="AN537" s="402"/>
      <c r="AO537" s="403"/>
      <c r="AP537" s="404"/>
      <c r="AQ537" s="403"/>
      <c r="AR537" s="404"/>
      <c r="AS537" s="405"/>
      <c r="AT537" t="str">
        <f t="shared" ref="AT537:AT569" si="515">IF(B537&lt;&gt;"",DATEDIF(E537,$AT$9,"Y"),"")</f>
        <v/>
      </c>
      <c r="AU537" t="str">
        <f t="shared" ref="AU537:AU569" si="516">IF(B537&lt;&gt;"",DATEDIF(E537,$AT$9,"YM"),"")</f>
        <v/>
      </c>
      <c r="AV537" t="str">
        <f t="shared" ref="AV537:AV569" si="517">IF(B537&lt;&gt;"",DATEDIF(E537,$AT$9,"MD"),"")</f>
        <v/>
      </c>
    </row>
    <row r="538" spans="1:48" ht="21.75">
      <c r="A538" s="174">
        <v>1</v>
      </c>
      <c r="B538" s="175" t="s">
        <v>2054</v>
      </c>
      <c r="C538" s="175" t="s">
        <v>35</v>
      </c>
      <c r="D538" s="176">
        <v>38869</v>
      </c>
      <c r="E538" s="177">
        <v>38869</v>
      </c>
      <c r="F538" s="177">
        <v>41890</v>
      </c>
      <c r="G538" s="181"/>
      <c r="H538" s="178"/>
      <c r="I538" s="175" t="s">
        <v>58</v>
      </c>
      <c r="J538" s="177">
        <v>51410</v>
      </c>
      <c r="K538" s="179" t="s">
        <v>3</v>
      </c>
      <c r="L538" s="175" t="s">
        <v>1659</v>
      </c>
      <c r="M538" s="175" t="s">
        <v>1884</v>
      </c>
      <c r="N538" s="180"/>
      <c r="O538" s="175" t="s">
        <v>926</v>
      </c>
      <c r="P538" s="179" t="s">
        <v>73</v>
      </c>
      <c r="Q538" s="179" t="s">
        <v>2042</v>
      </c>
      <c r="R538" s="180"/>
      <c r="S538" s="235">
        <f t="shared" si="494"/>
        <v>1</v>
      </c>
      <c r="T538" s="236" t="str">
        <f t="shared" si="495"/>
        <v/>
      </c>
      <c r="U538" s="237" t="str">
        <f t="shared" si="496"/>
        <v/>
      </c>
      <c r="V538" s="245" t="str">
        <f t="shared" si="497"/>
        <v/>
      </c>
      <c r="W538" s="236" t="str">
        <f t="shared" si="498"/>
        <v/>
      </c>
      <c r="X538" s="237" t="str">
        <f t="shared" si="499"/>
        <v/>
      </c>
      <c r="Y538" s="245" t="str">
        <f t="shared" si="500"/>
        <v/>
      </c>
      <c r="Z538" s="236" t="str">
        <f t="shared" si="501"/>
        <v/>
      </c>
      <c r="AA538" s="248" t="str">
        <f t="shared" si="502"/>
        <v/>
      </c>
      <c r="AB538" s="235" t="str">
        <f t="shared" si="503"/>
        <v/>
      </c>
      <c r="AC538" s="236" t="str">
        <f t="shared" si="504"/>
        <v/>
      </c>
      <c r="AD538" s="236">
        <f t="shared" si="505"/>
        <v>1</v>
      </c>
      <c r="AE538" s="237" t="str">
        <f t="shared" si="506"/>
        <v/>
      </c>
      <c r="AF538" s="245" t="str">
        <f t="shared" si="507"/>
        <v/>
      </c>
      <c r="AG538" s="236" t="str">
        <f t="shared" si="508"/>
        <v/>
      </c>
      <c r="AH538" s="236" t="str">
        <f t="shared" si="509"/>
        <v/>
      </c>
      <c r="AI538" s="237" t="str">
        <f t="shared" si="510"/>
        <v/>
      </c>
      <c r="AJ538" s="245" t="str">
        <f t="shared" si="511"/>
        <v/>
      </c>
      <c r="AK538" s="236" t="str">
        <f t="shared" si="512"/>
        <v/>
      </c>
      <c r="AL538" s="236" t="str">
        <f t="shared" si="513"/>
        <v/>
      </c>
      <c r="AM538" s="248" t="str">
        <f t="shared" si="514"/>
        <v/>
      </c>
      <c r="AN538" s="235">
        <v>1</v>
      </c>
      <c r="AO538" s="237"/>
      <c r="AP538" s="245"/>
      <c r="AQ538" s="237"/>
      <c r="AR538" s="245"/>
      <c r="AS538" s="248"/>
      <c r="AT538">
        <f t="shared" si="515"/>
        <v>17</v>
      </c>
      <c r="AU538">
        <f t="shared" si="516"/>
        <v>0</v>
      </c>
      <c r="AV538">
        <f t="shared" si="517"/>
        <v>0</v>
      </c>
    </row>
    <row r="539" spans="1:48" ht="21.75">
      <c r="A539" s="174">
        <v>2</v>
      </c>
      <c r="B539" s="175" t="s">
        <v>2495</v>
      </c>
      <c r="C539" s="175" t="s">
        <v>35</v>
      </c>
      <c r="D539" s="176">
        <v>39224</v>
      </c>
      <c r="E539" s="177">
        <v>39630</v>
      </c>
      <c r="F539" s="177">
        <v>43395</v>
      </c>
      <c r="G539" s="181"/>
      <c r="H539" s="178"/>
      <c r="I539" s="175" t="s">
        <v>58</v>
      </c>
      <c r="J539" s="177">
        <v>52505</v>
      </c>
      <c r="K539" s="179" t="s">
        <v>3</v>
      </c>
      <c r="L539" s="175" t="s">
        <v>2182</v>
      </c>
      <c r="M539" s="175" t="s">
        <v>1884</v>
      </c>
      <c r="N539" s="175" t="s">
        <v>2183</v>
      </c>
      <c r="O539" s="175" t="s">
        <v>1338</v>
      </c>
      <c r="P539" s="179" t="s">
        <v>60</v>
      </c>
      <c r="Q539" s="179" t="s">
        <v>117</v>
      </c>
      <c r="R539" s="180"/>
      <c r="S539" s="235">
        <f t="shared" si="494"/>
        <v>1</v>
      </c>
      <c r="T539" s="236" t="str">
        <f t="shared" si="495"/>
        <v/>
      </c>
      <c r="U539" s="237" t="str">
        <f t="shared" si="496"/>
        <v/>
      </c>
      <c r="V539" s="245" t="str">
        <f t="shared" si="497"/>
        <v/>
      </c>
      <c r="W539" s="236" t="str">
        <f t="shared" si="498"/>
        <v/>
      </c>
      <c r="X539" s="237" t="str">
        <f t="shared" si="499"/>
        <v/>
      </c>
      <c r="Y539" s="245" t="str">
        <f t="shared" si="500"/>
        <v/>
      </c>
      <c r="Z539" s="236" t="str">
        <f t="shared" si="501"/>
        <v/>
      </c>
      <c r="AA539" s="248" t="str">
        <f t="shared" si="502"/>
        <v/>
      </c>
      <c r="AB539" s="235" t="str">
        <f t="shared" si="503"/>
        <v/>
      </c>
      <c r="AC539" s="236" t="str">
        <f t="shared" si="504"/>
        <v/>
      </c>
      <c r="AD539" s="236">
        <f t="shared" si="505"/>
        <v>1</v>
      </c>
      <c r="AE539" s="237" t="str">
        <f t="shared" si="506"/>
        <v/>
      </c>
      <c r="AF539" s="245" t="str">
        <f t="shared" si="507"/>
        <v/>
      </c>
      <c r="AG539" s="236" t="str">
        <f t="shared" si="508"/>
        <v/>
      </c>
      <c r="AH539" s="236" t="str">
        <f t="shared" si="509"/>
        <v/>
      </c>
      <c r="AI539" s="237" t="str">
        <f t="shared" si="510"/>
        <v/>
      </c>
      <c r="AJ539" s="245" t="str">
        <f t="shared" si="511"/>
        <v/>
      </c>
      <c r="AK539" s="236" t="str">
        <f t="shared" si="512"/>
        <v/>
      </c>
      <c r="AL539" s="236" t="str">
        <f t="shared" si="513"/>
        <v/>
      </c>
      <c r="AM539" s="248" t="str">
        <f t="shared" si="514"/>
        <v/>
      </c>
      <c r="AN539" s="235"/>
      <c r="AO539" s="237">
        <v>1</v>
      </c>
      <c r="AP539" s="245"/>
      <c r="AQ539" s="237"/>
      <c r="AR539" s="245"/>
      <c r="AS539" s="248"/>
      <c r="AT539">
        <f t="shared" si="515"/>
        <v>14</v>
      </c>
      <c r="AU539">
        <f t="shared" si="516"/>
        <v>11</v>
      </c>
      <c r="AV539">
        <f t="shared" si="517"/>
        <v>0</v>
      </c>
    </row>
    <row r="540" spans="1:48" ht="21.75">
      <c r="A540" s="174">
        <v>3</v>
      </c>
      <c r="B540" s="175" t="s">
        <v>2259</v>
      </c>
      <c r="C540" s="175" t="s">
        <v>35</v>
      </c>
      <c r="D540" s="176">
        <v>39148</v>
      </c>
      <c r="E540" s="177">
        <v>39148</v>
      </c>
      <c r="F540" s="177">
        <v>43647</v>
      </c>
      <c r="G540" s="181"/>
      <c r="H540" s="178"/>
      <c r="I540" s="175" t="s">
        <v>58</v>
      </c>
      <c r="J540" s="177">
        <v>51775</v>
      </c>
      <c r="K540" s="179" t="s">
        <v>3</v>
      </c>
      <c r="L540" s="175" t="s">
        <v>1922</v>
      </c>
      <c r="M540" s="175" t="s">
        <v>1891</v>
      </c>
      <c r="N540" s="175" t="s">
        <v>148</v>
      </c>
      <c r="O540" s="175" t="s">
        <v>550</v>
      </c>
      <c r="P540" s="179" t="s">
        <v>60</v>
      </c>
      <c r="Q540" s="179" t="s">
        <v>117</v>
      </c>
      <c r="R540" s="180"/>
      <c r="S540" s="235">
        <f t="shared" si="494"/>
        <v>1</v>
      </c>
      <c r="T540" s="236" t="str">
        <f t="shared" si="495"/>
        <v/>
      </c>
      <c r="U540" s="237" t="str">
        <f t="shared" si="496"/>
        <v/>
      </c>
      <c r="V540" s="245" t="str">
        <f t="shared" si="497"/>
        <v/>
      </c>
      <c r="W540" s="236" t="str">
        <f t="shared" si="498"/>
        <v/>
      </c>
      <c r="X540" s="237" t="str">
        <f t="shared" si="499"/>
        <v/>
      </c>
      <c r="Y540" s="245" t="str">
        <f t="shared" si="500"/>
        <v/>
      </c>
      <c r="Z540" s="236" t="str">
        <f t="shared" si="501"/>
        <v/>
      </c>
      <c r="AA540" s="248" t="str">
        <f t="shared" si="502"/>
        <v/>
      </c>
      <c r="AB540" s="235" t="str">
        <f t="shared" si="503"/>
        <v/>
      </c>
      <c r="AC540" s="236" t="str">
        <f t="shared" si="504"/>
        <v/>
      </c>
      <c r="AD540" s="236">
        <f t="shared" si="505"/>
        <v>1</v>
      </c>
      <c r="AE540" s="237" t="str">
        <f t="shared" si="506"/>
        <v/>
      </c>
      <c r="AF540" s="245" t="str">
        <f t="shared" si="507"/>
        <v/>
      </c>
      <c r="AG540" s="236" t="str">
        <f t="shared" si="508"/>
        <v/>
      </c>
      <c r="AH540" s="236" t="str">
        <f t="shared" si="509"/>
        <v/>
      </c>
      <c r="AI540" s="237" t="str">
        <f t="shared" si="510"/>
        <v/>
      </c>
      <c r="AJ540" s="245" t="str">
        <f t="shared" si="511"/>
        <v/>
      </c>
      <c r="AK540" s="236" t="str">
        <f t="shared" si="512"/>
        <v/>
      </c>
      <c r="AL540" s="236" t="str">
        <f t="shared" si="513"/>
        <v/>
      </c>
      <c r="AM540" s="248" t="str">
        <f t="shared" si="514"/>
        <v/>
      </c>
      <c r="AN540" s="235"/>
      <c r="AO540" s="237">
        <v>1</v>
      </c>
      <c r="AP540" s="245"/>
      <c r="AQ540" s="237"/>
      <c r="AR540" s="245"/>
      <c r="AS540" s="248"/>
      <c r="AT540">
        <f t="shared" si="515"/>
        <v>16</v>
      </c>
      <c r="AU540">
        <f t="shared" si="516"/>
        <v>2</v>
      </c>
      <c r="AV540">
        <f t="shared" si="517"/>
        <v>25</v>
      </c>
    </row>
    <row r="541" spans="1:48" ht="21.75">
      <c r="A541" s="174">
        <v>4</v>
      </c>
      <c r="B541" s="175" t="s">
        <v>1336</v>
      </c>
      <c r="C541" s="175" t="s">
        <v>35</v>
      </c>
      <c r="D541" s="176">
        <v>38443</v>
      </c>
      <c r="E541" s="177">
        <v>38443</v>
      </c>
      <c r="F541" s="177">
        <v>40728</v>
      </c>
      <c r="G541" s="181"/>
      <c r="H541" s="178"/>
      <c r="I541" s="175" t="s">
        <v>58</v>
      </c>
      <c r="J541" s="177">
        <v>51044</v>
      </c>
      <c r="K541" s="179" t="s">
        <v>10</v>
      </c>
      <c r="L541" s="175" t="s">
        <v>125</v>
      </c>
      <c r="M541" s="175" t="s">
        <v>126</v>
      </c>
      <c r="N541" s="175" t="s">
        <v>127</v>
      </c>
      <c r="O541" s="175" t="s">
        <v>7</v>
      </c>
      <c r="P541" s="179" t="s">
        <v>64</v>
      </c>
      <c r="Q541" s="179" t="s">
        <v>9</v>
      </c>
      <c r="R541" s="180"/>
      <c r="S541" s="235" t="str">
        <f t="shared" si="494"/>
        <v/>
      </c>
      <c r="T541" s="236">
        <f t="shared" si="495"/>
        <v>1</v>
      </c>
      <c r="U541" s="237" t="str">
        <f t="shared" si="496"/>
        <v/>
      </c>
      <c r="V541" s="245" t="str">
        <f t="shared" si="497"/>
        <v/>
      </c>
      <c r="W541" s="236" t="str">
        <f t="shared" si="498"/>
        <v/>
      </c>
      <c r="X541" s="237" t="str">
        <f t="shared" si="499"/>
        <v/>
      </c>
      <c r="Y541" s="245" t="str">
        <f t="shared" si="500"/>
        <v/>
      </c>
      <c r="Z541" s="236" t="str">
        <f t="shared" si="501"/>
        <v/>
      </c>
      <c r="AA541" s="248" t="str">
        <f t="shared" si="502"/>
        <v/>
      </c>
      <c r="AB541" s="235" t="str">
        <f t="shared" si="503"/>
        <v/>
      </c>
      <c r="AC541" s="236" t="str">
        <f t="shared" si="504"/>
        <v/>
      </c>
      <c r="AD541" s="236">
        <f t="shared" si="505"/>
        <v>1</v>
      </c>
      <c r="AE541" s="237" t="str">
        <f t="shared" si="506"/>
        <v/>
      </c>
      <c r="AF541" s="245" t="str">
        <f t="shared" si="507"/>
        <v/>
      </c>
      <c r="AG541" s="236" t="str">
        <f t="shared" si="508"/>
        <v/>
      </c>
      <c r="AH541" s="236" t="str">
        <f t="shared" si="509"/>
        <v/>
      </c>
      <c r="AI541" s="237" t="str">
        <f t="shared" si="510"/>
        <v/>
      </c>
      <c r="AJ541" s="245" t="str">
        <f t="shared" si="511"/>
        <v/>
      </c>
      <c r="AK541" s="236" t="str">
        <f t="shared" si="512"/>
        <v/>
      </c>
      <c r="AL541" s="236" t="str">
        <f t="shared" si="513"/>
        <v/>
      </c>
      <c r="AM541" s="248" t="str">
        <f t="shared" si="514"/>
        <v/>
      </c>
      <c r="AN541" s="235"/>
      <c r="AO541" s="237">
        <v>1</v>
      </c>
      <c r="AP541" s="245"/>
      <c r="AQ541" s="237"/>
      <c r="AR541" s="245"/>
      <c r="AS541" s="248"/>
      <c r="AT541">
        <f t="shared" si="515"/>
        <v>18</v>
      </c>
      <c r="AU541">
        <f t="shared" si="516"/>
        <v>2</v>
      </c>
      <c r="AV541">
        <f t="shared" si="517"/>
        <v>0</v>
      </c>
    </row>
    <row r="542" spans="1:48" ht="21.75">
      <c r="A542" s="174">
        <v>5</v>
      </c>
      <c r="B542" s="175" t="s">
        <v>1711</v>
      </c>
      <c r="C542" s="175" t="s">
        <v>35</v>
      </c>
      <c r="D542" s="176">
        <v>40148</v>
      </c>
      <c r="E542" s="177">
        <v>39755</v>
      </c>
      <c r="F542" s="177">
        <v>41766</v>
      </c>
      <c r="G542" s="181"/>
      <c r="H542" s="178"/>
      <c r="I542" s="175" t="s">
        <v>58</v>
      </c>
      <c r="J542" s="177">
        <v>51410</v>
      </c>
      <c r="K542" s="179" t="s">
        <v>10</v>
      </c>
      <c r="L542" s="175" t="s">
        <v>1239</v>
      </c>
      <c r="M542" s="175" t="s">
        <v>29</v>
      </c>
      <c r="N542" s="175" t="s">
        <v>1240</v>
      </c>
      <c r="O542" s="175" t="s">
        <v>31</v>
      </c>
      <c r="P542" s="179" t="s">
        <v>9</v>
      </c>
      <c r="Q542" s="179" t="s">
        <v>78</v>
      </c>
      <c r="R542" s="180"/>
      <c r="S542" s="235" t="str">
        <f t="shared" si="494"/>
        <v/>
      </c>
      <c r="T542" s="236">
        <f t="shared" si="495"/>
        <v>1</v>
      </c>
      <c r="U542" s="237" t="str">
        <f t="shared" si="496"/>
        <v/>
      </c>
      <c r="V542" s="245" t="str">
        <f t="shared" si="497"/>
        <v/>
      </c>
      <c r="W542" s="236" t="str">
        <f t="shared" si="498"/>
        <v/>
      </c>
      <c r="X542" s="237" t="str">
        <f t="shared" si="499"/>
        <v/>
      </c>
      <c r="Y542" s="245" t="str">
        <f t="shared" si="500"/>
        <v/>
      </c>
      <c r="Z542" s="236" t="str">
        <f t="shared" si="501"/>
        <v/>
      </c>
      <c r="AA542" s="248" t="str">
        <f t="shared" si="502"/>
        <v/>
      </c>
      <c r="AB542" s="235" t="str">
        <f t="shared" si="503"/>
        <v/>
      </c>
      <c r="AC542" s="236" t="str">
        <f t="shared" si="504"/>
        <v/>
      </c>
      <c r="AD542" s="236">
        <f t="shared" si="505"/>
        <v>1</v>
      </c>
      <c r="AE542" s="237" t="str">
        <f t="shared" si="506"/>
        <v/>
      </c>
      <c r="AF542" s="245" t="str">
        <f t="shared" si="507"/>
        <v/>
      </c>
      <c r="AG542" s="236" t="str">
        <f t="shared" si="508"/>
        <v/>
      </c>
      <c r="AH542" s="236" t="str">
        <f t="shared" si="509"/>
        <v/>
      </c>
      <c r="AI542" s="237" t="str">
        <f t="shared" si="510"/>
        <v/>
      </c>
      <c r="AJ542" s="245" t="str">
        <f t="shared" si="511"/>
        <v/>
      </c>
      <c r="AK542" s="236" t="str">
        <f t="shared" si="512"/>
        <v/>
      </c>
      <c r="AL542" s="236" t="str">
        <f t="shared" si="513"/>
        <v/>
      </c>
      <c r="AM542" s="248" t="str">
        <f t="shared" si="514"/>
        <v/>
      </c>
      <c r="AN542" s="235"/>
      <c r="AO542" s="237">
        <v>1</v>
      </c>
      <c r="AP542" s="245"/>
      <c r="AQ542" s="237"/>
      <c r="AR542" s="245"/>
      <c r="AS542" s="248"/>
      <c r="AT542">
        <f t="shared" si="515"/>
        <v>14</v>
      </c>
      <c r="AU542">
        <f t="shared" si="516"/>
        <v>6</v>
      </c>
      <c r="AV542">
        <f t="shared" si="517"/>
        <v>29</v>
      </c>
    </row>
    <row r="543" spans="1:48" ht="21.75">
      <c r="A543" s="174">
        <v>6</v>
      </c>
      <c r="B543" s="175" t="s">
        <v>1988</v>
      </c>
      <c r="C543" s="175" t="s">
        <v>35</v>
      </c>
      <c r="D543" s="176">
        <v>39203</v>
      </c>
      <c r="E543" s="177">
        <v>39203</v>
      </c>
      <c r="F543" s="177">
        <v>42801</v>
      </c>
      <c r="G543" s="181"/>
      <c r="H543" s="178"/>
      <c r="I543" s="175" t="s">
        <v>58</v>
      </c>
      <c r="J543" s="177">
        <v>51410</v>
      </c>
      <c r="K543" s="179" t="s">
        <v>10</v>
      </c>
      <c r="L543" s="175" t="s">
        <v>1376</v>
      </c>
      <c r="M543" s="175" t="s">
        <v>29</v>
      </c>
      <c r="N543" s="175" t="s">
        <v>112</v>
      </c>
      <c r="O543" s="175" t="s">
        <v>31</v>
      </c>
      <c r="P543" s="179" t="s">
        <v>9</v>
      </c>
      <c r="Q543" s="179" t="s">
        <v>59</v>
      </c>
      <c r="R543" s="180"/>
      <c r="S543" s="235" t="str">
        <f t="shared" si="494"/>
        <v/>
      </c>
      <c r="T543" s="236">
        <f t="shared" si="495"/>
        <v>1</v>
      </c>
      <c r="U543" s="237" t="str">
        <f t="shared" si="496"/>
        <v/>
      </c>
      <c r="V543" s="245" t="str">
        <f t="shared" si="497"/>
        <v/>
      </c>
      <c r="W543" s="236" t="str">
        <f t="shared" si="498"/>
        <v/>
      </c>
      <c r="X543" s="237" t="str">
        <f t="shared" si="499"/>
        <v/>
      </c>
      <c r="Y543" s="245" t="str">
        <f t="shared" si="500"/>
        <v/>
      </c>
      <c r="Z543" s="236" t="str">
        <f t="shared" si="501"/>
        <v/>
      </c>
      <c r="AA543" s="248" t="str">
        <f t="shared" si="502"/>
        <v/>
      </c>
      <c r="AB543" s="235" t="str">
        <f t="shared" si="503"/>
        <v/>
      </c>
      <c r="AC543" s="236" t="str">
        <f t="shared" si="504"/>
        <v/>
      </c>
      <c r="AD543" s="236">
        <f t="shared" si="505"/>
        <v>1</v>
      </c>
      <c r="AE543" s="237" t="str">
        <f t="shared" si="506"/>
        <v/>
      </c>
      <c r="AF543" s="245" t="str">
        <f t="shared" si="507"/>
        <v/>
      </c>
      <c r="AG543" s="236" t="str">
        <f t="shared" si="508"/>
        <v/>
      </c>
      <c r="AH543" s="236" t="str">
        <f t="shared" si="509"/>
        <v/>
      </c>
      <c r="AI543" s="237" t="str">
        <f t="shared" si="510"/>
        <v/>
      </c>
      <c r="AJ543" s="245" t="str">
        <f t="shared" si="511"/>
        <v/>
      </c>
      <c r="AK543" s="236" t="str">
        <f t="shared" si="512"/>
        <v/>
      </c>
      <c r="AL543" s="236" t="str">
        <f t="shared" si="513"/>
        <v/>
      </c>
      <c r="AM543" s="248" t="str">
        <f t="shared" si="514"/>
        <v/>
      </c>
      <c r="AN543" s="235">
        <v>1</v>
      </c>
      <c r="AO543" s="237"/>
      <c r="AP543" s="245"/>
      <c r="AQ543" s="237"/>
      <c r="AR543" s="245"/>
      <c r="AS543" s="248"/>
      <c r="AT543">
        <f t="shared" si="515"/>
        <v>16</v>
      </c>
      <c r="AU543">
        <f t="shared" si="516"/>
        <v>1</v>
      </c>
      <c r="AV543">
        <f t="shared" si="517"/>
        <v>0</v>
      </c>
    </row>
    <row r="544" spans="1:48" ht="21.75">
      <c r="A544" s="174">
        <v>7</v>
      </c>
      <c r="B544" s="175" t="s">
        <v>1712</v>
      </c>
      <c r="C544" s="175" t="s">
        <v>35</v>
      </c>
      <c r="D544" s="176">
        <v>39265</v>
      </c>
      <c r="E544" s="177">
        <v>39022</v>
      </c>
      <c r="F544" s="177">
        <v>41799</v>
      </c>
      <c r="G544" s="181"/>
      <c r="H544" s="178"/>
      <c r="I544" s="175" t="s">
        <v>58</v>
      </c>
      <c r="J544" s="177">
        <v>50314</v>
      </c>
      <c r="K544" s="179" t="s">
        <v>10</v>
      </c>
      <c r="L544" s="175" t="s">
        <v>1239</v>
      </c>
      <c r="M544" s="175" t="s">
        <v>29</v>
      </c>
      <c r="N544" s="175" t="s">
        <v>1240</v>
      </c>
      <c r="O544" s="175" t="s">
        <v>31</v>
      </c>
      <c r="P544" s="179" t="s">
        <v>9</v>
      </c>
      <c r="Q544" s="179" t="s">
        <v>59</v>
      </c>
      <c r="R544" s="180"/>
      <c r="S544" s="235" t="str">
        <f t="shared" si="494"/>
        <v/>
      </c>
      <c r="T544" s="236">
        <f t="shared" si="495"/>
        <v>1</v>
      </c>
      <c r="U544" s="237" t="str">
        <f t="shared" si="496"/>
        <v/>
      </c>
      <c r="V544" s="245" t="str">
        <f t="shared" si="497"/>
        <v/>
      </c>
      <c r="W544" s="236" t="str">
        <f t="shared" si="498"/>
        <v/>
      </c>
      <c r="X544" s="237" t="str">
        <f t="shared" si="499"/>
        <v/>
      </c>
      <c r="Y544" s="245" t="str">
        <f t="shared" si="500"/>
        <v/>
      </c>
      <c r="Z544" s="236" t="str">
        <f t="shared" si="501"/>
        <v/>
      </c>
      <c r="AA544" s="248" t="str">
        <f t="shared" si="502"/>
        <v/>
      </c>
      <c r="AB544" s="235" t="str">
        <f t="shared" si="503"/>
        <v/>
      </c>
      <c r="AC544" s="236" t="str">
        <f t="shared" si="504"/>
        <v/>
      </c>
      <c r="AD544" s="236">
        <f t="shared" si="505"/>
        <v>1</v>
      </c>
      <c r="AE544" s="237" t="str">
        <f t="shared" si="506"/>
        <v/>
      </c>
      <c r="AF544" s="245" t="str">
        <f t="shared" si="507"/>
        <v/>
      </c>
      <c r="AG544" s="236" t="str">
        <f t="shared" si="508"/>
        <v/>
      </c>
      <c r="AH544" s="236" t="str">
        <f t="shared" si="509"/>
        <v/>
      </c>
      <c r="AI544" s="237" t="str">
        <f t="shared" si="510"/>
        <v/>
      </c>
      <c r="AJ544" s="245" t="str">
        <f t="shared" si="511"/>
        <v/>
      </c>
      <c r="AK544" s="236" t="str">
        <f t="shared" si="512"/>
        <v/>
      </c>
      <c r="AL544" s="236" t="str">
        <f t="shared" si="513"/>
        <v/>
      </c>
      <c r="AM544" s="248" t="str">
        <f t="shared" si="514"/>
        <v/>
      </c>
      <c r="AN544" s="235"/>
      <c r="AO544" s="237">
        <v>1</v>
      </c>
      <c r="AP544" s="245"/>
      <c r="AQ544" s="237"/>
      <c r="AR544" s="245"/>
      <c r="AS544" s="248"/>
      <c r="AT544">
        <f t="shared" si="515"/>
        <v>16</v>
      </c>
      <c r="AU544">
        <f t="shared" si="516"/>
        <v>7</v>
      </c>
      <c r="AV544">
        <f t="shared" si="517"/>
        <v>0</v>
      </c>
    </row>
    <row r="545" spans="1:48" ht="21.75">
      <c r="A545" s="174">
        <v>8</v>
      </c>
      <c r="B545" s="175" t="s">
        <v>2260</v>
      </c>
      <c r="C545" s="175" t="s">
        <v>96</v>
      </c>
      <c r="D545" s="176">
        <v>44014</v>
      </c>
      <c r="E545" s="177">
        <v>44014</v>
      </c>
      <c r="F545" s="181"/>
      <c r="G545" s="181"/>
      <c r="H545" s="178"/>
      <c r="I545" s="175" t="s">
        <v>58</v>
      </c>
      <c r="J545" s="177">
        <v>49949</v>
      </c>
      <c r="K545" s="179" t="s">
        <v>3</v>
      </c>
      <c r="L545" s="175" t="s">
        <v>1895</v>
      </c>
      <c r="M545" s="175" t="s">
        <v>88</v>
      </c>
      <c r="N545" s="175" t="s">
        <v>140</v>
      </c>
      <c r="O545" s="175" t="s">
        <v>697</v>
      </c>
      <c r="P545" s="179" t="s">
        <v>495</v>
      </c>
      <c r="Q545" s="179" t="s">
        <v>2360</v>
      </c>
      <c r="R545" s="180"/>
      <c r="S545" s="235">
        <f t="shared" si="494"/>
        <v>1</v>
      </c>
      <c r="T545" s="236" t="str">
        <f t="shared" si="495"/>
        <v/>
      </c>
      <c r="U545" s="237" t="str">
        <f t="shared" si="496"/>
        <v/>
      </c>
      <c r="V545" s="245" t="str">
        <f t="shared" si="497"/>
        <v/>
      </c>
      <c r="W545" s="236" t="str">
        <f t="shared" si="498"/>
        <v/>
      </c>
      <c r="X545" s="237" t="str">
        <f t="shared" si="499"/>
        <v/>
      </c>
      <c r="Y545" s="245" t="str">
        <f t="shared" si="500"/>
        <v/>
      </c>
      <c r="Z545" s="236" t="str">
        <f t="shared" si="501"/>
        <v/>
      </c>
      <c r="AA545" s="248" t="str">
        <f t="shared" si="502"/>
        <v/>
      </c>
      <c r="AB545" s="235" t="str">
        <f t="shared" si="503"/>
        <v/>
      </c>
      <c r="AC545" s="236" t="str">
        <f t="shared" si="504"/>
        <v/>
      </c>
      <c r="AD545" s="236" t="str">
        <f t="shared" si="505"/>
        <v/>
      </c>
      <c r="AE545" s="237">
        <f t="shared" si="506"/>
        <v>1</v>
      </c>
      <c r="AF545" s="245" t="str">
        <f t="shared" si="507"/>
        <v/>
      </c>
      <c r="AG545" s="236" t="str">
        <f t="shared" si="508"/>
        <v/>
      </c>
      <c r="AH545" s="236" t="str">
        <f t="shared" si="509"/>
        <v/>
      </c>
      <c r="AI545" s="237" t="str">
        <f t="shared" si="510"/>
        <v/>
      </c>
      <c r="AJ545" s="245" t="str">
        <f t="shared" si="511"/>
        <v/>
      </c>
      <c r="AK545" s="236" t="str">
        <f t="shared" si="512"/>
        <v/>
      </c>
      <c r="AL545" s="236" t="str">
        <f t="shared" si="513"/>
        <v/>
      </c>
      <c r="AM545" s="248" t="str">
        <f t="shared" si="514"/>
        <v/>
      </c>
      <c r="AN545" s="235"/>
      <c r="AO545" s="237">
        <v>1</v>
      </c>
      <c r="AP545" s="245"/>
      <c r="AQ545" s="237"/>
      <c r="AR545" s="245"/>
      <c r="AS545" s="248"/>
      <c r="AT545">
        <f t="shared" si="515"/>
        <v>2</v>
      </c>
      <c r="AU545">
        <f t="shared" si="516"/>
        <v>10</v>
      </c>
      <c r="AV545">
        <f t="shared" si="517"/>
        <v>30</v>
      </c>
    </row>
    <row r="546" spans="1:48" ht="21.75">
      <c r="A546" s="174">
        <v>9</v>
      </c>
      <c r="B546" s="175" t="s">
        <v>2261</v>
      </c>
      <c r="C546" s="175" t="s">
        <v>96</v>
      </c>
      <c r="D546" s="176">
        <v>44013</v>
      </c>
      <c r="E546" s="177">
        <v>44013</v>
      </c>
      <c r="F546" s="181"/>
      <c r="G546" s="181"/>
      <c r="H546" s="178"/>
      <c r="I546" s="175" t="s">
        <v>58</v>
      </c>
      <c r="J546" s="177">
        <v>52140</v>
      </c>
      <c r="K546" s="179" t="s">
        <v>3</v>
      </c>
      <c r="L546" s="175" t="s">
        <v>2264</v>
      </c>
      <c r="M546" s="175" t="s">
        <v>2425</v>
      </c>
      <c r="N546" s="175" t="s">
        <v>207</v>
      </c>
      <c r="O546" s="175" t="s">
        <v>2426</v>
      </c>
      <c r="P546" s="179" t="s">
        <v>60</v>
      </c>
      <c r="Q546" s="179" t="s">
        <v>117</v>
      </c>
      <c r="R546" s="180"/>
      <c r="S546" s="235">
        <f t="shared" si="494"/>
        <v>1</v>
      </c>
      <c r="T546" s="236" t="str">
        <f t="shared" si="495"/>
        <v/>
      </c>
      <c r="U546" s="237" t="str">
        <f t="shared" si="496"/>
        <v/>
      </c>
      <c r="V546" s="245" t="str">
        <f t="shared" si="497"/>
        <v/>
      </c>
      <c r="W546" s="236" t="str">
        <f t="shared" si="498"/>
        <v/>
      </c>
      <c r="X546" s="237" t="str">
        <f t="shared" si="499"/>
        <v/>
      </c>
      <c r="Y546" s="245" t="str">
        <f t="shared" si="500"/>
        <v/>
      </c>
      <c r="Z546" s="236" t="str">
        <f t="shared" si="501"/>
        <v/>
      </c>
      <c r="AA546" s="248" t="str">
        <f t="shared" si="502"/>
        <v/>
      </c>
      <c r="AB546" s="235" t="str">
        <f t="shared" si="503"/>
        <v/>
      </c>
      <c r="AC546" s="236" t="str">
        <f t="shared" si="504"/>
        <v/>
      </c>
      <c r="AD546" s="236" t="str">
        <f t="shared" si="505"/>
        <v/>
      </c>
      <c r="AE546" s="237">
        <f t="shared" si="506"/>
        <v>1</v>
      </c>
      <c r="AF546" s="245" t="str">
        <f t="shared" si="507"/>
        <v/>
      </c>
      <c r="AG546" s="236" t="str">
        <f t="shared" si="508"/>
        <v/>
      </c>
      <c r="AH546" s="236" t="str">
        <f t="shared" si="509"/>
        <v/>
      </c>
      <c r="AI546" s="237" t="str">
        <f t="shared" si="510"/>
        <v/>
      </c>
      <c r="AJ546" s="245" t="str">
        <f t="shared" si="511"/>
        <v/>
      </c>
      <c r="AK546" s="236" t="str">
        <f t="shared" si="512"/>
        <v/>
      </c>
      <c r="AL546" s="236" t="str">
        <f t="shared" si="513"/>
        <v/>
      </c>
      <c r="AM546" s="248" t="str">
        <f t="shared" si="514"/>
        <v/>
      </c>
      <c r="AN546" s="235"/>
      <c r="AO546" s="237">
        <v>1</v>
      </c>
      <c r="AP546" s="245"/>
      <c r="AQ546" s="237"/>
      <c r="AR546" s="245"/>
      <c r="AS546" s="248"/>
      <c r="AT546">
        <f t="shared" si="515"/>
        <v>2</v>
      </c>
      <c r="AU546">
        <f t="shared" si="516"/>
        <v>11</v>
      </c>
      <c r="AV546">
        <f t="shared" si="517"/>
        <v>0</v>
      </c>
    </row>
    <row r="547" spans="1:48" ht="21.75">
      <c r="A547" s="174">
        <v>10</v>
      </c>
      <c r="B547" s="175" t="s">
        <v>2179</v>
      </c>
      <c r="C547" s="175" t="s">
        <v>96</v>
      </c>
      <c r="D547" s="176">
        <v>38869</v>
      </c>
      <c r="E547" s="177">
        <v>38869</v>
      </c>
      <c r="F547" s="181"/>
      <c r="G547" s="181"/>
      <c r="H547" s="178"/>
      <c r="I547" s="175" t="s">
        <v>58</v>
      </c>
      <c r="J547" s="177">
        <v>50314</v>
      </c>
      <c r="K547" s="179" t="s">
        <v>3</v>
      </c>
      <c r="L547" s="175" t="s">
        <v>2181</v>
      </c>
      <c r="M547" s="175" t="s">
        <v>88</v>
      </c>
      <c r="N547" s="175" t="s">
        <v>443</v>
      </c>
      <c r="O547" s="175" t="s">
        <v>31</v>
      </c>
      <c r="P547" s="179" t="s">
        <v>60</v>
      </c>
      <c r="Q547" s="179" t="s">
        <v>2042</v>
      </c>
      <c r="R547" s="180"/>
      <c r="S547" s="235">
        <f t="shared" si="494"/>
        <v>1</v>
      </c>
      <c r="T547" s="236" t="str">
        <f t="shared" si="495"/>
        <v/>
      </c>
      <c r="U547" s="237" t="str">
        <f t="shared" si="496"/>
        <v/>
      </c>
      <c r="V547" s="245" t="str">
        <f t="shared" si="497"/>
        <v/>
      </c>
      <c r="W547" s="236" t="str">
        <f t="shared" si="498"/>
        <v/>
      </c>
      <c r="X547" s="237" t="str">
        <f t="shared" si="499"/>
        <v/>
      </c>
      <c r="Y547" s="245" t="str">
        <f t="shared" si="500"/>
        <v/>
      </c>
      <c r="Z547" s="236" t="str">
        <f t="shared" si="501"/>
        <v/>
      </c>
      <c r="AA547" s="248" t="str">
        <f t="shared" si="502"/>
        <v/>
      </c>
      <c r="AB547" s="235" t="str">
        <f t="shared" si="503"/>
        <v/>
      </c>
      <c r="AC547" s="236" t="str">
        <f t="shared" si="504"/>
        <v/>
      </c>
      <c r="AD547" s="236" t="str">
        <f t="shared" si="505"/>
        <v/>
      </c>
      <c r="AE547" s="237">
        <f t="shared" si="506"/>
        <v>1</v>
      </c>
      <c r="AF547" s="245" t="str">
        <f t="shared" si="507"/>
        <v/>
      </c>
      <c r="AG547" s="236" t="str">
        <f t="shared" si="508"/>
        <v/>
      </c>
      <c r="AH547" s="236" t="str">
        <f t="shared" si="509"/>
        <v/>
      </c>
      <c r="AI547" s="237" t="str">
        <f t="shared" si="510"/>
        <v/>
      </c>
      <c r="AJ547" s="245" t="str">
        <f t="shared" si="511"/>
        <v/>
      </c>
      <c r="AK547" s="236" t="str">
        <f t="shared" si="512"/>
        <v/>
      </c>
      <c r="AL547" s="236" t="str">
        <f t="shared" si="513"/>
        <v/>
      </c>
      <c r="AM547" s="248" t="str">
        <f t="shared" si="514"/>
        <v/>
      </c>
      <c r="AN547" s="235">
        <v>1</v>
      </c>
      <c r="AO547" s="237"/>
      <c r="AP547" s="245"/>
      <c r="AQ547" s="237"/>
      <c r="AR547" s="245"/>
      <c r="AS547" s="248"/>
      <c r="AT547">
        <f t="shared" si="515"/>
        <v>17</v>
      </c>
      <c r="AU547">
        <f t="shared" si="516"/>
        <v>0</v>
      </c>
      <c r="AV547">
        <f t="shared" si="517"/>
        <v>0</v>
      </c>
    </row>
    <row r="548" spans="1:48" ht="21.75">
      <c r="A548" s="174">
        <v>11</v>
      </c>
      <c r="B548" s="175" t="s">
        <v>2427</v>
      </c>
      <c r="C548" s="175" t="s">
        <v>96</v>
      </c>
      <c r="D548" s="176">
        <v>40912</v>
      </c>
      <c r="E548" s="177">
        <v>40912</v>
      </c>
      <c r="F548" s="181"/>
      <c r="G548" s="181"/>
      <c r="H548" s="178"/>
      <c r="I548" s="175" t="s">
        <v>58</v>
      </c>
      <c r="J548" s="177">
        <v>52871</v>
      </c>
      <c r="K548" s="179" t="s">
        <v>3</v>
      </c>
      <c r="L548" s="175" t="s">
        <v>2428</v>
      </c>
      <c r="M548" s="175" t="s">
        <v>88</v>
      </c>
      <c r="N548" s="175" t="s">
        <v>2429</v>
      </c>
      <c r="O548" s="175" t="s">
        <v>311</v>
      </c>
      <c r="P548" s="179" t="s">
        <v>1768</v>
      </c>
      <c r="Q548" s="179" t="s">
        <v>2313</v>
      </c>
      <c r="R548" s="180"/>
      <c r="S548" s="235">
        <f t="shared" si="494"/>
        <v>1</v>
      </c>
      <c r="T548" s="236" t="str">
        <f t="shared" si="495"/>
        <v/>
      </c>
      <c r="U548" s="237" t="str">
        <f t="shared" si="496"/>
        <v/>
      </c>
      <c r="V548" s="245" t="str">
        <f t="shared" si="497"/>
        <v/>
      </c>
      <c r="W548" s="236" t="str">
        <f t="shared" si="498"/>
        <v/>
      </c>
      <c r="X548" s="237" t="str">
        <f t="shared" si="499"/>
        <v/>
      </c>
      <c r="Y548" s="245" t="str">
        <f t="shared" si="500"/>
        <v/>
      </c>
      <c r="Z548" s="236" t="str">
        <f t="shared" si="501"/>
        <v/>
      </c>
      <c r="AA548" s="248" t="str">
        <f t="shared" si="502"/>
        <v/>
      </c>
      <c r="AB548" s="235" t="str">
        <f t="shared" si="503"/>
        <v/>
      </c>
      <c r="AC548" s="236" t="str">
        <f t="shared" si="504"/>
        <v/>
      </c>
      <c r="AD548" s="236" t="str">
        <f t="shared" si="505"/>
        <v/>
      </c>
      <c r="AE548" s="237">
        <f t="shared" si="506"/>
        <v>1</v>
      </c>
      <c r="AF548" s="245" t="str">
        <f t="shared" si="507"/>
        <v/>
      </c>
      <c r="AG548" s="236" t="str">
        <f t="shared" si="508"/>
        <v/>
      </c>
      <c r="AH548" s="236" t="str">
        <f t="shared" si="509"/>
        <v/>
      </c>
      <c r="AI548" s="237" t="str">
        <f t="shared" si="510"/>
        <v/>
      </c>
      <c r="AJ548" s="245" t="str">
        <f t="shared" si="511"/>
        <v/>
      </c>
      <c r="AK548" s="236" t="str">
        <f t="shared" si="512"/>
        <v/>
      </c>
      <c r="AL548" s="236" t="str">
        <f t="shared" si="513"/>
        <v/>
      </c>
      <c r="AM548" s="248" t="str">
        <f t="shared" si="514"/>
        <v/>
      </c>
      <c r="AN548" s="235"/>
      <c r="AO548" s="237">
        <v>1</v>
      </c>
      <c r="AP548" s="245"/>
      <c r="AQ548" s="237"/>
      <c r="AR548" s="245"/>
      <c r="AS548" s="248"/>
      <c r="AT548">
        <f t="shared" si="515"/>
        <v>11</v>
      </c>
      <c r="AU548">
        <f t="shared" si="516"/>
        <v>4</v>
      </c>
      <c r="AV548">
        <f t="shared" si="517"/>
        <v>28</v>
      </c>
    </row>
    <row r="549" spans="1:48" ht="21.75">
      <c r="A549" s="174">
        <v>12</v>
      </c>
      <c r="B549" s="175" t="s">
        <v>2180</v>
      </c>
      <c r="C549" s="175" t="s">
        <v>96</v>
      </c>
      <c r="D549" s="176">
        <v>39142</v>
      </c>
      <c r="E549" s="177">
        <v>39142</v>
      </c>
      <c r="F549" s="181"/>
      <c r="G549" s="181"/>
      <c r="H549" s="178"/>
      <c r="I549" s="175" t="s">
        <v>58</v>
      </c>
      <c r="J549" s="177">
        <v>52505</v>
      </c>
      <c r="K549" s="179" t="s">
        <v>3</v>
      </c>
      <c r="L549" s="175" t="s">
        <v>1760</v>
      </c>
      <c r="M549" s="175" t="s">
        <v>88</v>
      </c>
      <c r="N549" s="175" t="s">
        <v>222</v>
      </c>
      <c r="O549" s="175" t="s">
        <v>579</v>
      </c>
      <c r="P549" s="179" t="s">
        <v>117</v>
      </c>
      <c r="Q549" s="179" t="s">
        <v>2042</v>
      </c>
      <c r="R549" s="180"/>
      <c r="S549" s="235">
        <f t="shared" si="494"/>
        <v>1</v>
      </c>
      <c r="T549" s="236" t="str">
        <f t="shared" si="495"/>
        <v/>
      </c>
      <c r="U549" s="237" t="str">
        <f t="shared" si="496"/>
        <v/>
      </c>
      <c r="V549" s="245" t="str">
        <f t="shared" si="497"/>
        <v/>
      </c>
      <c r="W549" s="236" t="str">
        <f t="shared" si="498"/>
        <v/>
      </c>
      <c r="X549" s="237" t="str">
        <f t="shared" si="499"/>
        <v/>
      </c>
      <c r="Y549" s="245" t="str">
        <f t="shared" si="500"/>
        <v/>
      </c>
      <c r="Z549" s="236" t="str">
        <f t="shared" si="501"/>
        <v/>
      </c>
      <c r="AA549" s="248" t="str">
        <f t="shared" si="502"/>
        <v/>
      </c>
      <c r="AB549" s="235" t="str">
        <f t="shared" si="503"/>
        <v/>
      </c>
      <c r="AC549" s="236" t="str">
        <f t="shared" si="504"/>
        <v/>
      </c>
      <c r="AD549" s="236" t="str">
        <f t="shared" si="505"/>
        <v/>
      </c>
      <c r="AE549" s="237">
        <f t="shared" si="506"/>
        <v>1</v>
      </c>
      <c r="AF549" s="245" t="str">
        <f t="shared" si="507"/>
        <v/>
      </c>
      <c r="AG549" s="236" t="str">
        <f t="shared" si="508"/>
        <v/>
      </c>
      <c r="AH549" s="236" t="str">
        <f t="shared" si="509"/>
        <v/>
      </c>
      <c r="AI549" s="237" t="str">
        <f t="shared" si="510"/>
        <v/>
      </c>
      <c r="AJ549" s="245" t="str">
        <f t="shared" si="511"/>
        <v/>
      </c>
      <c r="AK549" s="236" t="str">
        <f t="shared" si="512"/>
        <v/>
      </c>
      <c r="AL549" s="236" t="str">
        <f t="shared" si="513"/>
        <v/>
      </c>
      <c r="AM549" s="248" t="str">
        <f t="shared" si="514"/>
        <v/>
      </c>
      <c r="AN549" s="235"/>
      <c r="AO549" s="237">
        <v>1</v>
      </c>
      <c r="AP549" s="245"/>
      <c r="AQ549" s="237"/>
      <c r="AR549" s="245"/>
      <c r="AS549" s="248"/>
      <c r="AT549">
        <f t="shared" si="515"/>
        <v>16</v>
      </c>
      <c r="AU549">
        <f t="shared" si="516"/>
        <v>3</v>
      </c>
      <c r="AV549">
        <f t="shared" si="517"/>
        <v>0</v>
      </c>
    </row>
    <row r="550" spans="1:48" ht="21.75">
      <c r="A550" s="174">
        <v>13</v>
      </c>
      <c r="B550" s="175" t="s">
        <v>1337</v>
      </c>
      <c r="C550" s="175" t="s">
        <v>96</v>
      </c>
      <c r="D550" s="176">
        <v>38443</v>
      </c>
      <c r="E550" s="177">
        <v>38443</v>
      </c>
      <c r="F550" s="181"/>
      <c r="G550" s="181"/>
      <c r="H550" s="178"/>
      <c r="I550" s="175" t="s">
        <v>58</v>
      </c>
      <c r="J550" s="177">
        <v>51410</v>
      </c>
      <c r="K550" s="179" t="s">
        <v>3</v>
      </c>
      <c r="L550" s="175" t="s">
        <v>1922</v>
      </c>
      <c r="M550" s="175" t="s">
        <v>1891</v>
      </c>
      <c r="N550" s="175" t="s">
        <v>148</v>
      </c>
      <c r="O550" s="175" t="s">
        <v>550</v>
      </c>
      <c r="P550" s="179" t="s">
        <v>99</v>
      </c>
      <c r="Q550" s="179" t="s">
        <v>73</v>
      </c>
      <c r="R550" s="180"/>
      <c r="S550" s="235">
        <f t="shared" si="494"/>
        <v>1</v>
      </c>
      <c r="T550" s="236" t="str">
        <f t="shared" si="495"/>
        <v/>
      </c>
      <c r="U550" s="237" t="str">
        <f t="shared" si="496"/>
        <v/>
      </c>
      <c r="V550" s="245" t="str">
        <f t="shared" si="497"/>
        <v/>
      </c>
      <c r="W550" s="236" t="str">
        <f t="shared" si="498"/>
        <v/>
      </c>
      <c r="X550" s="237" t="str">
        <f t="shared" si="499"/>
        <v/>
      </c>
      <c r="Y550" s="245" t="str">
        <f t="shared" si="500"/>
        <v/>
      </c>
      <c r="Z550" s="236" t="str">
        <f t="shared" si="501"/>
        <v/>
      </c>
      <c r="AA550" s="248" t="str">
        <f t="shared" si="502"/>
        <v/>
      </c>
      <c r="AB550" s="235" t="str">
        <f t="shared" si="503"/>
        <v/>
      </c>
      <c r="AC550" s="236" t="str">
        <f t="shared" si="504"/>
        <v/>
      </c>
      <c r="AD550" s="236" t="str">
        <f t="shared" si="505"/>
        <v/>
      </c>
      <c r="AE550" s="237">
        <f t="shared" si="506"/>
        <v>1</v>
      </c>
      <c r="AF550" s="245" t="str">
        <f t="shared" si="507"/>
        <v/>
      </c>
      <c r="AG550" s="236" t="str">
        <f t="shared" si="508"/>
        <v/>
      </c>
      <c r="AH550" s="236" t="str">
        <f t="shared" si="509"/>
        <v/>
      </c>
      <c r="AI550" s="237" t="str">
        <f t="shared" si="510"/>
        <v/>
      </c>
      <c r="AJ550" s="245" t="str">
        <f t="shared" si="511"/>
        <v/>
      </c>
      <c r="AK550" s="236" t="str">
        <f t="shared" si="512"/>
        <v/>
      </c>
      <c r="AL550" s="236" t="str">
        <f t="shared" si="513"/>
        <v/>
      </c>
      <c r="AM550" s="248" t="str">
        <f t="shared" si="514"/>
        <v/>
      </c>
      <c r="AN550" s="235"/>
      <c r="AO550" s="237">
        <v>1</v>
      </c>
      <c r="AP550" s="245"/>
      <c r="AQ550" s="237"/>
      <c r="AR550" s="245"/>
      <c r="AS550" s="248"/>
      <c r="AT550">
        <f t="shared" si="515"/>
        <v>18</v>
      </c>
      <c r="AU550">
        <f t="shared" si="516"/>
        <v>2</v>
      </c>
      <c r="AV550">
        <f t="shared" si="517"/>
        <v>0</v>
      </c>
    </row>
    <row r="551" spans="1:48" ht="21.75">
      <c r="A551" s="174">
        <v>14</v>
      </c>
      <c r="B551" s="175" t="s">
        <v>1761</v>
      </c>
      <c r="C551" s="175" t="s">
        <v>96</v>
      </c>
      <c r="D551" s="176">
        <v>40088</v>
      </c>
      <c r="E551" s="177">
        <v>39904</v>
      </c>
      <c r="F551" s="181"/>
      <c r="G551" s="181"/>
      <c r="H551" s="178"/>
      <c r="I551" s="175" t="s">
        <v>58</v>
      </c>
      <c r="J551" s="177">
        <v>51410</v>
      </c>
      <c r="K551" s="179" t="s">
        <v>3</v>
      </c>
      <c r="L551" s="175" t="s">
        <v>1402</v>
      </c>
      <c r="M551" s="175" t="s">
        <v>88</v>
      </c>
      <c r="N551" s="175" t="s">
        <v>1403</v>
      </c>
      <c r="O551" s="175" t="s">
        <v>120</v>
      </c>
      <c r="P551" s="179" t="s">
        <v>72</v>
      </c>
      <c r="Q551" s="179" t="s">
        <v>495</v>
      </c>
      <c r="R551" s="180"/>
      <c r="S551" s="235">
        <f t="shared" si="494"/>
        <v>1</v>
      </c>
      <c r="T551" s="236" t="str">
        <f t="shared" si="495"/>
        <v/>
      </c>
      <c r="U551" s="237" t="str">
        <f t="shared" si="496"/>
        <v/>
      </c>
      <c r="V551" s="245" t="str">
        <f t="shared" si="497"/>
        <v/>
      </c>
      <c r="W551" s="236" t="str">
        <f t="shared" si="498"/>
        <v/>
      </c>
      <c r="X551" s="237" t="str">
        <f t="shared" si="499"/>
        <v/>
      </c>
      <c r="Y551" s="245" t="str">
        <f t="shared" si="500"/>
        <v/>
      </c>
      <c r="Z551" s="236" t="str">
        <f t="shared" si="501"/>
        <v/>
      </c>
      <c r="AA551" s="248" t="str">
        <f t="shared" si="502"/>
        <v/>
      </c>
      <c r="AB551" s="235" t="str">
        <f t="shared" si="503"/>
        <v/>
      </c>
      <c r="AC551" s="236" t="str">
        <f t="shared" si="504"/>
        <v/>
      </c>
      <c r="AD551" s="236" t="str">
        <f t="shared" si="505"/>
        <v/>
      </c>
      <c r="AE551" s="237">
        <f t="shared" si="506"/>
        <v>1</v>
      </c>
      <c r="AF551" s="245" t="str">
        <f t="shared" si="507"/>
        <v/>
      </c>
      <c r="AG551" s="236" t="str">
        <f t="shared" si="508"/>
        <v/>
      </c>
      <c r="AH551" s="236" t="str">
        <f t="shared" si="509"/>
        <v/>
      </c>
      <c r="AI551" s="237" t="str">
        <f t="shared" si="510"/>
        <v/>
      </c>
      <c r="AJ551" s="245" t="str">
        <f t="shared" si="511"/>
        <v/>
      </c>
      <c r="AK551" s="236" t="str">
        <f t="shared" si="512"/>
        <v/>
      </c>
      <c r="AL551" s="236" t="str">
        <f t="shared" si="513"/>
        <v/>
      </c>
      <c r="AM551" s="248" t="str">
        <f t="shared" si="514"/>
        <v/>
      </c>
      <c r="AN551" s="235"/>
      <c r="AO551" s="237">
        <v>1</v>
      </c>
      <c r="AP551" s="245"/>
      <c r="AQ551" s="237"/>
      <c r="AR551" s="245"/>
      <c r="AS551" s="248"/>
      <c r="AT551">
        <f t="shared" si="515"/>
        <v>14</v>
      </c>
      <c r="AU551">
        <f t="shared" si="516"/>
        <v>2</v>
      </c>
      <c r="AV551">
        <f t="shared" si="517"/>
        <v>0</v>
      </c>
    </row>
    <row r="552" spans="1:48" ht="21.75">
      <c r="A552" s="174">
        <v>15</v>
      </c>
      <c r="B552" s="175" t="s">
        <v>1425</v>
      </c>
      <c r="C552" s="175" t="s">
        <v>96</v>
      </c>
      <c r="D552" s="176">
        <v>36800</v>
      </c>
      <c r="E552" s="177">
        <v>36800</v>
      </c>
      <c r="F552" s="181"/>
      <c r="G552" s="181"/>
      <c r="H552" s="178"/>
      <c r="I552" s="175" t="s">
        <v>58</v>
      </c>
      <c r="J552" s="177">
        <v>47392</v>
      </c>
      <c r="K552" s="179" t="s">
        <v>3</v>
      </c>
      <c r="L552" s="175" t="s">
        <v>555</v>
      </c>
      <c r="M552" s="175" t="s">
        <v>1884</v>
      </c>
      <c r="N552" s="175" t="s">
        <v>556</v>
      </c>
      <c r="O552" s="175" t="s">
        <v>13</v>
      </c>
      <c r="P552" s="179" t="s">
        <v>121</v>
      </c>
      <c r="Q552" s="179" t="s">
        <v>60</v>
      </c>
      <c r="R552" s="180"/>
      <c r="S552" s="235">
        <f t="shared" si="494"/>
        <v>1</v>
      </c>
      <c r="T552" s="236" t="str">
        <f t="shared" si="495"/>
        <v/>
      </c>
      <c r="U552" s="237" t="str">
        <f t="shared" si="496"/>
        <v/>
      </c>
      <c r="V552" s="245" t="str">
        <f t="shared" si="497"/>
        <v/>
      </c>
      <c r="W552" s="236" t="str">
        <f t="shared" si="498"/>
        <v/>
      </c>
      <c r="X552" s="237" t="str">
        <f t="shared" si="499"/>
        <v/>
      </c>
      <c r="Y552" s="245" t="str">
        <f t="shared" si="500"/>
        <v/>
      </c>
      <c r="Z552" s="236" t="str">
        <f t="shared" si="501"/>
        <v/>
      </c>
      <c r="AA552" s="248" t="str">
        <f t="shared" si="502"/>
        <v/>
      </c>
      <c r="AB552" s="235" t="str">
        <f t="shared" si="503"/>
        <v/>
      </c>
      <c r="AC552" s="236" t="str">
        <f t="shared" si="504"/>
        <v/>
      </c>
      <c r="AD552" s="236" t="str">
        <f t="shared" si="505"/>
        <v/>
      </c>
      <c r="AE552" s="237">
        <f t="shared" si="506"/>
        <v>1</v>
      </c>
      <c r="AF552" s="245" t="str">
        <f t="shared" si="507"/>
        <v/>
      </c>
      <c r="AG552" s="236" t="str">
        <f t="shared" si="508"/>
        <v/>
      </c>
      <c r="AH552" s="236" t="str">
        <f t="shared" si="509"/>
        <v/>
      </c>
      <c r="AI552" s="237" t="str">
        <f t="shared" si="510"/>
        <v/>
      </c>
      <c r="AJ552" s="245" t="str">
        <f t="shared" si="511"/>
        <v/>
      </c>
      <c r="AK552" s="236" t="str">
        <f t="shared" si="512"/>
        <v/>
      </c>
      <c r="AL552" s="236" t="str">
        <f t="shared" si="513"/>
        <v/>
      </c>
      <c r="AM552" s="248" t="str">
        <f t="shared" si="514"/>
        <v/>
      </c>
      <c r="AN552" s="235"/>
      <c r="AO552" s="237">
        <v>1</v>
      </c>
      <c r="AP552" s="245"/>
      <c r="AQ552" s="237"/>
      <c r="AR552" s="245"/>
      <c r="AS552" s="248"/>
      <c r="AT552">
        <f t="shared" si="515"/>
        <v>22</v>
      </c>
      <c r="AU552">
        <f t="shared" si="516"/>
        <v>8</v>
      </c>
      <c r="AV552">
        <f t="shared" si="517"/>
        <v>0</v>
      </c>
    </row>
    <row r="553" spans="1:48" ht="21.75">
      <c r="A553" s="174">
        <v>16</v>
      </c>
      <c r="B553" s="175" t="s">
        <v>1340</v>
      </c>
      <c r="C553" s="175" t="s">
        <v>96</v>
      </c>
      <c r="D553" s="176">
        <v>38474</v>
      </c>
      <c r="E553" s="177">
        <v>38474</v>
      </c>
      <c r="F553" s="181"/>
      <c r="G553" s="181"/>
      <c r="H553" s="178"/>
      <c r="I553" s="175" t="s">
        <v>58</v>
      </c>
      <c r="J553" s="177">
        <v>48853</v>
      </c>
      <c r="K553" s="179" t="s">
        <v>3</v>
      </c>
      <c r="L553" s="175" t="s">
        <v>113</v>
      </c>
      <c r="M553" s="175" t="s">
        <v>1884</v>
      </c>
      <c r="N553" s="175" t="s">
        <v>12</v>
      </c>
      <c r="O553" s="175" t="s">
        <v>13</v>
      </c>
      <c r="P553" s="179" t="s">
        <v>121</v>
      </c>
      <c r="Q553" s="179" t="s">
        <v>167</v>
      </c>
      <c r="R553" s="180"/>
      <c r="S553" s="235">
        <f t="shared" si="494"/>
        <v>1</v>
      </c>
      <c r="T553" s="236" t="str">
        <f t="shared" si="495"/>
        <v/>
      </c>
      <c r="U553" s="237" t="str">
        <f t="shared" si="496"/>
        <v/>
      </c>
      <c r="V553" s="245" t="str">
        <f t="shared" si="497"/>
        <v/>
      </c>
      <c r="W553" s="236" t="str">
        <f t="shared" si="498"/>
        <v/>
      </c>
      <c r="X553" s="237" t="str">
        <f t="shared" si="499"/>
        <v/>
      </c>
      <c r="Y553" s="245" t="str">
        <f t="shared" si="500"/>
        <v/>
      </c>
      <c r="Z553" s="236" t="str">
        <f t="shared" si="501"/>
        <v/>
      </c>
      <c r="AA553" s="248" t="str">
        <f t="shared" si="502"/>
        <v/>
      </c>
      <c r="AB553" s="235" t="str">
        <f t="shared" si="503"/>
        <v/>
      </c>
      <c r="AC553" s="236" t="str">
        <f t="shared" si="504"/>
        <v/>
      </c>
      <c r="AD553" s="236" t="str">
        <f t="shared" si="505"/>
        <v/>
      </c>
      <c r="AE553" s="237">
        <f t="shared" si="506"/>
        <v>1</v>
      </c>
      <c r="AF553" s="245" t="str">
        <f t="shared" si="507"/>
        <v/>
      </c>
      <c r="AG553" s="236" t="str">
        <f t="shared" si="508"/>
        <v/>
      </c>
      <c r="AH553" s="236" t="str">
        <f t="shared" si="509"/>
        <v/>
      </c>
      <c r="AI553" s="237" t="str">
        <f t="shared" si="510"/>
        <v/>
      </c>
      <c r="AJ553" s="245" t="str">
        <f t="shared" si="511"/>
        <v/>
      </c>
      <c r="AK553" s="236" t="str">
        <f t="shared" si="512"/>
        <v/>
      </c>
      <c r="AL553" s="236" t="str">
        <f t="shared" si="513"/>
        <v/>
      </c>
      <c r="AM553" s="248" t="str">
        <f t="shared" si="514"/>
        <v/>
      </c>
      <c r="AN553" s="235">
        <v>1</v>
      </c>
      <c r="AO553" s="237"/>
      <c r="AP553" s="245"/>
      <c r="AQ553" s="237"/>
      <c r="AR553" s="245"/>
      <c r="AS553" s="248"/>
      <c r="AT553">
        <f t="shared" si="515"/>
        <v>18</v>
      </c>
      <c r="AU553">
        <f t="shared" si="516"/>
        <v>0</v>
      </c>
      <c r="AV553">
        <f t="shared" si="517"/>
        <v>30</v>
      </c>
    </row>
    <row r="554" spans="1:48" ht="21.75">
      <c r="A554" s="174">
        <v>17</v>
      </c>
      <c r="B554" s="175" t="s">
        <v>1341</v>
      </c>
      <c r="C554" s="175" t="s">
        <v>96</v>
      </c>
      <c r="D554" s="176">
        <v>42248</v>
      </c>
      <c r="E554" s="177">
        <v>42248</v>
      </c>
      <c r="F554" s="181"/>
      <c r="G554" s="181"/>
      <c r="H554" s="178"/>
      <c r="I554" s="175" t="s">
        <v>58</v>
      </c>
      <c r="J554" s="177">
        <v>52505</v>
      </c>
      <c r="K554" s="179" t="s">
        <v>3</v>
      </c>
      <c r="L554" s="175" t="s">
        <v>1342</v>
      </c>
      <c r="M554" s="175" t="s">
        <v>88</v>
      </c>
      <c r="N554" s="175" t="s">
        <v>1343</v>
      </c>
      <c r="O554" s="175" t="s">
        <v>120</v>
      </c>
      <c r="P554" s="179" t="s">
        <v>109</v>
      </c>
      <c r="Q554" s="179" t="s">
        <v>117</v>
      </c>
      <c r="R554" s="180"/>
      <c r="S554" s="235">
        <f t="shared" si="494"/>
        <v>1</v>
      </c>
      <c r="T554" s="236" t="str">
        <f t="shared" si="495"/>
        <v/>
      </c>
      <c r="U554" s="237" t="str">
        <f t="shared" si="496"/>
        <v/>
      </c>
      <c r="V554" s="245" t="str">
        <f t="shared" si="497"/>
        <v/>
      </c>
      <c r="W554" s="236" t="str">
        <f t="shared" si="498"/>
        <v/>
      </c>
      <c r="X554" s="237" t="str">
        <f t="shared" si="499"/>
        <v/>
      </c>
      <c r="Y554" s="245" t="str">
        <f t="shared" si="500"/>
        <v/>
      </c>
      <c r="Z554" s="236" t="str">
        <f t="shared" si="501"/>
        <v/>
      </c>
      <c r="AA554" s="248" t="str">
        <f t="shared" si="502"/>
        <v/>
      </c>
      <c r="AB554" s="235" t="str">
        <f t="shared" si="503"/>
        <v/>
      </c>
      <c r="AC554" s="236" t="str">
        <f t="shared" si="504"/>
        <v/>
      </c>
      <c r="AD554" s="236" t="str">
        <f t="shared" si="505"/>
        <v/>
      </c>
      <c r="AE554" s="237">
        <f t="shared" si="506"/>
        <v>1</v>
      </c>
      <c r="AF554" s="245" t="str">
        <f t="shared" si="507"/>
        <v/>
      </c>
      <c r="AG554" s="236" t="str">
        <f t="shared" si="508"/>
        <v/>
      </c>
      <c r="AH554" s="236" t="str">
        <f t="shared" si="509"/>
        <v/>
      </c>
      <c r="AI554" s="237" t="str">
        <f t="shared" si="510"/>
        <v/>
      </c>
      <c r="AJ554" s="245" t="str">
        <f t="shared" si="511"/>
        <v/>
      </c>
      <c r="AK554" s="236" t="str">
        <f t="shared" si="512"/>
        <v/>
      </c>
      <c r="AL554" s="236" t="str">
        <f t="shared" si="513"/>
        <v/>
      </c>
      <c r="AM554" s="248" t="str">
        <f t="shared" si="514"/>
        <v/>
      </c>
      <c r="AN554" s="235">
        <v>1</v>
      </c>
      <c r="AO554" s="237"/>
      <c r="AP554" s="245"/>
      <c r="AQ554" s="237"/>
      <c r="AR554" s="245"/>
      <c r="AS554" s="248"/>
      <c r="AT554">
        <f t="shared" si="515"/>
        <v>7</v>
      </c>
      <c r="AU554">
        <f t="shared" si="516"/>
        <v>9</v>
      </c>
      <c r="AV554">
        <f t="shared" si="517"/>
        <v>0</v>
      </c>
    </row>
    <row r="555" spans="1:48" ht="21.75">
      <c r="A555" s="174">
        <v>18</v>
      </c>
      <c r="B555" s="175" t="s">
        <v>2430</v>
      </c>
      <c r="C555" s="175" t="s">
        <v>96</v>
      </c>
      <c r="D555" s="176">
        <v>40224</v>
      </c>
      <c r="E555" s="177">
        <v>44470</v>
      </c>
      <c r="F555" s="181"/>
      <c r="G555" s="181"/>
      <c r="H555" s="178"/>
      <c r="I555" s="175" t="s">
        <v>58</v>
      </c>
      <c r="J555" s="177">
        <v>53236</v>
      </c>
      <c r="K555" s="179" t="s">
        <v>3</v>
      </c>
      <c r="L555" s="175" t="s">
        <v>2431</v>
      </c>
      <c r="M555" s="175" t="s">
        <v>1884</v>
      </c>
      <c r="N555" s="175" t="s">
        <v>2432</v>
      </c>
      <c r="O555" s="175" t="s">
        <v>926</v>
      </c>
      <c r="P555" s="179" t="s">
        <v>60</v>
      </c>
      <c r="Q555" s="179" t="s">
        <v>2042</v>
      </c>
      <c r="R555" s="180"/>
      <c r="S555" s="235">
        <f t="shared" si="494"/>
        <v>1</v>
      </c>
      <c r="T555" s="236" t="str">
        <f t="shared" si="495"/>
        <v/>
      </c>
      <c r="U555" s="237" t="str">
        <f t="shared" si="496"/>
        <v/>
      </c>
      <c r="V555" s="245" t="str">
        <f t="shared" si="497"/>
        <v/>
      </c>
      <c r="W555" s="236" t="str">
        <f t="shared" si="498"/>
        <v/>
      </c>
      <c r="X555" s="237" t="str">
        <f t="shared" si="499"/>
        <v/>
      </c>
      <c r="Y555" s="245" t="str">
        <f t="shared" si="500"/>
        <v/>
      </c>
      <c r="Z555" s="236" t="str">
        <f t="shared" si="501"/>
        <v/>
      </c>
      <c r="AA555" s="248" t="str">
        <f t="shared" si="502"/>
        <v/>
      </c>
      <c r="AB555" s="235" t="str">
        <f t="shared" si="503"/>
        <v/>
      </c>
      <c r="AC555" s="236" t="str">
        <f t="shared" si="504"/>
        <v/>
      </c>
      <c r="AD555" s="236" t="str">
        <f t="shared" si="505"/>
        <v/>
      </c>
      <c r="AE555" s="237">
        <f t="shared" si="506"/>
        <v>1</v>
      </c>
      <c r="AF555" s="245" t="str">
        <f t="shared" si="507"/>
        <v/>
      </c>
      <c r="AG555" s="236" t="str">
        <f t="shared" si="508"/>
        <v/>
      </c>
      <c r="AH555" s="236" t="str">
        <f t="shared" si="509"/>
        <v/>
      </c>
      <c r="AI555" s="237" t="str">
        <f t="shared" si="510"/>
        <v/>
      </c>
      <c r="AJ555" s="245" t="str">
        <f t="shared" si="511"/>
        <v/>
      </c>
      <c r="AK555" s="236" t="str">
        <f t="shared" si="512"/>
        <v/>
      </c>
      <c r="AL555" s="236" t="str">
        <f t="shared" si="513"/>
        <v/>
      </c>
      <c r="AM555" s="248" t="str">
        <f t="shared" si="514"/>
        <v/>
      </c>
      <c r="AN555" s="235"/>
      <c r="AO555" s="237">
        <v>1</v>
      </c>
      <c r="AP555" s="245"/>
      <c r="AQ555" s="237"/>
      <c r="AR555" s="245"/>
      <c r="AS555" s="248"/>
      <c r="AT555">
        <f t="shared" si="515"/>
        <v>1</v>
      </c>
      <c r="AU555">
        <f t="shared" si="516"/>
        <v>8</v>
      </c>
      <c r="AV555">
        <f t="shared" si="517"/>
        <v>0</v>
      </c>
    </row>
    <row r="556" spans="1:48" ht="21.75">
      <c r="A556" s="174">
        <v>19</v>
      </c>
      <c r="B556" s="175" t="s">
        <v>2262</v>
      </c>
      <c r="C556" s="175" t="s">
        <v>96</v>
      </c>
      <c r="D556" s="176">
        <v>39722</v>
      </c>
      <c r="E556" s="177">
        <v>39722</v>
      </c>
      <c r="F556" s="181"/>
      <c r="G556" s="181"/>
      <c r="H556" s="178"/>
      <c r="I556" s="175" t="s">
        <v>58</v>
      </c>
      <c r="J556" s="177">
        <v>52505</v>
      </c>
      <c r="K556" s="179" t="s">
        <v>3</v>
      </c>
      <c r="L556" s="175" t="s">
        <v>1543</v>
      </c>
      <c r="M556" s="175" t="s">
        <v>88</v>
      </c>
      <c r="N556" s="175" t="s">
        <v>977</v>
      </c>
      <c r="O556" s="175" t="s">
        <v>106</v>
      </c>
      <c r="P556" s="179" t="s">
        <v>117</v>
      </c>
      <c r="Q556" s="179" t="s">
        <v>2313</v>
      </c>
      <c r="R556" s="180"/>
      <c r="S556" s="235">
        <f t="shared" si="494"/>
        <v>1</v>
      </c>
      <c r="T556" s="236" t="str">
        <f t="shared" si="495"/>
        <v/>
      </c>
      <c r="U556" s="237" t="str">
        <f t="shared" si="496"/>
        <v/>
      </c>
      <c r="V556" s="245" t="str">
        <f t="shared" si="497"/>
        <v/>
      </c>
      <c r="W556" s="236" t="str">
        <f t="shared" si="498"/>
        <v/>
      </c>
      <c r="X556" s="237" t="str">
        <f t="shared" si="499"/>
        <v/>
      </c>
      <c r="Y556" s="245" t="str">
        <f t="shared" si="500"/>
        <v/>
      </c>
      <c r="Z556" s="236" t="str">
        <f t="shared" si="501"/>
        <v/>
      </c>
      <c r="AA556" s="248" t="str">
        <f t="shared" si="502"/>
        <v/>
      </c>
      <c r="AB556" s="235" t="str">
        <f t="shared" si="503"/>
        <v/>
      </c>
      <c r="AC556" s="236" t="str">
        <f t="shared" si="504"/>
        <v/>
      </c>
      <c r="AD556" s="236" t="str">
        <f t="shared" si="505"/>
        <v/>
      </c>
      <c r="AE556" s="237">
        <f t="shared" si="506"/>
        <v>1</v>
      </c>
      <c r="AF556" s="245" t="str">
        <f t="shared" si="507"/>
        <v/>
      </c>
      <c r="AG556" s="236" t="str">
        <f t="shared" si="508"/>
        <v/>
      </c>
      <c r="AH556" s="236" t="str">
        <f t="shared" si="509"/>
        <v/>
      </c>
      <c r="AI556" s="237" t="str">
        <f t="shared" si="510"/>
        <v/>
      </c>
      <c r="AJ556" s="245" t="str">
        <f t="shared" si="511"/>
        <v/>
      </c>
      <c r="AK556" s="236" t="str">
        <f t="shared" si="512"/>
        <v/>
      </c>
      <c r="AL556" s="236" t="str">
        <f t="shared" si="513"/>
        <v/>
      </c>
      <c r="AM556" s="248" t="str">
        <f t="shared" si="514"/>
        <v/>
      </c>
      <c r="AN556" s="235"/>
      <c r="AO556" s="237">
        <v>1</v>
      </c>
      <c r="AP556" s="245"/>
      <c r="AQ556" s="237"/>
      <c r="AR556" s="245"/>
      <c r="AS556" s="248"/>
      <c r="AT556">
        <f t="shared" si="515"/>
        <v>14</v>
      </c>
      <c r="AU556">
        <f t="shared" si="516"/>
        <v>8</v>
      </c>
      <c r="AV556">
        <f t="shared" si="517"/>
        <v>0</v>
      </c>
    </row>
    <row r="557" spans="1:48" ht="21.75">
      <c r="A557" s="174">
        <v>20</v>
      </c>
      <c r="B557" s="175" t="s">
        <v>1348</v>
      </c>
      <c r="C557" s="175" t="s">
        <v>96</v>
      </c>
      <c r="D557" s="176">
        <v>42065</v>
      </c>
      <c r="E557" s="177">
        <v>42065</v>
      </c>
      <c r="F557" s="181"/>
      <c r="G557" s="181"/>
      <c r="H557" s="178"/>
      <c r="I557" s="175" t="s">
        <v>58</v>
      </c>
      <c r="J557" s="177">
        <v>51775</v>
      </c>
      <c r="K557" s="179" t="s">
        <v>3</v>
      </c>
      <c r="L557" s="175" t="s">
        <v>426</v>
      </c>
      <c r="M557" s="175" t="s">
        <v>5</v>
      </c>
      <c r="N557" s="175" t="s">
        <v>377</v>
      </c>
      <c r="O557" s="175" t="s">
        <v>120</v>
      </c>
      <c r="P557" s="179" t="s">
        <v>59</v>
      </c>
      <c r="Q557" s="179" t="s">
        <v>60</v>
      </c>
      <c r="R557" s="180"/>
      <c r="S557" s="235">
        <f t="shared" si="494"/>
        <v>1</v>
      </c>
      <c r="T557" s="236" t="str">
        <f t="shared" si="495"/>
        <v/>
      </c>
      <c r="U557" s="237" t="str">
        <f t="shared" si="496"/>
        <v/>
      </c>
      <c r="V557" s="245" t="str">
        <f t="shared" si="497"/>
        <v/>
      </c>
      <c r="W557" s="236" t="str">
        <f t="shared" si="498"/>
        <v/>
      </c>
      <c r="X557" s="237" t="str">
        <f t="shared" si="499"/>
        <v/>
      </c>
      <c r="Y557" s="245" t="str">
        <f t="shared" si="500"/>
        <v/>
      </c>
      <c r="Z557" s="236" t="str">
        <f t="shared" si="501"/>
        <v/>
      </c>
      <c r="AA557" s="248" t="str">
        <f t="shared" si="502"/>
        <v/>
      </c>
      <c r="AB557" s="235" t="str">
        <f t="shared" si="503"/>
        <v/>
      </c>
      <c r="AC557" s="236" t="str">
        <f t="shared" si="504"/>
        <v/>
      </c>
      <c r="AD557" s="236" t="str">
        <f t="shared" si="505"/>
        <v/>
      </c>
      <c r="AE557" s="237">
        <f t="shared" si="506"/>
        <v>1</v>
      </c>
      <c r="AF557" s="245" t="str">
        <f t="shared" si="507"/>
        <v/>
      </c>
      <c r="AG557" s="236" t="str">
        <f t="shared" si="508"/>
        <v/>
      </c>
      <c r="AH557" s="236" t="str">
        <f t="shared" si="509"/>
        <v/>
      </c>
      <c r="AI557" s="237" t="str">
        <f t="shared" si="510"/>
        <v/>
      </c>
      <c r="AJ557" s="245" t="str">
        <f t="shared" si="511"/>
        <v/>
      </c>
      <c r="AK557" s="236" t="str">
        <f t="shared" si="512"/>
        <v/>
      </c>
      <c r="AL557" s="236" t="str">
        <f t="shared" si="513"/>
        <v/>
      </c>
      <c r="AM557" s="248" t="str">
        <f t="shared" si="514"/>
        <v/>
      </c>
      <c r="AN557" s="235">
        <v>1</v>
      </c>
      <c r="AO557" s="237"/>
      <c r="AP557" s="245"/>
      <c r="AQ557" s="237"/>
      <c r="AR557" s="245"/>
      <c r="AS557" s="248"/>
      <c r="AT557">
        <f t="shared" si="515"/>
        <v>8</v>
      </c>
      <c r="AU557">
        <f t="shared" si="516"/>
        <v>2</v>
      </c>
      <c r="AV557">
        <f t="shared" si="517"/>
        <v>30</v>
      </c>
    </row>
    <row r="558" spans="1:48" ht="21.75">
      <c r="A558" s="174">
        <v>21</v>
      </c>
      <c r="B558" s="175" t="s">
        <v>1350</v>
      </c>
      <c r="C558" s="175" t="s">
        <v>96</v>
      </c>
      <c r="D558" s="176">
        <v>38215</v>
      </c>
      <c r="E558" s="177">
        <v>38215</v>
      </c>
      <c r="F558" s="181"/>
      <c r="G558" s="181"/>
      <c r="H558" s="178"/>
      <c r="I558" s="175" t="s">
        <v>58</v>
      </c>
      <c r="J558" s="177">
        <v>46296</v>
      </c>
      <c r="K558" s="179" t="s">
        <v>3</v>
      </c>
      <c r="L558" s="175" t="s">
        <v>539</v>
      </c>
      <c r="M558" s="175" t="s">
        <v>88</v>
      </c>
      <c r="N558" s="175" t="s">
        <v>540</v>
      </c>
      <c r="O558" s="175" t="s">
        <v>120</v>
      </c>
      <c r="P558" s="179" t="s">
        <v>99</v>
      </c>
      <c r="Q558" s="179" t="s">
        <v>73</v>
      </c>
      <c r="R558" s="180"/>
      <c r="S558" s="235">
        <f t="shared" si="494"/>
        <v>1</v>
      </c>
      <c r="T558" s="236" t="str">
        <f t="shared" si="495"/>
        <v/>
      </c>
      <c r="U558" s="237" t="str">
        <f t="shared" si="496"/>
        <v/>
      </c>
      <c r="V558" s="245" t="str">
        <f t="shared" si="497"/>
        <v/>
      </c>
      <c r="W558" s="236" t="str">
        <f t="shared" si="498"/>
        <v/>
      </c>
      <c r="X558" s="237" t="str">
        <f t="shared" si="499"/>
        <v/>
      </c>
      <c r="Y558" s="245" t="str">
        <f t="shared" si="500"/>
        <v/>
      </c>
      <c r="Z558" s="236" t="str">
        <f t="shared" si="501"/>
        <v/>
      </c>
      <c r="AA558" s="248" t="str">
        <f t="shared" si="502"/>
        <v/>
      </c>
      <c r="AB558" s="235" t="str">
        <f t="shared" si="503"/>
        <v/>
      </c>
      <c r="AC558" s="236" t="str">
        <f t="shared" si="504"/>
        <v/>
      </c>
      <c r="AD558" s="236" t="str">
        <f t="shared" si="505"/>
        <v/>
      </c>
      <c r="AE558" s="237">
        <f t="shared" si="506"/>
        <v>1</v>
      </c>
      <c r="AF558" s="245" t="str">
        <f t="shared" si="507"/>
        <v/>
      </c>
      <c r="AG558" s="236" t="str">
        <f t="shared" si="508"/>
        <v/>
      </c>
      <c r="AH558" s="236" t="str">
        <f t="shared" si="509"/>
        <v/>
      </c>
      <c r="AI558" s="237" t="str">
        <f t="shared" si="510"/>
        <v/>
      </c>
      <c r="AJ558" s="245" t="str">
        <f t="shared" si="511"/>
        <v/>
      </c>
      <c r="AK558" s="236" t="str">
        <f t="shared" si="512"/>
        <v/>
      </c>
      <c r="AL558" s="236" t="str">
        <f t="shared" si="513"/>
        <v/>
      </c>
      <c r="AM558" s="248" t="str">
        <f t="shared" si="514"/>
        <v/>
      </c>
      <c r="AN558" s="235"/>
      <c r="AO558" s="237">
        <v>1</v>
      </c>
      <c r="AP558" s="245"/>
      <c r="AQ558" s="237"/>
      <c r="AR558" s="245"/>
      <c r="AS558" s="248"/>
      <c r="AT558">
        <f t="shared" si="515"/>
        <v>18</v>
      </c>
      <c r="AU558">
        <f t="shared" si="516"/>
        <v>9</v>
      </c>
      <c r="AV558">
        <f t="shared" si="517"/>
        <v>16</v>
      </c>
    </row>
    <row r="559" spans="1:48" ht="21.75">
      <c r="A559" s="174">
        <v>22</v>
      </c>
      <c r="B559" s="175" t="s">
        <v>1353</v>
      </c>
      <c r="C559" s="175" t="s">
        <v>96</v>
      </c>
      <c r="D559" s="176">
        <v>40912</v>
      </c>
      <c r="E559" s="177">
        <v>42005</v>
      </c>
      <c r="F559" s="181"/>
      <c r="G559" s="181"/>
      <c r="H559" s="178"/>
      <c r="I559" s="175" t="s">
        <v>58</v>
      </c>
      <c r="J559" s="177">
        <v>51044</v>
      </c>
      <c r="K559" s="179" t="s">
        <v>3</v>
      </c>
      <c r="L559" s="175" t="s">
        <v>426</v>
      </c>
      <c r="M559" s="175" t="s">
        <v>5</v>
      </c>
      <c r="N559" s="175" t="s">
        <v>377</v>
      </c>
      <c r="O559" s="175" t="s">
        <v>120</v>
      </c>
      <c r="P559" s="179" t="s">
        <v>59</v>
      </c>
      <c r="Q559" s="179" t="s">
        <v>60</v>
      </c>
      <c r="R559" s="180"/>
      <c r="S559" s="235">
        <f t="shared" si="494"/>
        <v>1</v>
      </c>
      <c r="T559" s="236" t="str">
        <f t="shared" si="495"/>
        <v/>
      </c>
      <c r="U559" s="237" t="str">
        <f t="shared" si="496"/>
        <v/>
      </c>
      <c r="V559" s="245" t="str">
        <f t="shared" si="497"/>
        <v/>
      </c>
      <c r="W559" s="236" t="str">
        <f t="shared" si="498"/>
        <v/>
      </c>
      <c r="X559" s="237" t="str">
        <f t="shared" si="499"/>
        <v/>
      </c>
      <c r="Y559" s="245" t="str">
        <f t="shared" si="500"/>
        <v/>
      </c>
      <c r="Z559" s="236" t="str">
        <f t="shared" si="501"/>
        <v/>
      </c>
      <c r="AA559" s="248" t="str">
        <f t="shared" si="502"/>
        <v/>
      </c>
      <c r="AB559" s="235" t="str">
        <f t="shared" si="503"/>
        <v/>
      </c>
      <c r="AC559" s="236" t="str">
        <f t="shared" si="504"/>
        <v/>
      </c>
      <c r="AD559" s="236" t="str">
        <f t="shared" si="505"/>
        <v/>
      </c>
      <c r="AE559" s="237">
        <f t="shared" si="506"/>
        <v>1</v>
      </c>
      <c r="AF559" s="245" t="str">
        <f t="shared" si="507"/>
        <v/>
      </c>
      <c r="AG559" s="236" t="str">
        <f t="shared" si="508"/>
        <v/>
      </c>
      <c r="AH559" s="236" t="str">
        <f t="shared" si="509"/>
        <v/>
      </c>
      <c r="AI559" s="237" t="str">
        <f t="shared" si="510"/>
        <v/>
      </c>
      <c r="AJ559" s="245" t="str">
        <f t="shared" si="511"/>
        <v/>
      </c>
      <c r="AK559" s="236" t="str">
        <f t="shared" si="512"/>
        <v/>
      </c>
      <c r="AL559" s="236" t="str">
        <f t="shared" si="513"/>
        <v/>
      </c>
      <c r="AM559" s="248" t="str">
        <f t="shared" si="514"/>
        <v/>
      </c>
      <c r="AN559" s="235">
        <v>1</v>
      </c>
      <c r="AO559" s="237"/>
      <c r="AP559" s="245"/>
      <c r="AQ559" s="237"/>
      <c r="AR559" s="245"/>
      <c r="AS559" s="248"/>
      <c r="AT559">
        <f t="shared" si="515"/>
        <v>8</v>
      </c>
      <c r="AU559">
        <f t="shared" si="516"/>
        <v>5</v>
      </c>
      <c r="AV559">
        <f t="shared" si="517"/>
        <v>0</v>
      </c>
    </row>
    <row r="560" spans="1:48" ht="21.75">
      <c r="A560" s="174">
        <v>23</v>
      </c>
      <c r="B560" s="175" t="s">
        <v>1762</v>
      </c>
      <c r="C560" s="175" t="s">
        <v>96</v>
      </c>
      <c r="D560" s="176">
        <v>40088</v>
      </c>
      <c r="E560" s="177">
        <v>39736</v>
      </c>
      <c r="F560" s="181"/>
      <c r="G560" s="181"/>
      <c r="H560" s="178"/>
      <c r="I560" s="175" t="s">
        <v>58</v>
      </c>
      <c r="J560" s="177">
        <v>52505</v>
      </c>
      <c r="K560" s="179" t="s">
        <v>3</v>
      </c>
      <c r="L560" s="175" t="s">
        <v>1546</v>
      </c>
      <c r="M560" s="175" t="s">
        <v>88</v>
      </c>
      <c r="N560" s="175" t="s">
        <v>1547</v>
      </c>
      <c r="O560" s="175" t="s">
        <v>120</v>
      </c>
      <c r="P560" s="179" t="s">
        <v>72</v>
      </c>
      <c r="Q560" s="179" t="s">
        <v>495</v>
      </c>
      <c r="R560" s="180"/>
      <c r="S560" s="235">
        <f t="shared" si="494"/>
        <v>1</v>
      </c>
      <c r="T560" s="236" t="str">
        <f t="shared" si="495"/>
        <v/>
      </c>
      <c r="U560" s="237" t="str">
        <f t="shared" si="496"/>
        <v/>
      </c>
      <c r="V560" s="245" t="str">
        <f t="shared" si="497"/>
        <v/>
      </c>
      <c r="W560" s="236" t="str">
        <f t="shared" si="498"/>
        <v/>
      </c>
      <c r="X560" s="237" t="str">
        <f t="shared" si="499"/>
        <v/>
      </c>
      <c r="Y560" s="245" t="str">
        <f t="shared" si="500"/>
        <v/>
      </c>
      <c r="Z560" s="236" t="str">
        <f t="shared" si="501"/>
        <v/>
      </c>
      <c r="AA560" s="248" t="str">
        <f t="shared" si="502"/>
        <v/>
      </c>
      <c r="AB560" s="235" t="str">
        <f t="shared" si="503"/>
        <v/>
      </c>
      <c r="AC560" s="236" t="str">
        <f t="shared" si="504"/>
        <v/>
      </c>
      <c r="AD560" s="236" t="str">
        <f t="shared" si="505"/>
        <v/>
      </c>
      <c r="AE560" s="237">
        <f t="shared" si="506"/>
        <v>1</v>
      </c>
      <c r="AF560" s="245" t="str">
        <f t="shared" si="507"/>
        <v/>
      </c>
      <c r="AG560" s="236" t="str">
        <f t="shared" si="508"/>
        <v/>
      </c>
      <c r="AH560" s="236" t="str">
        <f t="shared" si="509"/>
        <v/>
      </c>
      <c r="AI560" s="237" t="str">
        <f t="shared" si="510"/>
        <v/>
      </c>
      <c r="AJ560" s="245" t="str">
        <f t="shared" si="511"/>
        <v/>
      </c>
      <c r="AK560" s="236" t="str">
        <f t="shared" si="512"/>
        <v/>
      </c>
      <c r="AL560" s="236" t="str">
        <f t="shared" si="513"/>
        <v/>
      </c>
      <c r="AM560" s="248" t="str">
        <f t="shared" si="514"/>
        <v/>
      </c>
      <c r="AN560" s="235"/>
      <c r="AO560" s="237">
        <v>1</v>
      </c>
      <c r="AP560" s="245"/>
      <c r="AQ560" s="237"/>
      <c r="AR560" s="245"/>
      <c r="AS560" s="248"/>
      <c r="AT560">
        <f t="shared" si="515"/>
        <v>14</v>
      </c>
      <c r="AU560">
        <f t="shared" si="516"/>
        <v>7</v>
      </c>
      <c r="AV560">
        <f t="shared" si="517"/>
        <v>17</v>
      </c>
    </row>
    <row r="561" spans="1:48" ht="21.75">
      <c r="A561" s="174">
        <v>24</v>
      </c>
      <c r="B561" s="175" t="s">
        <v>1354</v>
      </c>
      <c r="C561" s="175" t="s">
        <v>96</v>
      </c>
      <c r="D561" s="176">
        <v>42041</v>
      </c>
      <c r="E561" s="177">
        <v>40182</v>
      </c>
      <c r="F561" s="181"/>
      <c r="G561" s="181"/>
      <c r="H561" s="178"/>
      <c r="I561" s="175" t="s">
        <v>58</v>
      </c>
      <c r="J561" s="177">
        <v>50314</v>
      </c>
      <c r="K561" s="179" t="s">
        <v>10</v>
      </c>
      <c r="L561" s="175" t="s">
        <v>1355</v>
      </c>
      <c r="M561" s="175" t="s">
        <v>139</v>
      </c>
      <c r="N561" s="175" t="s">
        <v>534</v>
      </c>
      <c r="O561" s="175" t="s">
        <v>220</v>
      </c>
      <c r="P561" s="179" t="s">
        <v>9</v>
      </c>
      <c r="Q561" s="179" t="s">
        <v>59</v>
      </c>
      <c r="R561" s="180"/>
      <c r="S561" s="235" t="str">
        <f t="shared" si="494"/>
        <v/>
      </c>
      <c r="T561" s="236">
        <f t="shared" si="495"/>
        <v>1</v>
      </c>
      <c r="U561" s="237" t="str">
        <f t="shared" si="496"/>
        <v/>
      </c>
      <c r="V561" s="245" t="str">
        <f t="shared" si="497"/>
        <v/>
      </c>
      <c r="W561" s="236" t="str">
        <f t="shared" si="498"/>
        <v/>
      </c>
      <c r="X561" s="237" t="str">
        <f t="shared" si="499"/>
        <v/>
      </c>
      <c r="Y561" s="245" t="str">
        <f t="shared" si="500"/>
        <v/>
      </c>
      <c r="Z561" s="236" t="str">
        <f t="shared" si="501"/>
        <v/>
      </c>
      <c r="AA561" s="248" t="str">
        <f t="shared" si="502"/>
        <v/>
      </c>
      <c r="AB561" s="235" t="str">
        <f t="shared" si="503"/>
        <v/>
      </c>
      <c r="AC561" s="236" t="str">
        <f t="shared" si="504"/>
        <v/>
      </c>
      <c r="AD561" s="236" t="str">
        <f t="shared" si="505"/>
        <v/>
      </c>
      <c r="AE561" s="237">
        <f t="shared" si="506"/>
        <v>1</v>
      </c>
      <c r="AF561" s="245" t="str">
        <f t="shared" si="507"/>
        <v/>
      </c>
      <c r="AG561" s="236" t="str">
        <f t="shared" si="508"/>
        <v/>
      </c>
      <c r="AH561" s="236" t="str">
        <f t="shared" si="509"/>
        <v/>
      </c>
      <c r="AI561" s="237" t="str">
        <f t="shared" si="510"/>
        <v/>
      </c>
      <c r="AJ561" s="245" t="str">
        <f t="shared" si="511"/>
        <v/>
      </c>
      <c r="AK561" s="236" t="str">
        <f t="shared" si="512"/>
        <v/>
      </c>
      <c r="AL561" s="236" t="str">
        <f t="shared" si="513"/>
        <v/>
      </c>
      <c r="AM561" s="248" t="str">
        <f t="shared" si="514"/>
        <v/>
      </c>
      <c r="AN561" s="235"/>
      <c r="AO561" s="237">
        <v>1</v>
      </c>
      <c r="AP561" s="245"/>
      <c r="AQ561" s="237"/>
      <c r="AR561" s="245"/>
      <c r="AS561" s="248"/>
      <c r="AT561">
        <f t="shared" si="515"/>
        <v>13</v>
      </c>
      <c r="AU561">
        <f t="shared" si="516"/>
        <v>4</v>
      </c>
      <c r="AV561">
        <f t="shared" si="517"/>
        <v>28</v>
      </c>
    </row>
    <row r="562" spans="1:48" ht="21.75">
      <c r="A562" s="174">
        <v>25</v>
      </c>
      <c r="B562" s="175" t="s">
        <v>1359</v>
      </c>
      <c r="C562" s="175" t="s">
        <v>96</v>
      </c>
      <c r="D562" s="176">
        <v>42041</v>
      </c>
      <c r="E562" s="177">
        <v>40182</v>
      </c>
      <c r="F562" s="181"/>
      <c r="G562" s="181"/>
      <c r="H562" s="178"/>
      <c r="I562" s="175" t="s">
        <v>58</v>
      </c>
      <c r="J562" s="177">
        <v>49583</v>
      </c>
      <c r="K562" s="179" t="s">
        <v>10</v>
      </c>
      <c r="L562" s="175" t="s">
        <v>1360</v>
      </c>
      <c r="M562" s="175" t="s">
        <v>389</v>
      </c>
      <c r="N562" s="175" t="s">
        <v>1361</v>
      </c>
      <c r="O562" s="175" t="s">
        <v>1362</v>
      </c>
      <c r="P562" s="179" t="s">
        <v>121</v>
      </c>
      <c r="Q562" s="179" t="s">
        <v>99</v>
      </c>
      <c r="R562" s="192" t="s">
        <v>1685</v>
      </c>
      <c r="S562" s="235" t="str">
        <f t="shared" si="494"/>
        <v/>
      </c>
      <c r="T562" s="236">
        <f t="shared" si="495"/>
        <v>1</v>
      </c>
      <c r="U562" s="237" t="str">
        <f t="shared" si="496"/>
        <v/>
      </c>
      <c r="V562" s="245" t="str">
        <f t="shared" si="497"/>
        <v/>
      </c>
      <c r="W562" s="236" t="str">
        <f t="shared" si="498"/>
        <v/>
      </c>
      <c r="X562" s="237" t="str">
        <f t="shared" si="499"/>
        <v/>
      </c>
      <c r="Y562" s="245" t="str">
        <f t="shared" si="500"/>
        <v/>
      </c>
      <c r="Z562" s="236" t="str">
        <f t="shared" si="501"/>
        <v/>
      </c>
      <c r="AA562" s="248" t="str">
        <f t="shared" si="502"/>
        <v/>
      </c>
      <c r="AB562" s="235" t="str">
        <f t="shared" si="503"/>
        <v/>
      </c>
      <c r="AC562" s="236" t="str">
        <f t="shared" si="504"/>
        <v/>
      </c>
      <c r="AD562" s="236" t="str">
        <f t="shared" si="505"/>
        <v/>
      </c>
      <c r="AE562" s="237">
        <f t="shared" si="506"/>
        <v>1</v>
      </c>
      <c r="AF562" s="245" t="str">
        <f t="shared" si="507"/>
        <v/>
      </c>
      <c r="AG562" s="236" t="str">
        <f t="shared" si="508"/>
        <v/>
      </c>
      <c r="AH562" s="236" t="str">
        <f t="shared" si="509"/>
        <v/>
      </c>
      <c r="AI562" s="237" t="str">
        <f t="shared" si="510"/>
        <v/>
      </c>
      <c r="AJ562" s="245" t="str">
        <f t="shared" si="511"/>
        <v/>
      </c>
      <c r="AK562" s="236" t="str">
        <f t="shared" si="512"/>
        <v/>
      </c>
      <c r="AL562" s="236" t="str">
        <f t="shared" si="513"/>
        <v/>
      </c>
      <c r="AM562" s="248" t="str">
        <f t="shared" si="514"/>
        <v/>
      </c>
      <c r="AN562" s="235"/>
      <c r="AO562" s="237">
        <v>1</v>
      </c>
      <c r="AP562" s="245"/>
      <c r="AQ562" s="237"/>
      <c r="AR562" s="245"/>
      <c r="AS562" s="248"/>
      <c r="AT562">
        <f t="shared" si="515"/>
        <v>13</v>
      </c>
      <c r="AU562">
        <f t="shared" si="516"/>
        <v>4</v>
      </c>
      <c r="AV562">
        <f t="shared" si="517"/>
        <v>28</v>
      </c>
    </row>
    <row r="563" spans="1:48" ht="21.75">
      <c r="A563" s="174">
        <v>26</v>
      </c>
      <c r="B563" s="175" t="s">
        <v>2263</v>
      </c>
      <c r="C563" s="175" t="s">
        <v>96</v>
      </c>
      <c r="D563" s="176">
        <v>38443</v>
      </c>
      <c r="E563" s="177">
        <v>38443</v>
      </c>
      <c r="F563" s="181"/>
      <c r="G563" s="181"/>
      <c r="H563" s="178"/>
      <c r="I563" s="175" t="s">
        <v>58</v>
      </c>
      <c r="J563" s="177">
        <v>49583</v>
      </c>
      <c r="K563" s="179" t="s">
        <v>10</v>
      </c>
      <c r="L563" s="175" t="s">
        <v>801</v>
      </c>
      <c r="M563" s="175" t="s">
        <v>29</v>
      </c>
      <c r="N563" s="175" t="s">
        <v>494</v>
      </c>
      <c r="O563" s="175" t="s">
        <v>31</v>
      </c>
      <c r="P563" s="179" t="s">
        <v>8</v>
      </c>
      <c r="Q563" s="179" t="s">
        <v>194</v>
      </c>
      <c r="R563" s="180"/>
      <c r="S563" s="235" t="str">
        <f t="shared" si="494"/>
        <v/>
      </c>
      <c r="T563" s="236">
        <f t="shared" si="495"/>
        <v>1</v>
      </c>
      <c r="U563" s="237" t="str">
        <f t="shared" si="496"/>
        <v/>
      </c>
      <c r="V563" s="245" t="str">
        <f t="shared" si="497"/>
        <v/>
      </c>
      <c r="W563" s="236" t="str">
        <f t="shared" si="498"/>
        <v/>
      </c>
      <c r="X563" s="237" t="str">
        <f t="shared" si="499"/>
        <v/>
      </c>
      <c r="Y563" s="245" t="str">
        <f t="shared" si="500"/>
        <v/>
      </c>
      <c r="Z563" s="236" t="str">
        <f t="shared" si="501"/>
        <v/>
      </c>
      <c r="AA563" s="248" t="str">
        <f t="shared" si="502"/>
        <v/>
      </c>
      <c r="AB563" s="235" t="str">
        <f t="shared" si="503"/>
        <v/>
      </c>
      <c r="AC563" s="236" t="str">
        <f t="shared" si="504"/>
        <v/>
      </c>
      <c r="AD563" s="236" t="str">
        <f t="shared" si="505"/>
        <v/>
      </c>
      <c r="AE563" s="237">
        <f t="shared" si="506"/>
        <v>1</v>
      </c>
      <c r="AF563" s="245" t="str">
        <f t="shared" si="507"/>
        <v/>
      </c>
      <c r="AG563" s="236" t="str">
        <f t="shared" si="508"/>
        <v/>
      </c>
      <c r="AH563" s="236" t="str">
        <f t="shared" si="509"/>
        <v/>
      </c>
      <c r="AI563" s="237" t="str">
        <f t="shared" si="510"/>
        <v/>
      </c>
      <c r="AJ563" s="245" t="str">
        <f t="shared" si="511"/>
        <v/>
      </c>
      <c r="AK563" s="236" t="str">
        <f t="shared" si="512"/>
        <v/>
      </c>
      <c r="AL563" s="236" t="str">
        <f t="shared" si="513"/>
        <v/>
      </c>
      <c r="AM563" s="248" t="str">
        <f t="shared" si="514"/>
        <v/>
      </c>
      <c r="AN563" s="235">
        <v>1</v>
      </c>
      <c r="AO563" s="237"/>
      <c r="AP563" s="245"/>
      <c r="AQ563" s="237"/>
      <c r="AR563" s="245"/>
      <c r="AS563" s="248"/>
      <c r="AT563">
        <f t="shared" si="515"/>
        <v>18</v>
      </c>
      <c r="AU563">
        <f t="shared" si="516"/>
        <v>2</v>
      </c>
      <c r="AV563">
        <f t="shared" si="517"/>
        <v>0</v>
      </c>
    </row>
    <row r="564" spans="1:48" ht="21.75">
      <c r="A564" s="174">
        <v>27</v>
      </c>
      <c r="B564" s="175" t="s">
        <v>1370</v>
      </c>
      <c r="C564" s="175" t="s">
        <v>96</v>
      </c>
      <c r="D564" s="176">
        <v>38869</v>
      </c>
      <c r="E564" s="177">
        <v>38869</v>
      </c>
      <c r="F564" s="181"/>
      <c r="G564" s="181"/>
      <c r="H564" s="178"/>
      <c r="I564" s="175" t="s">
        <v>58</v>
      </c>
      <c r="J564" s="177">
        <v>51044</v>
      </c>
      <c r="K564" s="179" t="s">
        <v>10</v>
      </c>
      <c r="L564" s="175" t="s">
        <v>338</v>
      </c>
      <c r="M564" s="175" t="s">
        <v>29</v>
      </c>
      <c r="N564" s="175" t="s">
        <v>339</v>
      </c>
      <c r="O564" s="175" t="s">
        <v>120</v>
      </c>
      <c r="P564" s="179" t="s">
        <v>64</v>
      </c>
      <c r="Q564" s="179" t="s">
        <v>78</v>
      </c>
      <c r="R564" s="175"/>
      <c r="S564" s="235" t="str">
        <f t="shared" si="494"/>
        <v/>
      </c>
      <c r="T564" s="236">
        <f t="shared" si="495"/>
        <v>1</v>
      </c>
      <c r="U564" s="237" t="str">
        <f t="shared" si="496"/>
        <v/>
      </c>
      <c r="V564" s="245" t="str">
        <f t="shared" si="497"/>
        <v/>
      </c>
      <c r="W564" s="236" t="str">
        <f t="shared" si="498"/>
        <v/>
      </c>
      <c r="X564" s="237" t="str">
        <f t="shared" si="499"/>
        <v/>
      </c>
      <c r="Y564" s="245" t="str">
        <f t="shared" si="500"/>
        <v/>
      </c>
      <c r="Z564" s="236" t="str">
        <f t="shared" si="501"/>
        <v/>
      </c>
      <c r="AA564" s="248" t="str">
        <f t="shared" si="502"/>
        <v/>
      </c>
      <c r="AB564" s="235" t="str">
        <f t="shared" si="503"/>
        <v/>
      </c>
      <c r="AC564" s="236" t="str">
        <f t="shared" si="504"/>
        <v/>
      </c>
      <c r="AD564" s="236" t="str">
        <f t="shared" si="505"/>
        <v/>
      </c>
      <c r="AE564" s="237">
        <f t="shared" si="506"/>
        <v>1</v>
      </c>
      <c r="AF564" s="245" t="str">
        <f t="shared" si="507"/>
        <v/>
      </c>
      <c r="AG564" s="236" t="str">
        <f t="shared" si="508"/>
        <v/>
      </c>
      <c r="AH564" s="236" t="str">
        <f t="shared" si="509"/>
        <v/>
      </c>
      <c r="AI564" s="237" t="str">
        <f t="shared" si="510"/>
        <v/>
      </c>
      <c r="AJ564" s="245" t="str">
        <f t="shared" si="511"/>
        <v/>
      </c>
      <c r="AK564" s="236" t="str">
        <f t="shared" si="512"/>
        <v/>
      </c>
      <c r="AL564" s="236" t="str">
        <f t="shared" si="513"/>
        <v/>
      </c>
      <c r="AM564" s="248" t="str">
        <f t="shared" si="514"/>
        <v/>
      </c>
      <c r="AN564" s="235">
        <v>1</v>
      </c>
      <c r="AO564" s="237"/>
      <c r="AP564" s="245"/>
      <c r="AQ564" s="237"/>
      <c r="AR564" s="245"/>
      <c r="AS564" s="248"/>
      <c r="AT564">
        <f t="shared" si="515"/>
        <v>17</v>
      </c>
      <c r="AU564">
        <f t="shared" si="516"/>
        <v>0</v>
      </c>
      <c r="AV564">
        <f t="shared" si="517"/>
        <v>0</v>
      </c>
    </row>
    <row r="565" spans="1:48" ht="21.75">
      <c r="A565" s="174">
        <v>28</v>
      </c>
      <c r="B565" s="175" t="s">
        <v>1371</v>
      </c>
      <c r="C565" s="175" t="s">
        <v>96</v>
      </c>
      <c r="D565" s="176">
        <v>38565</v>
      </c>
      <c r="E565" s="177">
        <v>38565</v>
      </c>
      <c r="F565" s="181"/>
      <c r="G565" s="181"/>
      <c r="H565" s="178"/>
      <c r="I565" s="175" t="s">
        <v>58</v>
      </c>
      <c r="J565" s="177">
        <v>49218</v>
      </c>
      <c r="K565" s="179" t="s">
        <v>10</v>
      </c>
      <c r="L565" s="175" t="s">
        <v>1372</v>
      </c>
      <c r="M565" s="175" t="s">
        <v>29</v>
      </c>
      <c r="N565" s="175" t="s">
        <v>369</v>
      </c>
      <c r="O565" s="175" t="s">
        <v>20</v>
      </c>
      <c r="P565" s="179" t="s">
        <v>83</v>
      </c>
      <c r="Q565" s="179" t="s">
        <v>41</v>
      </c>
      <c r="R565" s="180"/>
      <c r="S565" s="235" t="str">
        <f t="shared" si="494"/>
        <v/>
      </c>
      <c r="T565" s="236">
        <f t="shared" si="495"/>
        <v>1</v>
      </c>
      <c r="U565" s="237" t="str">
        <f t="shared" si="496"/>
        <v/>
      </c>
      <c r="V565" s="245" t="str">
        <f t="shared" si="497"/>
        <v/>
      </c>
      <c r="W565" s="236" t="str">
        <f t="shared" si="498"/>
        <v/>
      </c>
      <c r="X565" s="237" t="str">
        <f t="shared" si="499"/>
        <v/>
      </c>
      <c r="Y565" s="245" t="str">
        <f t="shared" si="500"/>
        <v/>
      </c>
      <c r="Z565" s="236" t="str">
        <f t="shared" si="501"/>
        <v/>
      </c>
      <c r="AA565" s="248" t="str">
        <f t="shared" si="502"/>
        <v/>
      </c>
      <c r="AB565" s="235" t="str">
        <f t="shared" si="503"/>
        <v/>
      </c>
      <c r="AC565" s="236" t="str">
        <f t="shared" si="504"/>
        <v/>
      </c>
      <c r="AD565" s="236" t="str">
        <f t="shared" si="505"/>
        <v/>
      </c>
      <c r="AE565" s="237">
        <f t="shared" si="506"/>
        <v>1</v>
      </c>
      <c r="AF565" s="245" t="str">
        <f t="shared" si="507"/>
        <v/>
      </c>
      <c r="AG565" s="236" t="str">
        <f t="shared" si="508"/>
        <v/>
      </c>
      <c r="AH565" s="236" t="str">
        <f t="shared" si="509"/>
        <v/>
      </c>
      <c r="AI565" s="237" t="str">
        <f t="shared" si="510"/>
        <v/>
      </c>
      <c r="AJ565" s="245" t="str">
        <f t="shared" si="511"/>
        <v/>
      </c>
      <c r="AK565" s="236" t="str">
        <f t="shared" si="512"/>
        <v/>
      </c>
      <c r="AL565" s="236" t="str">
        <f t="shared" si="513"/>
        <v/>
      </c>
      <c r="AM565" s="248" t="str">
        <f t="shared" si="514"/>
        <v/>
      </c>
      <c r="AN565" s="235">
        <v>1</v>
      </c>
      <c r="AO565" s="237"/>
      <c r="AP565" s="245"/>
      <c r="AQ565" s="237"/>
      <c r="AR565" s="245"/>
      <c r="AS565" s="248"/>
      <c r="AT565">
        <f t="shared" si="515"/>
        <v>17</v>
      </c>
      <c r="AU565">
        <f t="shared" si="516"/>
        <v>10</v>
      </c>
      <c r="AV565">
        <f t="shared" si="517"/>
        <v>0</v>
      </c>
    </row>
    <row r="566" spans="1:48" ht="21.75">
      <c r="A566" s="174">
        <v>29</v>
      </c>
      <c r="B566" s="175" t="s">
        <v>1373</v>
      </c>
      <c r="C566" s="175" t="s">
        <v>96</v>
      </c>
      <c r="D566" s="176">
        <v>42041</v>
      </c>
      <c r="E566" s="177">
        <v>40182</v>
      </c>
      <c r="F566" s="181"/>
      <c r="G566" s="181"/>
      <c r="H566" s="178"/>
      <c r="I566" s="175" t="s">
        <v>58</v>
      </c>
      <c r="J566" s="177">
        <v>49218</v>
      </c>
      <c r="K566" s="179" t="s">
        <v>10</v>
      </c>
      <c r="L566" s="175" t="s">
        <v>1374</v>
      </c>
      <c r="M566" s="175" t="s">
        <v>29</v>
      </c>
      <c r="N566" s="175" t="s">
        <v>486</v>
      </c>
      <c r="O566" s="175" t="s">
        <v>20</v>
      </c>
      <c r="P566" s="179" t="s">
        <v>26</v>
      </c>
      <c r="Q566" s="179" t="s">
        <v>9</v>
      </c>
      <c r="R566" s="180"/>
      <c r="S566" s="235" t="str">
        <f t="shared" si="494"/>
        <v/>
      </c>
      <c r="T566" s="236">
        <f t="shared" si="495"/>
        <v>1</v>
      </c>
      <c r="U566" s="237" t="str">
        <f t="shared" si="496"/>
        <v/>
      </c>
      <c r="V566" s="245" t="str">
        <f t="shared" si="497"/>
        <v/>
      </c>
      <c r="W566" s="236" t="str">
        <f t="shared" si="498"/>
        <v/>
      </c>
      <c r="X566" s="237" t="str">
        <f t="shared" si="499"/>
        <v/>
      </c>
      <c r="Y566" s="245" t="str">
        <f t="shared" si="500"/>
        <v/>
      </c>
      <c r="Z566" s="236" t="str">
        <f t="shared" si="501"/>
        <v/>
      </c>
      <c r="AA566" s="248" t="str">
        <f t="shared" si="502"/>
        <v/>
      </c>
      <c r="AB566" s="235" t="str">
        <f t="shared" si="503"/>
        <v/>
      </c>
      <c r="AC566" s="236" t="str">
        <f t="shared" si="504"/>
        <v/>
      </c>
      <c r="AD566" s="236" t="str">
        <f t="shared" si="505"/>
        <v/>
      </c>
      <c r="AE566" s="237">
        <f t="shared" si="506"/>
        <v>1</v>
      </c>
      <c r="AF566" s="245" t="str">
        <f t="shared" si="507"/>
        <v/>
      </c>
      <c r="AG566" s="236" t="str">
        <f t="shared" si="508"/>
        <v/>
      </c>
      <c r="AH566" s="236" t="str">
        <f t="shared" si="509"/>
        <v/>
      </c>
      <c r="AI566" s="237" t="str">
        <f t="shared" si="510"/>
        <v/>
      </c>
      <c r="AJ566" s="245" t="str">
        <f t="shared" si="511"/>
        <v/>
      </c>
      <c r="AK566" s="236" t="str">
        <f t="shared" si="512"/>
        <v/>
      </c>
      <c r="AL566" s="236" t="str">
        <f t="shared" si="513"/>
        <v/>
      </c>
      <c r="AM566" s="248" t="str">
        <f t="shared" si="514"/>
        <v/>
      </c>
      <c r="AN566" s="235">
        <v>1</v>
      </c>
      <c r="AO566" s="237"/>
      <c r="AP566" s="245"/>
      <c r="AQ566" s="237"/>
      <c r="AR566" s="245"/>
      <c r="AS566" s="248"/>
      <c r="AT566">
        <f t="shared" si="515"/>
        <v>13</v>
      </c>
      <c r="AU566">
        <f t="shared" si="516"/>
        <v>4</v>
      </c>
      <c r="AV566">
        <f t="shared" si="517"/>
        <v>28</v>
      </c>
    </row>
    <row r="567" spans="1:48" ht="21.75">
      <c r="A567" s="174">
        <v>30</v>
      </c>
      <c r="B567" s="175" t="s">
        <v>1375</v>
      </c>
      <c r="C567" s="175" t="s">
        <v>96</v>
      </c>
      <c r="D567" s="176">
        <v>42041</v>
      </c>
      <c r="E567" s="177">
        <v>40848</v>
      </c>
      <c r="F567" s="181"/>
      <c r="G567" s="181"/>
      <c r="H567" s="178"/>
      <c r="I567" s="175" t="s">
        <v>58</v>
      </c>
      <c r="J567" s="177">
        <v>52871</v>
      </c>
      <c r="K567" s="179" t="s">
        <v>10</v>
      </c>
      <c r="L567" s="175" t="s">
        <v>636</v>
      </c>
      <c r="M567" s="175" t="s">
        <v>29</v>
      </c>
      <c r="N567" s="175" t="s">
        <v>290</v>
      </c>
      <c r="O567" s="175" t="s">
        <v>7</v>
      </c>
      <c r="P567" s="179" t="s">
        <v>121</v>
      </c>
      <c r="Q567" s="179" t="s">
        <v>72</v>
      </c>
      <c r="R567" s="180"/>
      <c r="S567" s="235" t="str">
        <f t="shared" si="494"/>
        <v/>
      </c>
      <c r="T567" s="236">
        <f t="shared" si="495"/>
        <v>1</v>
      </c>
      <c r="U567" s="237" t="str">
        <f t="shared" si="496"/>
        <v/>
      </c>
      <c r="V567" s="245" t="str">
        <f t="shared" si="497"/>
        <v/>
      </c>
      <c r="W567" s="236" t="str">
        <f t="shared" si="498"/>
        <v/>
      </c>
      <c r="X567" s="237" t="str">
        <f t="shared" si="499"/>
        <v/>
      </c>
      <c r="Y567" s="245" t="str">
        <f t="shared" si="500"/>
        <v/>
      </c>
      <c r="Z567" s="236" t="str">
        <f t="shared" si="501"/>
        <v/>
      </c>
      <c r="AA567" s="248" t="str">
        <f t="shared" si="502"/>
        <v/>
      </c>
      <c r="AB567" s="235" t="str">
        <f t="shared" si="503"/>
        <v/>
      </c>
      <c r="AC567" s="236" t="str">
        <f t="shared" si="504"/>
        <v/>
      </c>
      <c r="AD567" s="236" t="str">
        <f t="shared" si="505"/>
        <v/>
      </c>
      <c r="AE567" s="237">
        <f t="shared" si="506"/>
        <v>1</v>
      </c>
      <c r="AF567" s="245" t="str">
        <f t="shared" si="507"/>
        <v/>
      </c>
      <c r="AG567" s="236" t="str">
        <f t="shared" si="508"/>
        <v/>
      </c>
      <c r="AH567" s="236" t="str">
        <f t="shared" si="509"/>
        <v/>
      </c>
      <c r="AI567" s="237" t="str">
        <f t="shared" si="510"/>
        <v/>
      </c>
      <c r="AJ567" s="245" t="str">
        <f t="shared" si="511"/>
        <v/>
      </c>
      <c r="AK567" s="236" t="str">
        <f t="shared" si="512"/>
        <v/>
      </c>
      <c r="AL567" s="236" t="str">
        <f t="shared" si="513"/>
        <v/>
      </c>
      <c r="AM567" s="248" t="str">
        <f t="shared" si="514"/>
        <v/>
      </c>
      <c r="AN567" s="235">
        <v>1</v>
      </c>
      <c r="AO567" s="237"/>
      <c r="AP567" s="245"/>
      <c r="AQ567" s="237"/>
      <c r="AR567" s="245"/>
      <c r="AS567" s="248"/>
      <c r="AT567">
        <f t="shared" si="515"/>
        <v>11</v>
      </c>
      <c r="AU567">
        <f t="shared" si="516"/>
        <v>7</v>
      </c>
      <c r="AV567">
        <f t="shared" si="517"/>
        <v>0</v>
      </c>
    </row>
    <row r="568" spans="1:48" ht="21.75">
      <c r="A568" s="174">
        <v>31</v>
      </c>
      <c r="B568" s="175" t="s">
        <v>1377</v>
      </c>
      <c r="C568" s="175" t="s">
        <v>96</v>
      </c>
      <c r="D568" s="176">
        <v>40087</v>
      </c>
      <c r="E568" s="177">
        <v>39736</v>
      </c>
      <c r="F568" s="181"/>
      <c r="G568" s="181"/>
      <c r="H568" s="178"/>
      <c r="I568" s="175" t="s">
        <v>58</v>
      </c>
      <c r="J568" s="177">
        <v>52140</v>
      </c>
      <c r="K568" s="179" t="s">
        <v>10</v>
      </c>
      <c r="L568" s="175" t="s">
        <v>795</v>
      </c>
      <c r="M568" s="175" t="s">
        <v>272</v>
      </c>
      <c r="N568" s="175" t="s">
        <v>680</v>
      </c>
      <c r="O568" s="175" t="s">
        <v>248</v>
      </c>
      <c r="P568" s="179" t="s">
        <v>78</v>
      </c>
      <c r="Q568" s="179" t="s">
        <v>121</v>
      </c>
      <c r="R568" s="180"/>
      <c r="S568" s="235" t="str">
        <f t="shared" si="494"/>
        <v/>
      </c>
      <c r="T568" s="236">
        <f t="shared" si="495"/>
        <v>1</v>
      </c>
      <c r="U568" s="237" t="str">
        <f t="shared" si="496"/>
        <v/>
      </c>
      <c r="V568" s="245" t="str">
        <f t="shared" si="497"/>
        <v/>
      </c>
      <c r="W568" s="236" t="str">
        <f t="shared" si="498"/>
        <v/>
      </c>
      <c r="X568" s="237" t="str">
        <f t="shared" si="499"/>
        <v/>
      </c>
      <c r="Y568" s="245" t="str">
        <f t="shared" si="500"/>
        <v/>
      </c>
      <c r="Z568" s="236" t="str">
        <f t="shared" si="501"/>
        <v/>
      </c>
      <c r="AA568" s="248" t="str">
        <f t="shared" si="502"/>
        <v/>
      </c>
      <c r="AB568" s="235" t="str">
        <f t="shared" si="503"/>
        <v/>
      </c>
      <c r="AC568" s="236" t="str">
        <f t="shared" si="504"/>
        <v/>
      </c>
      <c r="AD568" s="236" t="str">
        <f t="shared" si="505"/>
        <v/>
      </c>
      <c r="AE568" s="237">
        <f t="shared" si="506"/>
        <v>1</v>
      </c>
      <c r="AF568" s="245" t="str">
        <f t="shared" si="507"/>
        <v/>
      </c>
      <c r="AG568" s="236" t="str">
        <f t="shared" si="508"/>
        <v/>
      </c>
      <c r="AH568" s="236" t="str">
        <f t="shared" si="509"/>
        <v/>
      </c>
      <c r="AI568" s="237" t="str">
        <f t="shared" si="510"/>
        <v/>
      </c>
      <c r="AJ568" s="245" t="str">
        <f t="shared" si="511"/>
        <v/>
      </c>
      <c r="AK568" s="236" t="str">
        <f t="shared" si="512"/>
        <v/>
      </c>
      <c r="AL568" s="236" t="str">
        <f t="shared" si="513"/>
        <v/>
      </c>
      <c r="AM568" s="248" t="str">
        <f t="shared" si="514"/>
        <v/>
      </c>
      <c r="AN568" s="235">
        <v>1</v>
      </c>
      <c r="AO568" s="237"/>
      <c r="AP568" s="245"/>
      <c r="AQ568" s="237"/>
      <c r="AR568" s="245"/>
      <c r="AS568" s="248"/>
      <c r="AT568">
        <f t="shared" si="515"/>
        <v>14</v>
      </c>
      <c r="AU568">
        <f t="shared" si="516"/>
        <v>7</v>
      </c>
      <c r="AV568">
        <f t="shared" si="517"/>
        <v>17</v>
      </c>
    </row>
    <row r="569" spans="1:48" ht="22.5" thickBot="1">
      <c r="A569" s="221">
        <v>32</v>
      </c>
      <c r="B569" s="222" t="s">
        <v>1378</v>
      </c>
      <c r="C569" s="222" t="s">
        <v>96</v>
      </c>
      <c r="D569" s="223">
        <v>38215</v>
      </c>
      <c r="E569" s="224">
        <v>38215</v>
      </c>
      <c r="F569" s="225"/>
      <c r="G569" s="225"/>
      <c r="H569" s="226"/>
      <c r="I569" s="222" t="s">
        <v>58</v>
      </c>
      <c r="J569" s="224">
        <v>48488</v>
      </c>
      <c r="K569" s="227" t="s">
        <v>10</v>
      </c>
      <c r="L569" s="222" t="s">
        <v>28</v>
      </c>
      <c r="M569" s="222" t="s">
        <v>29</v>
      </c>
      <c r="N569" s="222" t="s">
        <v>30</v>
      </c>
      <c r="O569" s="222" t="s">
        <v>31</v>
      </c>
      <c r="P569" s="227" t="s">
        <v>54</v>
      </c>
      <c r="Q569" s="227" t="s">
        <v>8</v>
      </c>
      <c r="R569" s="228"/>
      <c r="S569" s="235" t="str">
        <f t="shared" si="494"/>
        <v/>
      </c>
      <c r="T569" s="236">
        <f t="shared" si="495"/>
        <v>1</v>
      </c>
      <c r="U569" s="237" t="str">
        <f t="shared" si="496"/>
        <v/>
      </c>
      <c r="V569" s="245" t="str">
        <f t="shared" si="497"/>
        <v/>
      </c>
      <c r="W569" s="236" t="str">
        <f t="shared" si="498"/>
        <v/>
      </c>
      <c r="X569" s="237" t="str">
        <f t="shared" si="499"/>
        <v/>
      </c>
      <c r="Y569" s="245" t="str">
        <f t="shared" si="500"/>
        <v/>
      </c>
      <c r="Z569" s="236" t="str">
        <f t="shared" si="501"/>
        <v/>
      </c>
      <c r="AA569" s="248" t="str">
        <f t="shared" si="502"/>
        <v/>
      </c>
      <c r="AB569" s="235" t="str">
        <f t="shared" si="503"/>
        <v/>
      </c>
      <c r="AC569" s="236" t="str">
        <f t="shared" si="504"/>
        <v/>
      </c>
      <c r="AD569" s="236" t="str">
        <f t="shared" si="505"/>
        <v/>
      </c>
      <c r="AE569" s="237">
        <f t="shared" si="506"/>
        <v>1</v>
      </c>
      <c r="AF569" s="245" t="str">
        <f t="shared" si="507"/>
        <v/>
      </c>
      <c r="AG569" s="236" t="str">
        <f t="shared" si="508"/>
        <v/>
      </c>
      <c r="AH569" s="236" t="str">
        <f t="shared" si="509"/>
        <v/>
      </c>
      <c r="AI569" s="237" t="str">
        <f t="shared" si="510"/>
        <v/>
      </c>
      <c r="AJ569" s="245" t="str">
        <f t="shared" si="511"/>
        <v/>
      </c>
      <c r="AK569" s="236" t="str">
        <f t="shared" si="512"/>
        <v/>
      </c>
      <c r="AL569" s="236" t="str">
        <f t="shared" si="513"/>
        <v/>
      </c>
      <c r="AM569" s="248" t="str">
        <f t="shared" si="514"/>
        <v/>
      </c>
      <c r="AN569" s="235">
        <v>1</v>
      </c>
      <c r="AO569" s="237"/>
      <c r="AP569" s="245"/>
      <c r="AQ569" s="237"/>
      <c r="AR569" s="245"/>
      <c r="AS569" s="248"/>
      <c r="AT569">
        <f t="shared" si="515"/>
        <v>18</v>
      </c>
      <c r="AU569">
        <f t="shared" si="516"/>
        <v>9</v>
      </c>
      <c r="AV569">
        <f t="shared" si="517"/>
        <v>16</v>
      </c>
    </row>
    <row r="570" spans="1:48" ht="21.75">
      <c r="A570" s="312"/>
      <c r="B570" s="313" t="s">
        <v>1681</v>
      </c>
      <c r="C570" s="300">
        <f>SUM(S570:AA570)</f>
        <v>32</v>
      </c>
      <c r="D570" s="270"/>
      <c r="E570" s="271"/>
      <c r="F570" s="272"/>
      <c r="G570" s="272"/>
      <c r="H570" s="273"/>
      <c r="I570" s="269"/>
      <c r="J570" s="271"/>
      <c r="K570" s="274"/>
      <c r="L570" s="269"/>
      <c r="M570" s="269"/>
      <c r="N570" s="269"/>
      <c r="O570" s="269"/>
      <c r="P570" s="274"/>
      <c r="Q570" s="274"/>
      <c r="R570" s="305">
        <f>COUNTIF(R538:R569,"ü")</f>
        <v>1</v>
      </c>
      <c r="S570" s="290">
        <f t="shared" ref="S570:AS570" si="518">SUM(S538:S569)</f>
        <v>19</v>
      </c>
      <c r="T570" s="291">
        <f t="shared" si="518"/>
        <v>13</v>
      </c>
      <c r="U570" s="292">
        <f t="shared" si="518"/>
        <v>0</v>
      </c>
      <c r="V570" s="293">
        <f t="shared" si="518"/>
        <v>0</v>
      </c>
      <c r="W570" s="291">
        <f t="shared" si="518"/>
        <v>0</v>
      </c>
      <c r="X570" s="292">
        <f t="shared" si="518"/>
        <v>0</v>
      </c>
      <c r="Y570" s="293">
        <f t="shared" si="518"/>
        <v>0</v>
      </c>
      <c r="Z570" s="291">
        <f t="shared" si="518"/>
        <v>0</v>
      </c>
      <c r="AA570" s="294">
        <f t="shared" si="518"/>
        <v>0</v>
      </c>
      <c r="AB570" s="290">
        <f t="shared" si="518"/>
        <v>0</v>
      </c>
      <c r="AC570" s="291">
        <f t="shared" si="518"/>
        <v>0</v>
      </c>
      <c r="AD570" s="291">
        <f t="shared" si="518"/>
        <v>7</v>
      </c>
      <c r="AE570" s="292">
        <f t="shared" si="518"/>
        <v>25</v>
      </c>
      <c r="AF570" s="293">
        <f t="shared" si="518"/>
        <v>0</v>
      </c>
      <c r="AG570" s="291">
        <f t="shared" si="518"/>
        <v>0</v>
      </c>
      <c r="AH570" s="291">
        <f t="shared" si="518"/>
        <v>0</v>
      </c>
      <c r="AI570" s="292">
        <f t="shared" si="518"/>
        <v>0</v>
      </c>
      <c r="AJ570" s="293">
        <f t="shared" si="518"/>
        <v>0</v>
      </c>
      <c r="AK570" s="291">
        <f t="shared" si="518"/>
        <v>0</v>
      </c>
      <c r="AL570" s="291">
        <f t="shared" si="518"/>
        <v>0</v>
      </c>
      <c r="AM570" s="294">
        <f t="shared" si="518"/>
        <v>0</v>
      </c>
      <c r="AN570" s="290">
        <f t="shared" si="518"/>
        <v>14</v>
      </c>
      <c r="AO570" s="292">
        <f t="shared" si="518"/>
        <v>18</v>
      </c>
      <c r="AP570" s="293">
        <f t="shared" si="518"/>
        <v>0</v>
      </c>
      <c r="AQ570" s="292">
        <f t="shared" si="518"/>
        <v>0</v>
      </c>
      <c r="AR570" s="293">
        <f t="shared" si="518"/>
        <v>0</v>
      </c>
      <c r="AS570" s="294">
        <f t="shared" si="518"/>
        <v>0</v>
      </c>
    </row>
    <row r="571" spans="1:48" ht="22.5" thickBot="1">
      <c r="A571" s="282"/>
      <c r="B571" s="283" t="s">
        <v>1683</v>
      </c>
      <c r="C571" s="301">
        <f>SUM(S571:AA571)</f>
        <v>32</v>
      </c>
      <c r="D571" s="285"/>
      <c r="E571" s="286"/>
      <c r="F571" s="287"/>
      <c r="G571" s="287"/>
      <c r="H571" s="288"/>
      <c r="I571" s="284"/>
      <c r="J571" s="286"/>
      <c r="K571" s="289"/>
      <c r="L571" s="284"/>
      <c r="M571" s="284"/>
      <c r="N571" s="284"/>
      <c r="O571" s="284"/>
      <c r="P571" s="289"/>
      <c r="Q571" s="289"/>
      <c r="R571" s="306">
        <f>R570</f>
        <v>1</v>
      </c>
      <c r="S571" s="295">
        <f>S570</f>
        <v>19</v>
      </c>
      <c r="T571" s="296">
        <f t="shared" ref="T571" si="519">T570</f>
        <v>13</v>
      </c>
      <c r="U571" s="297">
        <f t="shared" ref="U571" si="520">U570</f>
        <v>0</v>
      </c>
      <c r="V571" s="302">
        <f>V570/2</f>
        <v>0</v>
      </c>
      <c r="W571" s="303">
        <f t="shared" ref="W571" si="521">W570/2</f>
        <v>0</v>
      </c>
      <c r="X571" s="304">
        <f t="shared" ref="X571" si="522">X570/2</f>
        <v>0</v>
      </c>
      <c r="Y571" s="298"/>
      <c r="Z571" s="296"/>
      <c r="AA571" s="299"/>
      <c r="AB571" s="298">
        <f>AB570</f>
        <v>0</v>
      </c>
      <c r="AC571" s="296">
        <f t="shared" ref="AC571" si="523">AC570</f>
        <v>0</v>
      </c>
      <c r="AD571" s="296">
        <f t="shared" ref="AD571" si="524">AD570</f>
        <v>7</v>
      </c>
      <c r="AE571" s="297">
        <f t="shared" ref="AE571" si="525">AE570</f>
        <v>25</v>
      </c>
      <c r="AF571" s="302">
        <f>AF570/2</f>
        <v>0</v>
      </c>
      <c r="AG571" s="303">
        <f t="shared" ref="AG571" si="526">AG570/2</f>
        <v>0</v>
      </c>
      <c r="AH571" s="303">
        <f t="shared" ref="AH571" si="527">AH570/2</f>
        <v>0</v>
      </c>
      <c r="AI571" s="304">
        <f t="shared" ref="AI571" si="528">AI570/2</f>
        <v>0</v>
      </c>
      <c r="AJ571" s="298"/>
      <c r="AK571" s="296"/>
      <c r="AL571" s="296"/>
      <c r="AM571" s="299"/>
      <c r="AN571" s="295">
        <f>AN570</f>
        <v>14</v>
      </c>
      <c r="AO571" s="297">
        <f>AO570</f>
        <v>18</v>
      </c>
      <c r="AP571" s="302">
        <f>AP570/2</f>
        <v>0</v>
      </c>
      <c r="AQ571" s="304">
        <f>AQ570/2</f>
        <v>0</v>
      </c>
      <c r="AR571" s="298"/>
      <c r="AS571" s="299"/>
    </row>
    <row r="572" spans="1:48" ht="24">
      <c r="A572" s="185" t="s">
        <v>2435</v>
      </c>
      <c r="B572" s="194"/>
      <c r="C572" s="194"/>
      <c r="D572" s="170"/>
      <c r="E572" s="195"/>
      <c r="F572" s="171"/>
      <c r="G572" s="171"/>
      <c r="H572" s="172"/>
      <c r="I572" s="194"/>
      <c r="J572" s="195"/>
      <c r="K572" s="196"/>
      <c r="L572" s="194"/>
      <c r="M572" s="194"/>
      <c r="N572" s="194"/>
      <c r="O572" s="194"/>
      <c r="P572" s="196"/>
      <c r="Q572" s="196"/>
      <c r="R572" s="169"/>
      <c r="S572" s="307" t="str">
        <f t="shared" ref="S572:S635" si="529">IF($B572&lt;&gt;"",IF(AND($K572="เอก",OR($AT572&gt;0,AND($AT572=0,$AU572&gt;=9))),1,""),"")</f>
        <v/>
      </c>
      <c r="T572" s="308" t="str">
        <f t="shared" ref="T572:T635" si="530">IF($B572&lt;&gt;"",IF(AND($K572="โท",OR($AT572&gt;0,AND($AT572=0,$AU572&gt;=9))),1,""),"")</f>
        <v/>
      </c>
      <c r="U572" s="309" t="str">
        <f t="shared" ref="U572:U635" si="531">IF($B572&lt;&gt;"",IF(AND($K572="ตรี",OR($AT572&gt;0,AND($AT572=0,$AU572&gt;=9))),1,""),"")</f>
        <v/>
      </c>
      <c r="V572" s="310" t="str">
        <f t="shared" ref="V572:V635" si="532">IF($B572&lt;&gt;"",IF(AND($K572="เอก",AND($AT572=0,AND($AU572&gt;=6,$AU572&lt;=8))),1,""),"")</f>
        <v/>
      </c>
      <c r="W572" s="308" t="str">
        <f t="shared" ref="W572:W635" si="533">IF($B572&lt;&gt;"",IF(AND($K572="โท",AND($AT572=0,AND($AU572&gt;=6,$AU572&lt;=8))),1,""),"")</f>
        <v/>
      </c>
      <c r="X572" s="309" t="str">
        <f t="shared" ref="X572:X635" si="534">IF($B572&lt;&gt;"",IF(AND($K572="ตรี",AND($AT572=0,AND($AU572&gt;=6,$AU572&lt;=8))),1,""),"")</f>
        <v/>
      </c>
      <c r="Y572" s="310" t="str">
        <f t="shared" ref="Y572:Y635" si="535">IF($B572&lt;&gt;"",IF(AND($K572="เอก",AND($AT572=0,AND($AU572&gt;=0,$AU572&lt;=5))),1,""),"")</f>
        <v/>
      </c>
      <c r="Z572" s="308" t="str">
        <f t="shared" ref="Z572:Z635" si="536">IF($B572&lt;&gt;"",IF(AND($K572="โท",AND($AT572=0,AND($AU572&gt;=0,$AU572&lt;=5))),1,""),"")</f>
        <v/>
      </c>
      <c r="AA572" s="311" t="str">
        <f t="shared" ref="AA572:AA635" si="537">IF($B572&lt;&gt;"",IF(AND($K572="ตรี",AND($AT572=0,AND($AU572&gt;=0,$AU572&lt;=5))),1,""),"")</f>
        <v/>
      </c>
      <c r="AB572" s="307" t="str">
        <f t="shared" ref="AB572:AB635" si="538">IF($B572&lt;&gt;"",IF(AND($C572="ศาสตราจารย์",OR($AT572&gt;0,AND($AT572=0,$AU572&gt;=9))),1,""),"")</f>
        <v/>
      </c>
      <c r="AC572" s="308" t="str">
        <f t="shared" ref="AC572:AC635" si="539">IF($B572&lt;&gt;"",IF(AND($C572="รองศาสตราจารย์",OR($AT572&gt;0,AND($AT572=0,$AU572&gt;=9))),1,""),"")</f>
        <v/>
      </c>
      <c r="AD572" s="308" t="str">
        <f t="shared" ref="AD572:AD635" si="540">IF($B572&lt;&gt;"",IF(AND($C572="ผู้ช่วยศาสตราจารย์",OR($AT572&gt;0,AND($AT572=0,$AU572&gt;=9))),1,""),"")</f>
        <v/>
      </c>
      <c r="AE572" s="309" t="str">
        <f t="shared" ref="AE572:AE635" si="541">IF($B572&lt;&gt;"",IF(AND($C572="อาจารย์",OR($AT572&gt;0,AND($AT572=0,$AU572&gt;=9))),1,""),"")</f>
        <v/>
      </c>
      <c r="AF572" s="310" t="str">
        <f t="shared" ref="AF572:AF635" si="542">IF($B572&lt;&gt;"",IF(AND($C572="ศาสตราจารย์",AND($AT572=0,AND($AU572&gt;=6,$AU572&lt;=8))),1,""),"")</f>
        <v/>
      </c>
      <c r="AG572" s="308" t="str">
        <f t="shared" ref="AG572:AG635" si="543">IF($B572&lt;&gt;"",IF(AND($C572="รองศาสตราจารย์",AND($AT572=0,AND($AU572&gt;=6,$AU572&lt;=8))),1,""),"")</f>
        <v/>
      </c>
      <c r="AH572" s="308" t="str">
        <f t="shared" ref="AH572:AH635" si="544">IF($B572&lt;&gt;"",IF(AND($C572="ผู้ช่วยศาสตราจารย์",AND($AT572=0,AND($AU572&gt;=6,$AU572&lt;=8))),1,""),"")</f>
        <v/>
      </c>
      <c r="AI572" s="309" t="str">
        <f t="shared" ref="AI572:AI635" si="545">IF($B572&lt;&gt;"",IF(AND($C572="อาจารย์",AND($AT572=0,AND($AU572&gt;=6,$AU572&lt;=8))),1,""),"")</f>
        <v/>
      </c>
      <c r="AJ572" s="310" t="str">
        <f t="shared" ref="AJ572:AJ635" si="546">IF($B572&lt;&gt;"",IF(AND($C572="ศาสตราจารย์",AND($AT572=0,AND($AU572&gt;=0,$AU572&lt;=5))),1,""),"")</f>
        <v/>
      </c>
      <c r="AK572" s="308" t="str">
        <f t="shared" ref="AK572:AK635" si="547">IF($B572&lt;&gt;"",IF(AND($C572="รองศาสตราจารย์",AND($AT572=0,AND($AU572&gt;=0,$AU572&lt;=5))),1,""),"")</f>
        <v/>
      </c>
      <c r="AL572" s="308" t="str">
        <f t="shared" ref="AL572:AL635" si="548">IF($B572&lt;&gt;"",IF(AND($C572="ผู้ช่วยศาสตราจารย์",AND($AT572=0,AND($AU572&gt;=0,$AU572&lt;=5))),1,""),"")</f>
        <v/>
      </c>
      <c r="AM572" s="311" t="str">
        <f t="shared" ref="AM572:AM635" si="549">IF($B572&lt;&gt;"",IF(AND($C572="อาจารย์",AND($AT572=0,AND($AU572&gt;=0,$AU572&lt;=5))),1,""),"")</f>
        <v/>
      </c>
      <c r="AN572" s="402"/>
      <c r="AO572" s="403"/>
      <c r="AP572" s="404"/>
      <c r="AQ572" s="403"/>
      <c r="AR572" s="404"/>
      <c r="AS572" s="405"/>
      <c r="AT572" t="str">
        <f t="shared" ref="AT572:AT635" si="550">IF(B572&lt;&gt;"",DATEDIF(E572,$AT$9,"Y"),"")</f>
        <v/>
      </c>
      <c r="AU572" t="str">
        <f t="shared" ref="AU572:AU635" si="551">IF(B572&lt;&gt;"",DATEDIF(E572,$AT$9,"YM"),"")</f>
        <v/>
      </c>
      <c r="AV572" t="str">
        <f t="shared" ref="AV572:AV635" si="552">IF(B572&lt;&gt;"",DATEDIF(E572,$AT$9,"MD"),"")</f>
        <v/>
      </c>
    </row>
    <row r="573" spans="1:48" ht="21.75">
      <c r="A573" s="174">
        <v>1</v>
      </c>
      <c r="B573" s="175" t="s">
        <v>2058</v>
      </c>
      <c r="C573" s="175" t="s">
        <v>1</v>
      </c>
      <c r="D573" s="176">
        <v>38971</v>
      </c>
      <c r="E573" s="177">
        <v>38971</v>
      </c>
      <c r="F573" s="177">
        <v>41050</v>
      </c>
      <c r="G573" s="177">
        <v>43424</v>
      </c>
      <c r="H573" s="178"/>
      <c r="I573" s="175" t="s">
        <v>58</v>
      </c>
      <c r="J573" s="177">
        <v>50679</v>
      </c>
      <c r="K573" s="179" t="s">
        <v>3</v>
      </c>
      <c r="L573" s="175" t="s">
        <v>4</v>
      </c>
      <c r="M573" s="175" t="s">
        <v>5</v>
      </c>
      <c r="N573" s="175" t="s">
        <v>6</v>
      </c>
      <c r="O573" s="175" t="s">
        <v>7</v>
      </c>
      <c r="P573" s="179" t="s">
        <v>59</v>
      </c>
      <c r="Q573" s="179" t="s">
        <v>167</v>
      </c>
      <c r="R573" s="180"/>
      <c r="S573" s="235">
        <f t="shared" si="529"/>
        <v>1</v>
      </c>
      <c r="T573" s="236" t="str">
        <f t="shared" si="530"/>
        <v/>
      </c>
      <c r="U573" s="237" t="str">
        <f t="shared" si="531"/>
        <v/>
      </c>
      <c r="V573" s="245" t="str">
        <f t="shared" si="532"/>
        <v/>
      </c>
      <c r="W573" s="236" t="str">
        <f t="shared" si="533"/>
        <v/>
      </c>
      <c r="X573" s="237" t="str">
        <f t="shared" si="534"/>
        <v/>
      </c>
      <c r="Y573" s="245" t="str">
        <f t="shared" si="535"/>
        <v/>
      </c>
      <c r="Z573" s="236" t="str">
        <f t="shared" si="536"/>
        <v/>
      </c>
      <c r="AA573" s="248" t="str">
        <f t="shared" si="537"/>
        <v/>
      </c>
      <c r="AB573" s="235" t="str">
        <f t="shared" si="538"/>
        <v/>
      </c>
      <c r="AC573" s="236">
        <f t="shared" si="539"/>
        <v>1</v>
      </c>
      <c r="AD573" s="236" t="str">
        <f t="shared" si="540"/>
        <v/>
      </c>
      <c r="AE573" s="237" t="str">
        <f t="shared" si="541"/>
        <v/>
      </c>
      <c r="AF573" s="245" t="str">
        <f t="shared" si="542"/>
        <v/>
      </c>
      <c r="AG573" s="236" t="str">
        <f t="shared" si="543"/>
        <v/>
      </c>
      <c r="AH573" s="236" t="str">
        <f t="shared" si="544"/>
        <v/>
      </c>
      <c r="AI573" s="237" t="str">
        <f t="shared" si="545"/>
        <v/>
      </c>
      <c r="AJ573" s="245" t="str">
        <f t="shared" si="546"/>
        <v/>
      </c>
      <c r="AK573" s="236" t="str">
        <f t="shared" si="547"/>
        <v/>
      </c>
      <c r="AL573" s="236" t="str">
        <f t="shared" si="548"/>
        <v/>
      </c>
      <c r="AM573" s="248" t="str">
        <f t="shared" si="549"/>
        <v/>
      </c>
      <c r="AN573" s="235">
        <v>1</v>
      </c>
      <c r="AO573" s="237"/>
      <c r="AP573" s="245"/>
      <c r="AQ573" s="237"/>
      <c r="AR573" s="245"/>
      <c r="AS573" s="248"/>
      <c r="AT573">
        <f t="shared" si="550"/>
        <v>16</v>
      </c>
      <c r="AU573">
        <f t="shared" si="551"/>
        <v>8</v>
      </c>
      <c r="AV573">
        <f t="shared" si="552"/>
        <v>21</v>
      </c>
    </row>
    <row r="574" spans="1:48" ht="21.75">
      <c r="A574" s="174">
        <v>2</v>
      </c>
      <c r="B574" s="175" t="s">
        <v>2266</v>
      </c>
      <c r="C574" s="175" t="s">
        <v>1</v>
      </c>
      <c r="D574" s="176">
        <v>41232</v>
      </c>
      <c r="E574" s="177">
        <v>41232</v>
      </c>
      <c r="F574" s="177">
        <v>42482</v>
      </c>
      <c r="G574" s="177">
        <v>43600</v>
      </c>
      <c r="H574" s="178"/>
      <c r="I574" s="175" t="s">
        <v>58</v>
      </c>
      <c r="J574" s="177">
        <v>52505</v>
      </c>
      <c r="K574" s="179" t="s">
        <v>3</v>
      </c>
      <c r="L574" s="175" t="s">
        <v>1427</v>
      </c>
      <c r="M574" s="175" t="s">
        <v>5</v>
      </c>
      <c r="N574" s="175" t="s">
        <v>1428</v>
      </c>
      <c r="O574" s="175" t="s">
        <v>7</v>
      </c>
      <c r="P574" s="179" t="s">
        <v>38</v>
      </c>
      <c r="Q574" s="179" t="s">
        <v>109</v>
      </c>
      <c r="R574" s="180"/>
      <c r="S574" s="235">
        <f t="shared" si="529"/>
        <v>1</v>
      </c>
      <c r="T574" s="236" t="str">
        <f t="shared" si="530"/>
        <v/>
      </c>
      <c r="U574" s="237" t="str">
        <f t="shared" si="531"/>
        <v/>
      </c>
      <c r="V574" s="245" t="str">
        <f t="shared" si="532"/>
        <v/>
      </c>
      <c r="W574" s="236" t="str">
        <f t="shared" si="533"/>
        <v/>
      </c>
      <c r="X574" s="237" t="str">
        <f t="shared" si="534"/>
        <v/>
      </c>
      <c r="Y574" s="245" t="str">
        <f t="shared" si="535"/>
        <v/>
      </c>
      <c r="Z574" s="236" t="str">
        <f t="shared" si="536"/>
        <v/>
      </c>
      <c r="AA574" s="248" t="str">
        <f t="shared" si="537"/>
        <v/>
      </c>
      <c r="AB574" s="235" t="str">
        <f t="shared" si="538"/>
        <v/>
      </c>
      <c r="AC574" s="236">
        <f t="shared" si="539"/>
        <v>1</v>
      </c>
      <c r="AD574" s="236" t="str">
        <f t="shared" si="540"/>
        <v/>
      </c>
      <c r="AE574" s="237" t="str">
        <f t="shared" si="541"/>
        <v/>
      </c>
      <c r="AF574" s="245" t="str">
        <f t="shared" si="542"/>
        <v/>
      </c>
      <c r="AG574" s="236" t="str">
        <f t="shared" si="543"/>
        <v/>
      </c>
      <c r="AH574" s="236" t="str">
        <f t="shared" si="544"/>
        <v/>
      </c>
      <c r="AI574" s="237" t="str">
        <f t="shared" si="545"/>
        <v/>
      </c>
      <c r="AJ574" s="245" t="str">
        <f t="shared" si="546"/>
        <v/>
      </c>
      <c r="AK574" s="236" t="str">
        <f t="shared" si="547"/>
        <v/>
      </c>
      <c r="AL574" s="236" t="str">
        <f t="shared" si="548"/>
        <v/>
      </c>
      <c r="AM574" s="248" t="str">
        <f t="shared" si="549"/>
        <v/>
      </c>
      <c r="AN574" s="235">
        <v>1</v>
      </c>
      <c r="AO574" s="237"/>
      <c r="AP574" s="245"/>
      <c r="AQ574" s="237"/>
      <c r="AR574" s="245"/>
      <c r="AS574" s="248"/>
      <c r="AT574">
        <f t="shared" si="550"/>
        <v>10</v>
      </c>
      <c r="AU574">
        <f t="shared" si="551"/>
        <v>6</v>
      </c>
      <c r="AV574">
        <f t="shared" si="552"/>
        <v>13</v>
      </c>
    </row>
    <row r="575" spans="1:48" ht="21.75">
      <c r="A575" s="174">
        <v>3</v>
      </c>
      <c r="B575" s="175" t="s">
        <v>2267</v>
      </c>
      <c r="C575" s="175" t="s">
        <v>1</v>
      </c>
      <c r="D575" s="176">
        <v>38989</v>
      </c>
      <c r="E575" s="177">
        <v>38989</v>
      </c>
      <c r="F575" s="177">
        <v>42642</v>
      </c>
      <c r="G575" s="177">
        <v>43964</v>
      </c>
      <c r="H575" s="178"/>
      <c r="I575" s="175" t="s">
        <v>58</v>
      </c>
      <c r="J575" s="177">
        <v>49583</v>
      </c>
      <c r="K575" s="179" t="s">
        <v>3</v>
      </c>
      <c r="L575" s="175" t="s">
        <v>1473</v>
      </c>
      <c r="M575" s="175" t="s">
        <v>1884</v>
      </c>
      <c r="N575" s="175" t="s">
        <v>1441</v>
      </c>
      <c r="O575" s="175" t="s">
        <v>1474</v>
      </c>
      <c r="P575" s="179" t="s">
        <v>72</v>
      </c>
      <c r="Q575" s="179" t="s">
        <v>167</v>
      </c>
      <c r="R575" s="180"/>
      <c r="S575" s="235">
        <f t="shared" si="529"/>
        <v>1</v>
      </c>
      <c r="T575" s="236" t="str">
        <f t="shared" si="530"/>
        <v/>
      </c>
      <c r="U575" s="237" t="str">
        <f t="shared" si="531"/>
        <v/>
      </c>
      <c r="V575" s="245" t="str">
        <f t="shared" si="532"/>
        <v/>
      </c>
      <c r="W575" s="236" t="str">
        <f t="shared" si="533"/>
        <v/>
      </c>
      <c r="X575" s="237" t="str">
        <f t="shared" si="534"/>
        <v/>
      </c>
      <c r="Y575" s="245" t="str">
        <f t="shared" si="535"/>
        <v/>
      </c>
      <c r="Z575" s="236" t="str">
        <f t="shared" si="536"/>
        <v/>
      </c>
      <c r="AA575" s="248" t="str">
        <f t="shared" si="537"/>
        <v/>
      </c>
      <c r="AB575" s="235" t="str">
        <f t="shared" si="538"/>
        <v/>
      </c>
      <c r="AC575" s="236">
        <f t="shared" si="539"/>
        <v>1</v>
      </c>
      <c r="AD575" s="236" t="str">
        <f t="shared" si="540"/>
        <v/>
      </c>
      <c r="AE575" s="237" t="str">
        <f t="shared" si="541"/>
        <v/>
      </c>
      <c r="AF575" s="245" t="str">
        <f t="shared" si="542"/>
        <v/>
      </c>
      <c r="AG575" s="236" t="str">
        <f t="shared" si="543"/>
        <v/>
      </c>
      <c r="AH575" s="236" t="str">
        <f t="shared" si="544"/>
        <v/>
      </c>
      <c r="AI575" s="237" t="str">
        <f t="shared" si="545"/>
        <v/>
      </c>
      <c r="AJ575" s="245" t="str">
        <f t="shared" si="546"/>
        <v/>
      </c>
      <c r="AK575" s="236" t="str">
        <f t="shared" si="547"/>
        <v/>
      </c>
      <c r="AL575" s="236" t="str">
        <f t="shared" si="548"/>
        <v/>
      </c>
      <c r="AM575" s="248" t="str">
        <f t="shared" si="549"/>
        <v/>
      </c>
      <c r="AN575" s="235">
        <v>1</v>
      </c>
      <c r="AO575" s="237"/>
      <c r="AP575" s="245"/>
      <c r="AQ575" s="237"/>
      <c r="AR575" s="245"/>
      <c r="AS575" s="248"/>
      <c r="AT575">
        <f t="shared" si="550"/>
        <v>16</v>
      </c>
      <c r="AU575">
        <f t="shared" si="551"/>
        <v>8</v>
      </c>
      <c r="AV575">
        <f t="shared" si="552"/>
        <v>3</v>
      </c>
    </row>
    <row r="576" spans="1:48" ht="21.75">
      <c r="A576" s="174">
        <v>4</v>
      </c>
      <c r="B576" s="175" t="s">
        <v>1993</v>
      </c>
      <c r="C576" s="175" t="s">
        <v>35</v>
      </c>
      <c r="D576" s="176">
        <v>38657</v>
      </c>
      <c r="E576" s="177">
        <v>38657</v>
      </c>
      <c r="F576" s="177">
        <v>43178</v>
      </c>
      <c r="G576" s="181"/>
      <c r="H576" s="178"/>
      <c r="I576" s="175" t="s">
        <v>58</v>
      </c>
      <c r="J576" s="177">
        <v>51044</v>
      </c>
      <c r="K576" s="179" t="s">
        <v>3</v>
      </c>
      <c r="L576" s="175" t="s">
        <v>2196</v>
      </c>
      <c r="M576" s="175" t="s">
        <v>1884</v>
      </c>
      <c r="N576" s="175" t="s">
        <v>2197</v>
      </c>
      <c r="O576" s="175" t="s">
        <v>1411</v>
      </c>
      <c r="P576" s="179" t="s">
        <v>60</v>
      </c>
      <c r="Q576" s="179" t="s">
        <v>73</v>
      </c>
      <c r="R576" s="180"/>
      <c r="S576" s="235">
        <f t="shared" si="529"/>
        <v>1</v>
      </c>
      <c r="T576" s="236" t="str">
        <f t="shared" si="530"/>
        <v/>
      </c>
      <c r="U576" s="237" t="str">
        <f t="shared" si="531"/>
        <v/>
      </c>
      <c r="V576" s="245" t="str">
        <f t="shared" si="532"/>
        <v/>
      </c>
      <c r="W576" s="236" t="str">
        <f t="shared" si="533"/>
        <v/>
      </c>
      <c r="X576" s="237" t="str">
        <f t="shared" si="534"/>
        <v/>
      </c>
      <c r="Y576" s="245" t="str">
        <f t="shared" si="535"/>
        <v/>
      </c>
      <c r="Z576" s="236" t="str">
        <f t="shared" si="536"/>
        <v/>
      </c>
      <c r="AA576" s="248" t="str">
        <f t="shared" si="537"/>
        <v/>
      </c>
      <c r="AB576" s="235" t="str">
        <f t="shared" si="538"/>
        <v/>
      </c>
      <c r="AC576" s="236" t="str">
        <f t="shared" si="539"/>
        <v/>
      </c>
      <c r="AD576" s="236">
        <f t="shared" si="540"/>
        <v>1</v>
      </c>
      <c r="AE576" s="237" t="str">
        <f t="shared" si="541"/>
        <v/>
      </c>
      <c r="AF576" s="245" t="str">
        <f t="shared" si="542"/>
        <v/>
      </c>
      <c r="AG576" s="236" t="str">
        <f t="shared" si="543"/>
        <v/>
      </c>
      <c r="AH576" s="236" t="str">
        <f t="shared" si="544"/>
        <v/>
      </c>
      <c r="AI576" s="237" t="str">
        <f t="shared" si="545"/>
        <v/>
      </c>
      <c r="AJ576" s="245" t="str">
        <f t="shared" si="546"/>
        <v/>
      </c>
      <c r="AK576" s="236" t="str">
        <f t="shared" si="547"/>
        <v/>
      </c>
      <c r="AL576" s="236" t="str">
        <f t="shared" si="548"/>
        <v/>
      </c>
      <c r="AM576" s="248" t="str">
        <f t="shared" si="549"/>
        <v/>
      </c>
      <c r="AN576" s="235">
        <v>1</v>
      </c>
      <c r="AO576" s="237"/>
      <c r="AP576" s="245"/>
      <c r="AQ576" s="237"/>
      <c r="AR576" s="245"/>
      <c r="AS576" s="248"/>
      <c r="AT576">
        <f t="shared" si="550"/>
        <v>17</v>
      </c>
      <c r="AU576">
        <f t="shared" si="551"/>
        <v>7</v>
      </c>
      <c r="AV576">
        <f t="shared" si="552"/>
        <v>0</v>
      </c>
    </row>
    <row r="577" spans="1:48" ht="21.75">
      <c r="A577" s="174">
        <v>5</v>
      </c>
      <c r="B577" s="175" t="s">
        <v>2184</v>
      </c>
      <c r="C577" s="175" t="s">
        <v>35</v>
      </c>
      <c r="D577" s="176">
        <v>38215</v>
      </c>
      <c r="E577" s="177">
        <v>38215</v>
      </c>
      <c r="F577" s="177">
        <v>41374</v>
      </c>
      <c r="G577" s="181"/>
      <c r="H577" s="178"/>
      <c r="I577" s="175" t="s">
        <v>58</v>
      </c>
      <c r="J577" s="177">
        <v>48853</v>
      </c>
      <c r="K577" s="179" t="s">
        <v>3</v>
      </c>
      <c r="L577" s="175" t="s">
        <v>2192</v>
      </c>
      <c r="M577" s="175" t="s">
        <v>2193</v>
      </c>
      <c r="N577" s="175" t="s">
        <v>736</v>
      </c>
      <c r="O577" s="175" t="s">
        <v>190</v>
      </c>
      <c r="P577" s="179" t="s">
        <v>167</v>
      </c>
      <c r="Q577" s="179" t="s">
        <v>2042</v>
      </c>
      <c r="R577" s="175"/>
      <c r="S577" s="235">
        <f t="shared" si="529"/>
        <v>1</v>
      </c>
      <c r="T577" s="236" t="str">
        <f t="shared" si="530"/>
        <v/>
      </c>
      <c r="U577" s="237" t="str">
        <f t="shared" si="531"/>
        <v/>
      </c>
      <c r="V577" s="245" t="str">
        <f t="shared" si="532"/>
        <v/>
      </c>
      <c r="W577" s="236" t="str">
        <f t="shared" si="533"/>
        <v/>
      </c>
      <c r="X577" s="237" t="str">
        <f t="shared" si="534"/>
        <v/>
      </c>
      <c r="Y577" s="245" t="str">
        <f t="shared" si="535"/>
        <v/>
      </c>
      <c r="Z577" s="236" t="str">
        <f t="shared" si="536"/>
        <v/>
      </c>
      <c r="AA577" s="248" t="str">
        <f t="shared" si="537"/>
        <v/>
      </c>
      <c r="AB577" s="235" t="str">
        <f t="shared" si="538"/>
        <v/>
      </c>
      <c r="AC577" s="236" t="str">
        <f t="shared" si="539"/>
        <v/>
      </c>
      <c r="AD577" s="236">
        <f t="shared" si="540"/>
        <v>1</v>
      </c>
      <c r="AE577" s="237" t="str">
        <f t="shared" si="541"/>
        <v/>
      </c>
      <c r="AF577" s="245" t="str">
        <f t="shared" si="542"/>
        <v/>
      </c>
      <c r="AG577" s="236" t="str">
        <f t="shared" si="543"/>
        <v/>
      </c>
      <c r="AH577" s="236" t="str">
        <f t="shared" si="544"/>
        <v/>
      </c>
      <c r="AI577" s="237" t="str">
        <f t="shared" si="545"/>
        <v/>
      </c>
      <c r="AJ577" s="245" t="str">
        <f t="shared" si="546"/>
        <v/>
      </c>
      <c r="AK577" s="236" t="str">
        <f t="shared" si="547"/>
        <v/>
      </c>
      <c r="AL577" s="236" t="str">
        <f t="shared" si="548"/>
        <v/>
      </c>
      <c r="AM577" s="248" t="str">
        <f t="shared" si="549"/>
        <v/>
      </c>
      <c r="AN577" s="235"/>
      <c r="AO577" s="237">
        <v>1</v>
      </c>
      <c r="AP577" s="245"/>
      <c r="AQ577" s="237"/>
      <c r="AR577" s="245"/>
      <c r="AS577" s="248"/>
      <c r="AT577">
        <f t="shared" si="550"/>
        <v>18</v>
      </c>
      <c r="AU577">
        <f t="shared" si="551"/>
        <v>9</v>
      </c>
      <c r="AV577">
        <f t="shared" si="552"/>
        <v>16</v>
      </c>
    </row>
    <row r="578" spans="1:48" ht="21.75">
      <c r="A578" s="174">
        <v>6</v>
      </c>
      <c r="B578" s="175" t="s">
        <v>2062</v>
      </c>
      <c r="C578" s="175" t="s">
        <v>35</v>
      </c>
      <c r="D578" s="176">
        <v>37020</v>
      </c>
      <c r="E578" s="177">
        <v>41421</v>
      </c>
      <c r="F578" s="177">
        <v>43270</v>
      </c>
      <c r="G578" s="181"/>
      <c r="H578" s="178"/>
      <c r="I578" s="175" t="s">
        <v>58</v>
      </c>
      <c r="J578" s="177">
        <v>46661</v>
      </c>
      <c r="K578" s="179" t="s">
        <v>3</v>
      </c>
      <c r="L578" s="175" t="s">
        <v>1026</v>
      </c>
      <c r="M578" s="175" t="s">
        <v>1884</v>
      </c>
      <c r="N578" s="175" t="s">
        <v>1027</v>
      </c>
      <c r="O578" s="175" t="s">
        <v>13</v>
      </c>
      <c r="P578" s="179" t="s">
        <v>38</v>
      </c>
      <c r="Q578" s="179" t="s">
        <v>109</v>
      </c>
      <c r="R578" s="180"/>
      <c r="S578" s="235">
        <f t="shared" si="529"/>
        <v>1</v>
      </c>
      <c r="T578" s="236" t="str">
        <f t="shared" si="530"/>
        <v/>
      </c>
      <c r="U578" s="237" t="str">
        <f t="shared" si="531"/>
        <v/>
      </c>
      <c r="V578" s="245" t="str">
        <f t="shared" si="532"/>
        <v/>
      </c>
      <c r="W578" s="236" t="str">
        <f t="shared" si="533"/>
        <v/>
      </c>
      <c r="X578" s="237" t="str">
        <f t="shared" si="534"/>
        <v/>
      </c>
      <c r="Y578" s="245" t="str">
        <f t="shared" si="535"/>
        <v/>
      </c>
      <c r="Z578" s="236" t="str">
        <f t="shared" si="536"/>
        <v/>
      </c>
      <c r="AA578" s="248" t="str">
        <f t="shared" si="537"/>
        <v/>
      </c>
      <c r="AB578" s="235" t="str">
        <f t="shared" si="538"/>
        <v/>
      </c>
      <c r="AC578" s="236" t="str">
        <f t="shared" si="539"/>
        <v/>
      </c>
      <c r="AD578" s="236">
        <f t="shared" si="540"/>
        <v>1</v>
      </c>
      <c r="AE578" s="237" t="str">
        <f t="shared" si="541"/>
        <v/>
      </c>
      <c r="AF578" s="245" t="str">
        <f t="shared" si="542"/>
        <v/>
      </c>
      <c r="AG578" s="236" t="str">
        <f t="shared" si="543"/>
        <v/>
      </c>
      <c r="AH578" s="236" t="str">
        <f t="shared" si="544"/>
        <v/>
      </c>
      <c r="AI578" s="237" t="str">
        <f t="shared" si="545"/>
        <v/>
      </c>
      <c r="AJ578" s="245" t="str">
        <f t="shared" si="546"/>
        <v/>
      </c>
      <c r="AK578" s="236" t="str">
        <f t="shared" si="547"/>
        <v/>
      </c>
      <c r="AL578" s="236" t="str">
        <f t="shared" si="548"/>
        <v/>
      </c>
      <c r="AM578" s="248" t="str">
        <f t="shared" si="549"/>
        <v/>
      </c>
      <c r="AN578" s="235">
        <v>1</v>
      </c>
      <c r="AO578" s="237"/>
      <c r="AP578" s="245"/>
      <c r="AQ578" s="237"/>
      <c r="AR578" s="245"/>
      <c r="AS578" s="248"/>
      <c r="AT578">
        <f t="shared" si="550"/>
        <v>10</v>
      </c>
      <c r="AU578">
        <f t="shared" si="551"/>
        <v>0</v>
      </c>
      <c r="AV578">
        <f t="shared" si="552"/>
        <v>5</v>
      </c>
    </row>
    <row r="579" spans="1:48" ht="21.75">
      <c r="A579" s="174">
        <v>7</v>
      </c>
      <c r="B579" s="175" t="s">
        <v>2496</v>
      </c>
      <c r="C579" s="175" t="s">
        <v>35</v>
      </c>
      <c r="D579" s="176">
        <v>41918</v>
      </c>
      <c r="E579" s="177">
        <v>41918</v>
      </c>
      <c r="F579" s="181">
        <v>44365</v>
      </c>
      <c r="G579" s="181"/>
      <c r="H579" s="178"/>
      <c r="I579" s="175" t="s">
        <v>58</v>
      </c>
      <c r="J579" s="177">
        <v>52505</v>
      </c>
      <c r="K579" s="179" t="s">
        <v>3</v>
      </c>
      <c r="L579" s="175" t="s">
        <v>1414</v>
      </c>
      <c r="M579" s="175" t="s">
        <v>88</v>
      </c>
      <c r="N579" s="175" t="s">
        <v>1415</v>
      </c>
      <c r="O579" s="175" t="s">
        <v>31</v>
      </c>
      <c r="P579" s="179" t="s">
        <v>38</v>
      </c>
      <c r="Q579" s="179" t="s">
        <v>73</v>
      </c>
      <c r="R579" s="180"/>
      <c r="S579" s="235">
        <f t="shared" si="529"/>
        <v>1</v>
      </c>
      <c r="T579" s="236" t="str">
        <f t="shared" si="530"/>
        <v/>
      </c>
      <c r="U579" s="237" t="str">
        <f t="shared" si="531"/>
        <v/>
      </c>
      <c r="V579" s="245" t="str">
        <f t="shared" si="532"/>
        <v/>
      </c>
      <c r="W579" s="236" t="str">
        <f t="shared" si="533"/>
        <v/>
      </c>
      <c r="X579" s="237" t="str">
        <f t="shared" si="534"/>
        <v/>
      </c>
      <c r="Y579" s="245" t="str">
        <f t="shared" si="535"/>
        <v/>
      </c>
      <c r="Z579" s="236" t="str">
        <f t="shared" si="536"/>
        <v/>
      </c>
      <c r="AA579" s="248" t="str">
        <f t="shared" si="537"/>
        <v/>
      </c>
      <c r="AB579" s="235" t="str">
        <f t="shared" si="538"/>
        <v/>
      </c>
      <c r="AC579" s="236" t="str">
        <f t="shared" si="539"/>
        <v/>
      </c>
      <c r="AD579" s="236">
        <f t="shared" si="540"/>
        <v>1</v>
      </c>
      <c r="AE579" s="237" t="str">
        <f t="shared" si="541"/>
        <v/>
      </c>
      <c r="AF579" s="245" t="str">
        <f t="shared" si="542"/>
        <v/>
      </c>
      <c r="AG579" s="236" t="str">
        <f t="shared" si="543"/>
        <v/>
      </c>
      <c r="AH579" s="236" t="str">
        <f t="shared" si="544"/>
        <v/>
      </c>
      <c r="AI579" s="237" t="str">
        <f t="shared" si="545"/>
        <v/>
      </c>
      <c r="AJ579" s="245" t="str">
        <f t="shared" si="546"/>
        <v/>
      </c>
      <c r="AK579" s="236" t="str">
        <f t="shared" si="547"/>
        <v/>
      </c>
      <c r="AL579" s="236" t="str">
        <f t="shared" si="548"/>
        <v/>
      </c>
      <c r="AM579" s="248" t="str">
        <f t="shared" si="549"/>
        <v/>
      </c>
      <c r="AN579" s="235">
        <v>1</v>
      </c>
      <c r="AO579" s="237"/>
      <c r="AP579" s="245"/>
      <c r="AQ579" s="237"/>
      <c r="AR579" s="245"/>
      <c r="AS579" s="248"/>
      <c r="AT579">
        <f t="shared" si="550"/>
        <v>8</v>
      </c>
      <c r="AU579">
        <f t="shared" si="551"/>
        <v>7</v>
      </c>
      <c r="AV579">
        <f t="shared" si="552"/>
        <v>26</v>
      </c>
    </row>
    <row r="580" spans="1:48" ht="21.75">
      <c r="A580" s="174">
        <v>8</v>
      </c>
      <c r="B580" s="203" t="s">
        <v>1380</v>
      </c>
      <c r="C580" s="203" t="s">
        <v>35</v>
      </c>
      <c r="D580" s="204">
        <v>39539</v>
      </c>
      <c r="E580" s="205">
        <v>39539</v>
      </c>
      <c r="F580" s="205">
        <v>41823</v>
      </c>
      <c r="G580" s="205"/>
      <c r="H580" s="206"/>
      <c r="I580" s="203" t="s">
        <v>58</v>
      </c>
      <c r="J580" s="205">
        <v>50314</v>
      </c>
      <c r="K580" s="207" t="s">
        <v>3</v>
      </c>
      <c r="L580" s="203" t="s">
        <v>1381</v>
      </c>
      <c r="M580" s="203" t="s">
        <v>1884</v>
      </c>
      <c r="N580" s="203" t="s">
        <v>1382</v>
      </c>
      <c r="O580" s="203" t="s">
        <v>1383</v>
      </c>
      <c r="P580" s="207" t="s">
        <v>99</v>
      </c>
      <c r="Q580" s="207" t="s">
        <v>109</v>
      </c>
      <c r="R580" s="203"/>
      <c r="S580" s="235">
        <f t="shared" si="529"/>
        <v>1</v>
      </c>
      <c r="T580" s="236" t="str">
        <f t="shared" si="530"/>
        <v/>
      </c>
      <c r="U580" s="237" t="str">
        <f t="shared" si="531"/>
        <v/>
      </c>
      <c r="V580" s="245" t="str">
        <f t="shared" si="532"/>
        <v/>
      </c>
      <c r="W580" s="236" t="str">
        <f t="shared" si="533"/>
        <v/>
      </c>
      <c r="X580" s="237" t="str">
        <f t="shared" si="534"/>
        <v/>
      </c>
      <c r="Y580" s="245" t="str">
        <f t="shared" si="535"/>
        <v/>
      </c>
      <c r="Z580" s="236" t="str">
        <f t="shared" si="536"/>
        <v/>
      </c>
      <c r="AA580" s="248" t="str">
        <f t="shared" si="537"/>
        <v/>
      </c>
      <c r="AB580" s="235" t="str">
        <f t="shared" si="538"/>
        <v/>
      </c>
      <c r="AC580" s="236" t="str">
        <f t="shared" si="539"/>
        <v/>
      </c>
      <c r="AD580" s="236">
        <f t="shared" si="540"/>
        <v>1</v>
      </c>
      <c r="AE580" s="237" t="str">
        <f t="shared" si="541"/>
        <v/>
      </c>
      <c r="AF580" s="245" t="str">
        <f t="shared" si="542"/>
        <v/>
      </c>
      <c r="AG580" s="236" t="str">
        <f t="shared" si="543"/>
        <v/>
      </c>
      <c r="AH580" s="236" t="str">
        <f t="shared" si="544"/>
        <v/>
      </c>
      <c r="AI580" s="237" t="str">
        <f t="shared" si="545"/>
        <v/>
      </c>
      <c r="AJ580" s="245" t="str">
        <f t="shared" si="546"/>
        <v/>
      </c>
      <c r="AK580" s="236" t="str">
        <f t="shared" si="547"/>
        <v/>
      </c>
      <c r="AL580" s="236" t="str">
        <f t="shared" si="548"/>
        <v/>
      </c>
      <c r="AM580" s="248" t="str">
        <f t="shared" si="549"/>
        <v/>
      </c>
      <c r="AN580" s="235"/>
      <c r="AO580" s="237">
        <v>1</v>
      </c>
      <c r="AP580" s="245"/>
      <c r="AQ580" s="237"/>
      <c r="AR580" s="245"/>
      <c r="AS580" s="248"/>
      <c r="AT580">
        <f t="shared" si="550"/>
        <v>15</v>
      </c>
      <c r="AU580">
        <f t="shared" si="551"/>
        <v>2</v>
      </c>
      <c r="AV580">
        <f t="shared" si="552"/>
        <v>0</v>
      </c>
    </row>
    <row r="581" spans="1:48" ht="21.75">
      <c r="A581" s="174">
        <v>9</v>
      </c>
      <c r="B581" s="175" t="s">
        <v>2268</v>
      </c>
      <c r="C581" s="175" t="s">
        <v>35</v>
      </c>
      <c r="D581" s="176">
        <v>38650</v>
      </c>
      <c r="E581" s="177">
        <v>38650</v>
      </c>
      <c r="F581" s="177">
        <v>43327</v>
      </c>
      <c r="G581" s="181"/>
      <c r="H581" s="178"/>
      <c r="I581" s="175" t="s">
        <v>58</v>
      </c>
      <c r="J581" s="177">
        <v>51775</v>
      </c>
      <c r="K581" s="179" t="s">
        <v>3</v>
      </c>
      <c r="L581" s="175" t="s">
        <v>595</v>
      </c>
      <c r="M581" s="175" t="s">
        <v>1884</v>
      </c>
      <c r="N581" s="175" t="s">
        <v>82</v>
      </c>
      <c r="O581" s="175" t="s">
        <v>358</v>
      </c>
      <c r="P581" s="179" t="s">
        <v>60</v>
      </c>
      <c r="Q581" s="179" t="s">
        <v>73</v>
      </c>
      <c r="R581" s="180"/>
      <c r="S581" s="235">
        <f t="shared" si="529"/>
        <v>1</v>
      </c>
      <c r="T581" s="236" t="str">
        <f t="shared" si="530"/>
        <v/>
      </c>
      <c r="U581" s="237" t="str">
        <f t="shared" si="531"/>
        <v/>
      </c>
      <c r="V581" s="245" t="str">
        <f t="shared" si="532"/>
        <v/>
      </c>
      <c r="W581" s="236" t="str">
        <f t="shared" si="533"/>
        <v/>
      </c>
      <c r="X581" s="237" t="str">
        <f t="shared" si="534"/>
        <v/>
      </c>
      <c r="Y581" s="245" t="str">
        <f t="shared" si="535"/>
        <v/>
      </c>
      <c r="Z581" s="236" t="str">
        <f t="shared" si="536"/>
        <v/>
      </c>
      <c r="AA581" s="248" t="str">
        <f t="shared" si="537"/>
        <v/>
      </c>
      <c r="AB581" s="235" t="str">
        <f t="shared" si="538"/>
        <v/>
      </c>
      <c r="AC581" s="236" t="str">
        <f t="shared" si="539"/>
        <v/>
      </c>
      <c r="AD581" s="236">
        <f t="shared" si="540"/>
        <v>1</v>
      </c>
      <c r="AE581" s="237" t="str">
        <f t="shared" si="541"/>
        <v/>
      </c>
      <c r="AF581" s="245" t="str">
        <f t="shared" si="542"/>
        <v/>
      </c>
      <c r="AG581" s="236" t="str">
        <f t="shared" si="543"/>
        <v/>
      </c>
      <c r="AH581" s="236" t="str">
        <f t="shared" si="544"/>
        <v/>
      </c>
      <c r="AI581" s="237" t="str">
        <f t="shared" si="545"/>
        <v/>
      </c>
      <c r="AJ581" s="245" t="str">
        <f t="shared" si="546"/>
        <v/>
      </c>
      <c r="AK581" s="236" t="str">
        <f t="shared" si="547"/>
        <v/>
      </c>
      <c r="AL581" s="236" t="str">
        <f t="shared" si="548"/>
        <v/>
      </c>
      <c r="AM581" s="248" t="str">
        <f t="shared" si="549"/>
        <v/>
      </c>
      <c r="AN581" s="235">
        <v>1</v>
      </c>
      <c r="AO581" s="237"/>
      <c r="AP581" s="245"/>
      <c r="AQ581" s="237"/>
      <c r="AR581" s="245"/>
      <c r="AS581" s="248"/>
      <c r="AT581">
        <f t="shared" si="550"/>
        <v>17</v>
      </c>
      <c r="AU581">
        <f t="shared" si="551"/>
        <v>7</v>
      </c>
      <c r="AV581">
        <f t="shared" si="552"/>
        <v>7</v>
      </c>
    </row>
    <row r="582" spans="1:48" ht="21.75">
      <c r="A582" s="174">
        <v>10</v>
      </c>
      <c r="B582" s="175" t="s">
        <v>2059</v>
      </c>
      <c r="C582" s="175" t="s">
        <v>35</v>
      </c>
      <c r="D582" s="176">
        <v>40148</v>
      </c>
      <c r="E582" s="177">
        <v>39539</v>
      </c>
      <c r="F582" s="177">
        <v>42928</v>
      </c>
      <c r="G582" s="181"/>
      <c r="H582" s="178"/>
      <c r="I582" s="175" t="s">
        <v>58</v>
      </c>
      <c r="J582" s="177">
        <v>51775</v>
      </c>
      <c r="K582" s="179" t="s">
        <v>3</v>
      </c>
      <c r="L582" s="175" t="s">
        <v>1767</v>
      </c>
      <c r="M582" s="175" t="s">
        <v>88</v>
      </c>
      <c r="N582" s="175" t="s">
        <v>479</v>
      </c>
      <c r="O582" s="175" t="s">
        <v>31</v>
      </c>
      <c r="P582" s="179" t="s">
        <v>72</v>
      </c>
      <c r="Q582" s="179" t="s">
        <v>1768</v>
      </c>
      <c r="R582" s="180"/>
      <c r="S582" s="235">
        <f t="shared" si="529"/>
        <v>1</v>
      </c>
      <c r="T582" s="236" t="str">
        <f t="shared" si="530"/>
        <v/>
      </c>
      <c r="U582" s="237" t="str">
        <f t="shared" si="531"/>
        <v/>
      </c>
      <c r="V582" s="245" t="str">
        <f t="shared" si="532"/>
        <v/>
      </c>
      <c r="W582" s="236" t="str">
        <f t="shared" si="533"/>
        <v/>
      </c>
      <c r="X582" s="237" t="str">
        <f t="shared" si="534"/>
        <v/>
      </c>
      <c r="Y582" s="245" t="str">
        <f t="shared" si="535"/>
        <v/>
      </c>
      <c r="Z582" s="236" t="str">
        <f t="shared" si="536"/>
        <v/>
      </c>
      <c r="AA582" s="248" t="str">
        <f t="shared" si="537"/>
        <v/>
      </c>
      <c r="AB582" s="235" t="str">
        <f t="shared" si="538"/>
        <v/>
      </c>
      <c r="AC582" s="236" t="str">
        <f t="shared" si="539"/>
        <v/>
      </c>
      <c r="AD582" s="236">
        <f t="shared" si="540"/>
        <v>1</v>
      </c>
      <c r="AE582" s="237" t="str">
        <f t="shared" si="541"/>
        <v/>
      </c>
      <c r="AF582" s="245" t="str">
        <f t="shared" si="542"/>
        <v/>
      </c>
      <c r="AG582" s="236" t="str">
        <f t="shared" si="543"/>
        <v/>
      </c>
      <c r="AH582" s="236" t="str">
        <f t="shared" si="544"/>
        <v/>
      </c>
      <c r="AI582" s="237" t="str">
        <f t="shared" si="545"/>
        <v/>
      </c>
      <c r="AJ582" s="245" t="str">
        <f t="shared" si="546"/>
        <v/>
      </c>
      <c r="AK582" s="236" t="str">
        <f t="shared" si="547"/>
        <v/>
      </c>
      <c r="AL582" s="236" t="str">
        <f t="shared" si="548"/>
        <v/>
      </c>
      <c r="AM582" s="248" t="str">
        <f t="shared" si="549"/>
        <v/>
      </c>
      <c r="AN582" s="235">
        <v>1</v>
      </c>
      <c r="AO582" s="237"/>
      <c r="AP582" s="245"/>
      <c r="AQ582" s="237"/>
      <c r="AR582" s="245"/>
      <c r="AS582" s="248"/>
      <c r="AT582">
        <f t="shared" si="550"/>
        <v>15</v>
      </c>
      <c r="AU582">
        <f t="shared" si="551"/>
        <v>2</v>
      </c>
      <c r="AV582">
        <f t="shared" si="552"/>
        <v>0</v>
      </c>
    </row>
    <row r="583" spans="1:48" ht="21.75">
      <c r="A583" s="174">
        <v>11</v>
      </c>
      <c r="B583" s="175" t="s">
        <v>1384</v>
      </c>
      <c r="C583" s="175" t="s">
        <v>35</v>
      </c>
      <c r="D583" s="176">
        <v>36831</v>
      </c>
      <c r="E583" s="177">
        <v>36831</v>
      </c>
      <c r="F583" s="177">
        <v>38985</v>
      </c>
      <c r="G583" s="181"/>
      <c r="H583" s="178"/>
      <c r="I583" s="175" t="s">
        <v>58</v>
      </c>
      <c r="J583" s="177">
        <v>48853</v>
      </c>
      <c r="K583" s="179" t="s">
        <v>3</v>
      </c>
      <c r="L583" s="175" t="s">
        <v>1385</v>
      </c>
      <c r="M583" s="175" t="s">
        <v>1884</v>
      </c>
      <c r="N583" s="175" t="s">
        <v>1386</v>
      </c>
      <c r="O583" s="175" t="s">
        <v>1387</v>
      </c>
      <c r="P583" s="179" t="s">
        <v>72</v>
      </c>
      <c r="Q583" s="179" t="s">
        <v>117</v>
      </c>
      <c r="R583" s="180"/>
      <c r="S583" s="235">
        <f t="shared" si="529"/>
        <v>1</v>
      </c>
      <c r="T583" s="236" t="str">
        <f t="shared" si="530"/>
        <v/>
      </c>
      <c r="U583" s="237" t="str">
        <f t="shared" si="531"/>
        <v/>
      </c>
      <c r="V583" s="245" t="str">
        <f t="shared" si="532"/>
        <v/>
      </c>
      <c r="W583" s="236" t="str">
        <f t="shared" si="533"/>
        <v/>
      </c>
      <c r="X583" s="237" t="str">
        <f t="shared" si="534"/>
        <v/>
      </c>
      <c r="Y583" s="245" t="str">
        <f t="shared" si="535"/>
        <v/>
      </c>
      <c r="Z583" s="236" t="str">
        <f t="shared" si="536"/>
        <v/>
      </c>
      <c r="AA583" s="248" t="str">
        <f t="shared" si="537"/>
        <v/>
      </c>
      <c r="AB583" s="235" t="str">
        <f t="shared" si="538"/>
        <v/>
      </c>
      <c r="AC583" s="236" t="str">
        <f t="shared" si="539"/>
        <v/>
      </c>
      <c r="AD583" s="236">
        <f t="shared" si="540"/>
        <v>1</v>
      </c>
      <c r="AE583" s="237" t="str">
        <f t="shared" si="541"/>
        <v/>
      </c>
      <c r="AF583" s="245" t="str">
        <f t="shared" si="542"/>
        <v/>
      </c>
      <c r="AG583" s="236" t="str">
        <f t="shared" si="543"/>
        <v/>
      </c>
      <c r="AH583" s="236" t="str">
        <f t="shared" si="544"/>
        <v/>
      </c>
      <c r="AI583" s="237" t="str">
        <f t="shared" si="545"/>
        <v/>
      </c>
      <c r="AJ583" s="245" t="str">
        <f t="shared" si="546"/>
        <v/>
      </c>
      <c r="AK583" s="236" t="str">
        <f t="shared" si="547"/>
        <v/>
      </c>
      <c r="AL583" s="236" t="str">
        <f t="shared" si="548"/>
        <v/>
      </c>
      <c r="AM583" s="248" t="str">
        <f t="shared" si="549"/>
        <v/>
      </c>
      <c r="AN583" s="235">
        <v>1</v>
      </c>
      <c r="AO583" s="237"/>
      <c r="AP583" s="245"/>
      <c r="AQ583" s="237"/>
      <c r="AR583" s="245"/>
      <c r="AS583" s="248"/>
      <c r="AT583">
        <f t="shared" si="550"/>
        <v>22</v>
      </c>
      <c r="AU583">
        <f t="shared" si="551"/>
        <v>7</v>
      </c>
      <c r="AV583">
        <f t="shared" si="552"/>
        <v>0</v>
      </c>
    </row>
    <row r="584" spans="1:48" ht="21.75">
      <c r="A584" s="174">
        <v>12</v>
      </c>
      <c r="B584" s="175" t="s">
        <v>1388</v>
      </c>
      <c r="C584" s="175" t="s">
        <v>35</v>
      </c>
      <c r="D584" s="176">
        <v>38110</v>
      </c>
      <c r="E584" s="177">
        <v>38110</v>
      </c>
      <c r="F584" s="177">
        <v>41422</v>
      </c>
      <c r="G584" s="181"/>
      <c r="H584" s="178"/>
      <c r="I584" s="175" t="s">
        <v>58</v>
      </c>
      <c r="J584" s="177">
        <v>48488</v>
      </c>
      <c r="K584" s="179" t="s">
        <v>3</v>
      </c>
      <c r="L584" s="175" t="s">
        <v>1389</v>
      </c>
      <c r="M584" s="175" t="s">
        <v>1884</v>
      </c>
      <c r="N584" s="175" t="s">
        <v>1390</v>
      </c>
      <c r="O584" s="175" t="s">
        <v>1994</v>
      </c>
      <c r="P584" s="179" t="s">
        <v>59</v>
      </c>
      <c r="Q584" s="179" t="s">
        <v>99</v>
      </c>
      <c r="R584" s="180"/>
      <c r="S584" s="235">
        <f t="shared" si="529"/>
        <v>1</v>
      </c>
      <c r="T584" s="236" t="str">
        <f t="shared" si="530"/>
        <v/>
      </c>
      <c r="U584" s="237" t="str">
        <f t="shared" si="531"/>
        <v/>
      </c>
      <c r="V584" s="245" t="str">
        <f t="shared" si="532"/>
        <v/>
      </c>
      <c r="W584" s="236" t="str">
        <f t="shared" si="533"/>
        <v/>
      </c>
      <c r="X584" s="237" t="str">
        <f t="shared" si="534"/>
        <v/>
      </c>
      <c r="Y584" s="245" t="str">
        <f t="shared" si="535"/>
        <v/>
      </c>
      <c r="Z584" s="236" t="str">
        <f t="shared" si="536"/>
        <v/>
      </c>
      <c r="AA584" s="248" t="str">
        <f t="shared" si="537"/>
        <v/>
      </c>
      <c r="AB584" s="235" t="str">
        <f t="shared" si="538"/>
        <v/>
      </c>
      <c r="AC584" s="236" t="str">
        <f t="shared" si="539"/>
        <v/>
      </c>
      <c r="AD584" s="236">
        <f t="shared" si="540"/>
        <v>1</v>
      </c>
      <c r="AE584" s="237" t="str">
        <f t="shared" si="541"/>
        <v/>
      </c>
      <c r="AF584" s="245" t="str">
        <f t="shared" si="542"/>
        <v/>
      </c>
      <c r="AG584" s="236" t="str">
        <f t="shared" si="543"/>
        <v/>
      </c>
      <c r="AH584" s="236" t="str">
        <f t="shared" si="544"/>
        <v/>
      </c>
      <c r="AI584" s="237" t="str">
        <f t="shared" si="545"/>
        <v/>
      </c>
      <c r="AJ584" s="245" t="str">
        <f t="shared" si="546"/>
        <v/>
      </c>
      <c r="AK584" s="236" t="str">
        <f t="shared" si="547"/>
        <v/>
      </c>
      <c r="AL584" s="236" t="str">
        <f t="shared" si="548"/>
        <v/>
      </c>
      <c r="AM584" s="248" t="str">
        <f t="shared" si="549"/>
        <v/>
      </c>
      <c r="AN584" s="235">
        <v>1</v>
      </c>
      <c r="AO584" s="237"/>
      <c r="AP584" s="245"/>
      <c r="AQ584" s="237"/>
      <c r="AR584" s="245"/>
      <c r="AS584" s="248"/>
      <c r="AT584">
        <f t="shared" si="550"/>
        <v>19</v>
      </c>
      <c r="AU584">
        <f t="shared" si="551"/>
        <v>0</v>
      </c>
      <c r="AV584">
        <f t="shared" si="552"/>
        <v>29</v>
      </c>
    </row>
    <row r="585" spans="1:48" ht="21.75">
      <c r="A585" s="174">
        <v>13</v>
      </c>
      <c r="B585" s="175" t="s">
        <v>2185</v>
      </c>
      <c r="C585" s="175" t="s">
        <v>35</v>
      </c>
      <c r="D585" s="176">
        <v>38474</v>
      </c>
      <c r="E585" s="177">
        <v>38474</v>
      </c>
      <c r="F585" s="177">
        <v>40599</v>
      </c>
      <c r="G585" s="181"/>
      <c r="H585" s="178"/>
      <c r="I585" s="175" t="s">
        <v>58</v>
      </c>
      <c r="J585" s="177">
        <v>50679</v>
      </c>
      <c r="K585" s="179" t="s">
        <v>3</v>
      </c>
      <c r="L585" s="175" t="s">
        <v>1253</v>
      </c>
      <c r="M585" s="175" t="s">
        <v>270</v>
      </c>
      <c r="N585" s="175" t="s">
        <v>824</v>
      </c>
      <c r="O585" s="175" t="s">
        <v>7</v>
      </c>
      <c r="P585" s="179" t="s">
        <v>109</v>
      </c>
      <c r="Q585" s="179" t="s">
        <v>2042</v>
      </c>
      <c r="R585" s="180"/>
      <c r="S585" s="235">
        <f t="shared" si="529"/>
        <v>1</v>
      </c>
      <c r="T585" s="236" t="str">
        <f t="shared" si="530"/>
        <v/>
      </c>
      <c r="U585" s="237" t="str">
        <f t="shared" si="531"/>
        <v/>
      </c>
      <c r="V585" s="245" t="str">
        <f t="shared" si="532"/>
        <v/>
      </c>
      <c r="W585" s="236" t="str">
        <f t="shared" si="533"/>
        <v/>
      </c>
      <c r="X585" s="237" t="str">
        <f t="shared" si="534"/>
        <v/>
      </c>
      <c r="Y585" s="245" t="str">
        <f t="shared" si="535"/>
        <v/>
      </c>
      <c r="Z585" s="236" t="str">
        <f t="shared" si="536"/>
        <v/>
      </c>
      <c r="AA585" s="248" t="str">
        <f t="shared" si="537"/>
        <v/>
      </c>
      <c r="AB585" s="235" t="str">
        <f t="shared" si="538"/>
        <v/>
      </c>
      <c r="AC585" s="236" t="str">
        <f t="shared" si="539"/>
        <v/>
      </c>
      <c r="AD585" s="236">
        <f t="shared" si="540"/>
        <v>1</v>
      </c>
      <c r="AE585" s="237" t="str">
        <f t="shared" si="541"/>
        <v/>
      </c>
      <c r="AF585" s="245" t="str">
        <f t="shared" si="542"/>
        <v/>
      </c>
      <c r="AG585" s="236" t="str">
        <f t="shared" si="543"/>
        <v/>
      </c>
      <c r="AH585" s="236" t="str">
        <f t="shared" si="544"/>
        <v/>
      </c>
      <c r="AI585" s="237" t="str">
        <f t="shared" si="545"/>
        <v/>
      </c>
      <c r="AJ585" s="245" t="str">
        <f t="shared" si="546"/>
        <v/>
      </c>
      <c r="AK585" s="236" t="str">
        <f t="shared" si="547"/>
        <v/>
      </c>
      <c r="AL585" s="236" t="str">
        <f t="shared" si="548"/>
        <v/>
      </c>
      <c r="AM585" s="248" t="str">
        <f t="shared" si="549"/>
        <v/>
      </c>
      <c r="AN585" s="235">
        <v>1</v>
      </c>
      <c r="AO585" s="237"/>
      <c r="AP585" s="245"/>
      <c r="AQ585" s="237"/>
      <c r="AR585" s="245"/>
      <c r="AS585" s="248"/>
      <c r="AT585">
        <f t="shared" si="550"/>
        <v>18</v>
      </c>
      <c r="AU585">
        <f t="shared" si="551"/>
        <v>0</v>
      </c>
      <c r="AV585">
        <f t="shared" si="552"/>
        <v>30</v>
      </c>
    </row>
    <row r="586" spans="1:48" ht="21.75">
      <c r="A586" s="174">
        <v>14</v>
      </c>
      <c r="B586" s="175" t="s">
        <v>1391</v>
      </c>
      <c r="C586" s="175" t="s">
        <v>35</v>
      </c>
      <c r="D586" s="176">
        <v>33451</v>
      </c>
      <c r="E586" s="177">
        <v>33878</v>
      </c>
      <c r="F586" s="177">
        <v>38981</v>
      </c>
      <c r="G586" s="181"/>
      <c r="H586" s="178"/>
      <c r="I586" s="175" t="s">
        <v>58</v>
      </c>
      <c r="J586" s="177">
        <v>47027</v>
      </c>
      <c r="K586" s="179" t="s">
        <v>3</v>
      </c>
      <c r="L586" s="175" t="s">
        <v>1392</v>
      </c>
      <c r="M586" s="175" t="s">
        <v>1928</v>
      </c>
      <c r="N586" s="175" t="s">
        <v>1393</v>
      </c>
      <c r="O586" s="175" t="s">
        <v>1394</v>
      </c>
      <c r="P586" s="179" t="s">
        <v>8</v>
      </c>
      <c r="Q586" s="179" t="s">
        <v>27</v>
      </c>
      <c r="R586" s="180"/>
      <c r="S586" s="235">
        <f t="shared" si="529"/>
        <v>1</v>
      </c>
      <c r="T586" s="236" t="str">
        <f t="shared" si="530"/>
        <v/>
      </c>
      <c r="U586" s="237" t="str">
        <f t="shared" si="531"/>
        <v/>
      </c>
      <c r="V586" s="245" t="str">
        <f t="shared" si="532"/>
        <v/>
      </c>
      <c r="W586" s="236" t="str">
        <f t="shared" si="533"/>
        <v/>
      </c>
      <c r="X586" s="237" t="str">
        <f t="shared" si="534"/>
        <v/>
      </c>
      <c r="Y586" s="245" t="str">
        <f t="shared" si="535"/>
        <v/>
      </c>
      <c r="Z586" s="236" t="str">
        <f t="shared" si="536"/>
        <v/>
      </c>
      <c r="AA586" s="248" t="str">
        <f t="shared" si="537"/>
        <v/>
      </c>
      <c r="AB586" s="235" t="str">
        <f t="shared" si="538"/>
        <v/>
      </c>
      <c r="AC586" s="236" t="str">
        <f t="shared" si="539"/>
        <v/>
      </c>
      <c r="AD586" s="236">
        <f t="shared" si="540"/>
        <v>1</v>
      </c>
      <c r="AE586" s="237" t="str">
        <f t="shared" si="541"/>
        <v/>
      </c>
      <c r="AF586" s="245" t="str">
        <f t="shared" si="542"/>
        <v/>
      </c>
      <c r="AG586" s="236" t="str">
        <f t="shared" si="543"/>
        <v/>
      </c>
      <c r="AH586" s="236" t="str">
        <f t="shared" si="544"/>
        <v/>
      </c>
      <c r="AI586" s="237" t="str">
        <f t="shared" si="545"/>
        <v/>
      </c>
      <c r="AJ586" s="245" t="str">
        <f t="shared" si="546"/>
        <v/>
      </c>
      <c r="AK586" s="236" t="str">
        <f t="shared" si="547"/>
        <v/>
      </c>
      <c r="AL586" s="236" t="str">
        <f t="shared" si="548"/>
        <v/>
      </c>
      <c r="AM586" s="248" t="str">
        <f t="shared" si="549"/>
        <v/>
      </c>
      <c r="AN586" s="235">
        <v>1</v>
      </c>
      <c r="AO586" s="237"/>
      <c r="AP586" s="245"/>
      <c r="AQ586" s="237"/>
      <c r="AR586" s="245"/>
      <c r="AS586" s="248"/>
      <c r="AT586">
        <f t="shared" si="550"/>
        <v>30</v>
      </c>
      <c r="AU586">
        <f t="shared" si="551"/>
        <v>8</v>
      </c>
      <c r="AV586">
        <f t="shared" si="552"/>
        <v>0</v>
      </c>
    </row>
    <row r="587" spans="1:48" ht="21.75">
      <c r="A587" s="174">
        <v>15</v>
      </c>
      <c r="B587" s="175" t="s">
        <v>2497</v>
      </c>
      <c r="C587" s="175" t="s">
        <v>35</v>
      </c>
      <c r="D587" s="176">
        <v>39419</v>
      </c>
      <c r="E587" s="177">
        <v>39419</v>
      </c>
      <c r="F587" s="181">
        <v>44260</v>
      </c>
      <c r="G587" s="181"/>
      <c r="H587" s="178"/>
      <c r="I587" s="175" t="s">
        <v>58</v>
      </c>
      <c r="J587" s="177">
        <v>52140</v>
      </c>
      <c r="K587" s="179" t="s">
        <v>3</v>
      </c>
      <c r="L587" s="175" t="s">
        <v>1546</v>
      </c>
      <c r="M587" s="175" t="s">
        <v>88</v>
      </c>
      <c r="N587" s="175" t="s">
        <v>1547</v>
      </c>
      <c r="O587" s="175" t="s">
        <v>120</v>
      </c>
      <c r="P587" s="179" t="s">
        <v>72</v>
      </c>
      <c r="Q587" s="179" t="s">
        <v>495</v>
      </c>
      <c r="R587" s="180"/>
      <c r="S587" s="235">
        <f t="shared" si="529"/>
        <v>1</v>
      </c>
      <c r="T587" s="236" t="str">
        <f t="shared" si="530"/>
        <v/>
      </c>
      <c r="U587" s="237" t="str">
        <f t="shared" si="531"/>
        <v/>
      </c>
      <c r="V587" s="245" t="str">
        <f t="shared" si="532"/>
        <v/>
      </c>
      <c r="W587" s="236" t="str">
        <f t="shared" si="533"/>
        <v/>
      </c>
      <c r="X587" s="237" t="str">
        <f t="shared" si="534"/>
        <v/>
      </c>
      <c r="Y587" s="245" t="str">
        <f t="shared" si="535"/>
        <v/>
      </c>
      <c r="Z587" s="236" t="str">
        <f t="shared" si="536"/>
        <v/>
      </c>
      <c r="AA587" s="248" t="str">
        <f t="shared" si="537"/>
        <v/>
      </c>
      <c r="AB587" s="235" t="str">
        <f t="shared" si="538"/>
        <v/>
      </c>
      <c r="AC587" s="236" t="str">
        <f t="shared" si="539"/>
        <v/>
      </c>
      <c r="AD587" s="236">
        <f t="shared" si="540"/>
        <v>1</v>
      </c>
      <c r="AE587" s="237" t="str">
        <f t="shared" si="541"/>
        <v/>
      </c>
      <c r="AF587" s="245" t="str">
        <f t="shared" si="542"/>
        <v/>
      </c>
      <c r="AG587" s="236" t="str">
        <f t="shared" si="543"/>
        <v/>
      </c>
      <c r="AH587" s="236" t="str">
        <f t="shared" si="544"/>
        <v/>
      </c>
      <c r="AI587" s="237" t="str">
        <f t="shared" si="545"/>
        <v/>
      </c>
      <c r="AJ587" s="245" t="str">
        <f t="shared" si="546"/>
        <v/>
      </c>
      <c r="AK587" s="236" t="str">
        <f t="shared" si="547"/>
        <v/>
      </c>
      <c r="AL587" s="236" t="str">
        <f t="shared" si="548"/>
        <v/>
      </c>
      <c r="AM587" s="248" t="str">
        <f t="shared" si="549"/>
        <v/>
      </c>
      <c r="AN587" s="235"/>
      <c r="AO587" s="237">
        <v>1</v>
      </c>
      <c r="AP587" s="245"/>
      <c r="AQ587" s="237"/>
      <c r="AR587" s="245"/>
      <c r="AS587" s="248"/>
      <c r="AT587">
        <f t="shared" si="550"/>
        <v>15</v>
      </c>
      <c r="AU587">
        <f t="shared" si="551"/>
        <v>5</v>
      </c>
      <c r="AV587">
        <f t="shared" si="552"/>
        <v>29</v>
      </c>
    </row>
    <row r="588" spans="1:48" ht="21.75">
      <c r="A588" s="174">
        <v>16</v>
      </c>
      <c r="B588" s="175" t="s">
        <v>2269</v>
      </c>
      <c r="C588" s="175" t="s">
        <v>35</v>
      </c>
      <c r="D588" s="176">
        <v>37914</v>
      </c>
      <c r="E588" s="177">
        <v>37914</v>
      </c>
      <c r="F588" s="177">
        <v>43377</v>
      </c>
      <c r="G588" s="181"/>
      <c r="H588" s="178"/>
      <c r="I588" s="175" t="s">
        <v>58</v>
      </c>
      <c r="J588" s="177">
        <v>50679</v>
      </c>
      <c r="K588" s="179" t="s">
        <v>3</v>
      </c>
      <c r="L588" s="175" t="s">
        <v>2203</v>
      </c>
      <c r="M588" s="175" t="s">
        <v>88</v>
      </c>
      <c r="N588" s="175" t="s">
        <v>2204</v>
      </c>
      <c r="O588" s="175" t="s">
        <v>87</v>
      </c>
      <c r="P588" s="179" t="s">
        <v>38</v>
      </c>
      <c r="Q588" s="179" t="s">
        <v>73</v>
      </c>
      <c r="R588" s="180"/>
      <c r="S588" s="235">
        <f t="shared" si="529"/>
        <v>1</v>
      </c>
      <c r="T588" s="236" t="str">
        <f t="shared" si="530"/>
        <v/>
      </c>
      <c r="U588" s="237" t="str">
        <f t="shared" si="531"/>
        <v/>
      </c>
      <c r="V588" s="245" t="str">
        <f t="shared" si="532"/>
        <v/>
      </c>
      <c r="W588" s="236" t="str">
        <f t="shared" si="533"/>
        <v/>
      </c>
      <c r="X588" s="237" t="str">
        <f t="shared" si="534"/>
        <v/>
      </c>
      <c r="Y588" s="245" t="str">
        <f t="shared" si="535"/>
        <v/>
      </c>
      <c r="Z588" s="236" t="str">
        <f t="shared" si="536"/>
        <v/>
      </c>
      <c r="AA588" s="248" t="str">
        <f t="shared" si="537"/>
        <v/>
      </c>
      <c r="AB588" s="235" t="str">
        <f t="shared" si="538"/>
        <v/>
      </c>
      <c r="AC588" s="236" t="str">
        <f t="shared" si="539"/>
        <v/>
      </c>
      <c r="AD588" s="236">
        <f t="shared" si="540"/>
        <v>1</v>
      </c>
      <c r="AE588" s="237" t="str">
        <f t="shared" si="541"/>
        <v/>
      </c>
      <c r="AF588" s="245" t="str">
        <f t="shared" si="542"/>
        <v/>
      </c>
      <c r="AG588" s="236" t="str">
        <f t="shared" si="543"/>
        <v/>
      </c>
      <c r="AH588" s="236" t="str">
        <f t="shared" si="544"/>
        <v/>
      </c>
      <c r="AI588" s="237" t="str">
        <f t="shared" si="545"/>
        <v/>
      </c>
      <c r="AJ588" s="245" t="str">
        <f t="shared" si="546"/>
        <v/>
      </c>
      <c r="AK588" s="236" t="str">
        <f t="shared" si="547"/>
        <v/>
      </c>
      <c r="AL588" s="236" t="str">
        <f t="shared" si="548"/>
        <v/>
      </c>
      <c r="AM588" s="248" t="str">
        <f t="shared" si="549"/>
        <v/>
      </c>
      <c r="AN588" s="235">
        <v>1</v>
      </c>
      <c r="AO588" s="237"/>
      <c r="AP588" s="245"/>
      <c r="AQ588" s="237"/>
      <c r="AR588" s="245"/>
      <c r="AS588" s="248"/>
      <c r="AT588">
        <f t="shared" si="550"/>
        <v>19</v>
      </c>
      <c r="AU588">
        <f t="shared" si="551"/>
        <v>7</v>
      </c>
      <c r="AV588">
        <f t="shared" si="552"/>
        <v>12</v>
      </c>
    </row>
    <row r="589" spans="1:48" ht="21.75">
      <c r="A589" s="174">
        <v>17</v>
      </c>
      <c r="B589" s="175" t="s">
        <v>2436</v>
      </c>
      <c r="C589" s="175" t="s">
        <v>35</v>
      </c>
      <c r="D589" s="176">
        <v>38824</v>
      </c>
      <c r="E589" s="177">
        <v>38824</v>
      </c>
      <c r="F589" s="177">
        <v>43390</v>
      </c>
      <c r="G589" s="181"/>
      <c r="H589" s="178"/>
      <c r="I589" s="175" t="s">
        <v>58</v>
      </c>
      <c r="J589" s="177">
        <v>51044</v>
      </c>
      <c r="K589" s="179" t="s">
        <v>3</v>
      </c>
      <c r="L589" s="175" t="s">
        <v>103</v>
      </c>
      <c r="M589" s="175" t="s">
        <v>88</v>
      </c>
      <c r="N589" s="175" t="s">
        <v>44</v>
      </c>
      <c r="O589" s="175" t="s">
        <v>120</v>
      </c>
      <c r="P589" s="179" t="s">
        <v>60</v>
      </c>
      <c r="Q589" s="179" t="s">
        <v>1768</v>
      </c>
      <c r="R589" s="180"/>
      <c r="S589" s="235">
        <f t="shared" si="529"/>
        <v>1</v>
      </c>
      <c r="T589" s="236" t="str">
        <f t="shared" si="530"/>
        <v/>
      </c>
      <c r="U589" s="237" t="str">
        <f t="shared" si="531"/>
        <v/>
      </c>
      <c r="V589" s="245" t="str">
        <f t="shared" si="532"/>
        <v/>
      </c>
      <c r="W589" s="236" t="str">
        <f t="shared" si="533"/>
        <v/>
      </c>
      <c r="X589" s="237" t="str">
        <f t="shared" si="534"/>
        <v/>
      </c>
      <c r="Y589" s="245" t="str">
        <f t="shared" si="535"/>
        <v/>
      </c>
      <c r="Z589" s="236" t="str">
        <f t="shared" si="536"/>
        <v/>
      </c>
      <c r="AA589" s="248" t="str">
        <f t="shared" si="537"/>
        <v/>
      </c>
      <c r="AB589" s="235" t="str">
        <f t="shared" si="538"/>
        <v/>
      </c>
      <c r="AC589" s="236" t="str">
        <f t="shared" si="539"/>
        <v/>
      </c>
      <c r="AD589" s="236">
        <f t="shared" si="540"/>
        <v>1</v>
      </c>
      <c r="AE589" s="237" t="str">
        <f t="shared" si="541"/>
        <v/>
      </c>
      <c r="AF589" s="245" t="str">
        <f t="shared" si="542"/>
        <v/>
      </c>
      <c r="AG589" s="236" t="str">
        <f t="shared" si="543"/>
        <v/>
      </c>
      <c r="AH589" s="236" t="str">
        <f t="shared" si="544"/>
        <v/>
      </c>
      <c r="AI589" s="237" t="str">
        <f t="shared" si="545"/>
        <v/>
      </c>
      <c r="AJ589" s="245" t="str">
        <f t="shared" si="546"/>
        <v/>
      </c>
      <c r="AK589" s="236" t="str">
        <f t="shared" si="547"/>
        <v/>
      </c>
      <c r="AL589" s="236" t="str">
        <f t="shared" si="548"/>
        <v/>
      </c>
      <c r="AM589" s="248" t="str">
        <f t="shared" si="549"/>
        <v/>
      </c>
      <c r="AN589" s="235">
        <v>1</v>
      </c>
      <c r="AO589" s="237"/>
      <c r="AP589" s="245"/>
      <c r="AQ589" s="237"/>
      <c r="AR589" s="245"/>
      <c r="AS589" s="248"/>
      <c r="AT589">
        <f t="shared" si="550"/>
        <v>17</v>
      </c>
      <c r="AU589">
        <f t="shared" si="551"/>
        <v>1</v>
      </c>
      <c r="AV589">
        <f t="shared" si="552"/>
        <v>15</v>
      </c>
    </row>
    <row r="590" spans="1:48" ht="21.75">
      <c r="A590" s="174">
        <v>18</v>
      </c>
      <c r="B590" s="175" t="s">
        <v>2186</v>
      </c>
      <c r="C590" s="175" t="s">
        <v>35</v>
      </c>
      <c r="D590" s="176">
        <v>38215</v>
      </c>
      <c r="E590" s="177">
        <v>38215</v>
      </c>
      <c r="F590" s="177">
        <v>43185</v>
      </c>
      <c r="G590" s="181"/>
      <c r="H590" s="178"/>
      <c r="I590" s="175" t="s">
        <v>58</v>
      </c>
      <c r="J590" s="177">
        <v>51044</v>
      </c>
      <c r="K590" s="179" t="s">
        <v>3</v>
      </c>
      <c r="L590" s="175" t="s">
        <v>2198</v>
      </c>
      <c r="M590" s="175" t="s">
        <v>2199</v>
      </c>
      <c r="N590" s="175" t="s">
        <v>1441</v>
      </c>
      <c r="O590" s="175" t="s">
        <v>1442</v>
      </c>
      <c r="P590" s="179" t="s">
        <v>72</v>
      </c>
      <c r="Q590" s="179" t="s">
        <v>167</v>
      </c>
      <c r="R590" s="180"/>
      <c r="S590" s="235">
        <f t="shared" si="529"/>
        <v>1</v>
      </c>
      <c r="T590" s="236" t="str">
        <f t="shared" si="530"/>
        <v/>
      </c>
      <c r="U590" s="237" t="str">
        <f t="shared" si="531"/>
        <v/>
      </c>
      <c r="V590" s="245" t="str">
        <f t="shared" si="532"/>
        <v/>
      </c>
      <c r="W590" s="236" t="str">
        <f t="shared" si="533"/>
        <v/>
      </c>
      <c r="X590" s="237" t="str">
        <f t="shared" si="534"/>
        <v/>
      </c>
      <c r="Y590" s="245" t="str">
        <f t="shared" si="535"/>
        <v/>
      </c>
      <c r="Z590" s="236" t="str">
        <f t="shared" si="536"/>
        <v/>
      </c>
      <c r="AA590" s="248" t="str">
        <f t="shared" si="537"/>
        <v/>
      </c>
      <c r="AB590" s="235" t="str">
        <f t="shared" si="538"/>
        <v/>
      </c>
      <c r="AC590" s="236" t="str">
        <f t="shared" si="539"/>
        <v/>
      </c>
      <c r="AD590" s="236">
        <f t="shared" si="540"/>
        <v>1</v>
      </c>
      <c r="AE590" s="237" t="str">
        <f t="shared" si="541"/>
        <v/>
      </c>
      <c r="AF590" s="245" t="str">
        <f t="shared" si="542"/>
        <v/>
      </c>
      <c r="AG590" s="236" t="str">
        <f t="shared" si="543"/>
        <v/>
      </c>
      <c r="AH590" s="236" t="str">
        <f t="shared" si="544"/>
        <v/>
      </c>
      <c r="AI590" s="237" t="str">
        <f t="shared" si="545"/>
        <v/>
      </c>
      <c r="AJ590" s="245" t="str">
        <f t="shared" si="546"/>
        <v/>
      </c>
      <c r="AK590" s="236" t="str">
        <f t="shared" si="547"/>
        <v/>
      </c>
      <c r="AL590" s="236" t="str">
        <f t="shared" si="548"/>
        <v/>
      </c>
      <c r="AM590" s="248" t="str">
        <f t="shared" si="549"/>
        <v/>
      </c>
      <c r="AN590" s="235">
        <v>1</v>
      </c>
      <c r="AO590" s="237"/>
      <c r="AP590" s="245"/>
      <c r="AQ590" s="237"/>
      <c r="AR590" s="245"/>
      <c r="AS590" s="248"/>
      <c r="AT590">
        <f t="shared" si="550"/>
        <v>18</v>
      </c>
      <c r="AU590">
        <f t="shared" si="551"/>
        <v>9</v>
      </c>
      <c r="AV590">
        <f t="shared" si="552"/>
        <v>16</v>
      </c>
    </row>
    <row r="591" spans="1:48" ht="21.75">
      <c r="A591" s="174">
        <v>19</v>
      </c>
      <c r="B591" s="175" t="s">
        <v>2557</v>
      </c>
      <c r="C591" s="175" t="s">
        <v>35</v>
      </c>
      <c r="D591" s="176">
        <v>42278</v>
      </c>
      <c r="E591" s="177">
        <v>42278</v>
      </c>
      <c r="F591" s="181">
        <v>44431</v>
      </c>
      <c r="G591" s="181"/>
      <c r="H591" s="178"/>
      <c r="I591" s="175" t="s">
        <v>58</v>
      </c>
      <c r="J591" s="177">
        <v>47392</v>
      </c>
      <c r="K591" s="179" t="s">
        <v>3</v>
      </c>
      <c r="L591" s="175" t="s">
        <v>361</v>
      </c>
      <c r="M591" s="175" t="s">
        <v>88</v>
      </c>
      <c r="N591" s="175" t="s">
        <v>37</v>
      </c>
      <c r="O591" s="175" t="s">
        <v>106</v>
      </c>
      <c r="P591" s="179" t="s">
        <v>64</v>
      </c>
      <c r="Q591" s="179" t="s">
        <v>59</v>
      </c>
      <c r="R591" s="180"/>
      <c r="S591" s="235">
        <f t="shared" si="529"/>
        <v>1</v>
      </c>
      <c r="T591" s="236" t="str">
        <f t="shared" si="530"/>
        <v/>
      </c>
      <c r="U591" s="237" t="str">
        <f t="shared" si="531"/>
        <v/>
      </c>
      <c r="V591" s="245" t="str">
        <f t="shared" si="532"/>
        <v/>
      </c>
      <c r="W591" s="236" t="str">
        <f t="shared" si="533"/>
        <v/>
      </c>
      <c r="X591" s="237" t="str">
        <f t="shared" si="534"/>
        <v/>
      </c>
      <c r="Y591" s="245" t="str">
        <f t="shared" si="535"/>
        <v/>
      </c>
      <c r="Z591" s="236" t="str">
        <f t="shared" si="536"/>
        <v/>
      </c>
      <c r="AA591" s="248" t="str">
        <f t="shared" si="537"/>
        <v/>
      </c>
      <c r="AB591" s="235" t="str">
        <f t="shared" si="538"/>
        <v/>
      </c>
      <c r="AC591" s="236" t="str">
        <f t="shared" si="539"/>
        <v/>
      </c>
      <c r="AD591" s="236">
        <f t="shared" si="540"/>
        <v>1</v>
      </c>
      <c r="AE591" s="237" t="str">
        <f t="shared" si="541"/>
        <v/>
      </c>
      <c r="AF591" s="245" t="str">
        <f t="shared" si="542"/>
        <v/>
      </c>
      <c r="AG591" s="236" t="str">
        <f t="shared" si="543"/>
        <v/>
      </c>
      <c r="AH591" s="236" t="str">
        <f t="shared" si="544"/>
        <v/>
      </c>
      <c r="AI591" s="237" t="str">
        <f t="shared" si="545"/>
        <v/>
      </c>
      <c r="AJ591" s="245" t="str">
        <f t="shared" si="546"/>
        <v/>
      </c>
      <c r="AK591" s="236" t="str">
        <f t="shared" si="547"/>
        <v/>
      </c>
      <c r="AL591" s="236" t="str">
        <f t="shared" si="548"/>
        <v/>
      </c>
      <c r="AM591" s="248" t="str">
        <f t="shared" si="549"/>
        <v/>
      </c>
      <c r="AN591" s="235">
        <v>1</v>
      </c>
      <c r="AO591" s="237"/>
      <c r="AP591" s="245"/>
      <c r="AQ591" s="237"/>
      <c r="AR591" s="245"/>
      <c r="AS591" s="248"/>
      <c r="AT591">
        <f t="shared" si="550"/>
        <v>7</v>
      </c>
      <c r="AU591">
        <f t="shared" si="551"/>
        <v>8</v>
      </c>
      <c r="AV591">
        <f t="shared" si="552"/>
        <v>0</v>
      </c>
    </row>
    <row r="592" spans="1:48" ht="21.75">
      <c r="A592" s="174">
        <v>20</v>
      </c>
      <c r="B592" s="175" t="s">
        <v>1395</v>
      </c>
      <c r="C592" s="175" t="s">
        <v>35</v>
      </c>
      <c r="D592" s="176">
        <v>36800</v>
      </c>
      <c r="E592" s="177">
        <v>36800</v>
      </c>
      <c r="F592" s="177">
        <v>38925</v>
      </c>
      <c r="G592" s="181"/>
      <c r="H592" s="178"/>
      <c r="I592" s="175" t="s">
        <v>58</v>
      </c>
      <c r="J592" s="177">
        <v>48122</v>
      </c>
      <c r="K592" s="179" t="s">
        <v>3</v>
      </c>
      <c r="L592" s="175" t="s">
        <v>1173</v>
      </c>
      <c r="M592" s="175" t="s">
        <v>88</v>
      </c>
      <c r="N592" s="175" t="s">
        <v>694</v>
      </c>
      <c r="O592" s="175" t="s">
        <v>31</v>
      </c>
      <c r="P592" s="179" t="s">
        <v>78</v>
      </c>
      <c r="Q592" s="179" t="s">
        <v>117</v>
      </c>
      <c r="R592" s="180"/>
      <c r="S592" s="235">
        <f t="shared" si="529"/>
        <v>1</v>
      </c>
      <c r="T592" s="236" t="str">
        <f t="shared" si="530"/>
        <v/>
      </c>
      <c r="U592" s="237" t="str">
        <f t="shared" si="531"/>
        <v/>
      </c>
      <c r="V592" s="245" t="str">
        <f t="shared" si="532"/>
        <v/>
      </c>
      <c r="W592" s="236" t="str">
        <f t="shared" si="533"/>
        <v/>
      </c>
      <c r="X592" s="237" t="str">
        <f t="shared" si="534"/>
        <v/>
      </c>
      <c r="Y592" s="245" t="str">
        <f t="shared" si="535"/>
        <v/>
      </c>
      <c r="Z592" s="236" t="str">
        <f t="shared" si="536"/>
        <v/>
      </c>
      <c r="AA592" s="248" t="str">
        <f t="shared" si="537"/>
        <v/>
      </c>
      <c r="AB592" s="235" t="str">
        <f t="shared" si="538"/>
        <v/>
      </c>
      <c r="AC592" s="236" t="str">
        <f t="shared" si="539"/>
        <v/>
      </c>
      <c r="AD592" s="236">
        <f t="shared" si="540"/>
        <v>1</v>
      </c>
      <c r="AE592" s="237" t="str">
        <f t="shared" si="541"/>
        <v/>
      </c>
      <c r="AF592" s="245" t="str">
        <f t="shared" si="542"/>
        <v/>
      </c>
      <c r="AG592" s="236" t="str">
        <f t="shared" si="543"/>
        <v/>
      </c>
      <c r="AH592" s="236" t="str">
        <f t="shared" si="544"/>
        <v/>
      </c>
      <c r="AI592" s="237" t="str">
        <f t="shared" si="545"/>
        <v/>
      </c>
      <c r="AJ592" s="245" t="str">
        <f t="shared" si="546"/>
        <v/>
      </c>
      <c r="AK592" s="236" t="str">
        <f t="shared" si="547"/>
        <v/>
      </c>
      <c r="AL592" s="236" t="str">
        <f t="shared" si="548"/>
        <v/>
      </c>
      <c r="AM592" s="248" t="str">
        <f t="shared" si="549"/>
        <v/>
      </c>
      <c r="AN592" s="235">
        <v>1</v>
      </c>
      <c r="AO592" s="237"/>
      <c r="AP592" s="245"/>
      <c r="AQ592" s="237"/>
      <c r="AR592" s="245"/>
      <c r="AS592" s="248"/>
      <c r="AT592">
        <f t="shared" si="550"/>
        <v>22</v>
      </c>
      <c r="AU592">
        <f t="shared" si="551"/>
        <v>8</v>
      </c>
      <c r="AV592">
        <f t="shared" si="552"/>
        <v>0</v>
      </c>
    </row>
    <row r="593" spans="1:48" ht="21.75">
      <c r="A593" s="174">
        <v>21</v>
      </c>
      <c r="B593" s="175" t="s">
        <v>1810</v>
      </c>
      <c r="C593" s="175" t="s">
        <v>35</v>
      </c>
      <c r="D593" s="176">
        <v>38215</v>
      </c>
      <c r="E593" s="177">
        <v>38215</v>
      </c>
      <c r="F593" s="177">
        <v>42669</v>
      </c>
      <c r="G593" s="181"/>
      <c r="H593" s="178"/>
      <c r="I593" s="175" t="s">
        <v>58</v>
      </c>
      <c r="J593" s="177">
        <v>49583</v>
      </c>
      <c r="K593" s="179" t="s">
        <v>3</v>
      </c>
      <c r="L593" s="175" t="s">
        <v>918</v>
      </c>
      <c r="M593" s="175" t="s">
        <v>1884</v>
      </c>
      <c r="N593" s="175" t="s">
        <v>919</v>
      </c>
      <c r="O593" s="175" t="s">
        <v>550</v>
      </c>
      <c r="P593" s="179" t="s">
        <v>38</v>
      </c>
      <c r="Q593" s="179" t="s">
        <v>167</v>
      </c>
      <c r="R593" s="180"/>
      <c r="S593" s="235">
        <f t="shared" si="529"/>
        <v>1</v>
      </c>
      <c r="T593" s="236" t="str">
        <f t="shared" si="530"/>
        <v/>
      </c>
      <c r="U593" s="237" t="str">
        <f t="shared" si="531"/>
        <v/>
      </c>
      <c r="V593" s="245" t="str">
        <f t="shared" si="532"/>
        <v/>
      </c>
      <c r="W593" s="236" t="str">
        <f t="shared" si="533"/>
        <v/>
      </c>
      <c r="X593" s="237" t="str">
        <f t="shared" si="534"/>
        <v/>
      </c>
      <c r="Y593" s="245" t="str">
        <f t="shared" si="535"/>
        <v/>
      </c>
      <c r="Z593" s="236" t="str">
        <f t="shared" si="536"/>
        <v/>
      </c>
      <c r="AA593" s="248" t="str">
        <f t="shared" si="537"/>
        <v/>
      </c>
      <c r="AB593" s="235" t="str">
        <f t="shared" si="538"/>
        <v/>
      </c>
      <c r="AC593" s="236" t="str">
        <f t="shared" si="539"/>
        <v/>
      </c>
      <c r="AD593" s="236">
        <f t="shared" si="540"/>
        <v>1</v>
      </c>
      <c r="AE593" s="237" t="str">
        <f t="shared" si="541"/>
        <v/>
      </c>
      <c r="AF593" s="245" t="str">
        <f t="shared" si="542"/>
        <v/>
      </c>
      <c r="AG593" s="236" t="str">
        <f t="shared" si="543"/>
        <v/>
      </c>
      <c r="AH593" s="236" t="str">
        <f t="shared" si="544"/>
        <v/>
      </c>
      <c r="AI593" s="237" t="str">
        <f t="shared" si="545"/>
        <v/>
      </c>
      <c r="AJ593" s="245" t="str">
        <f t="shared" si="546"/>
        <v/>
      </c>
      <c r="AK593" s="236" t="str">
        <f t="shared" si="547"/>
        <v/>
      </c>
      <c r="AL593" s="236" t="str">
        <f t="shared" si="548"/>
        <v/>
      </c>
      <c r="AM593" s="248" t="str">
        <f t="shared" si="549"/>
        <v/>
      </c>
      <c r="AN593" s="235">
        <v>1</v>
      </c>
      <c r="AO593" s="237"/>
      <c r="AP593" s="245"/>
      <c r="AQ593" s="237"/>
      <c r="AR593" s="245"/>
      <c r="AS593" s="248"/>
      <c r="AT593">
        <f t="shared" si="550"/>
        <v>18</v>
      </c>
      <c r="AU593">
        <f t="shared" si="551"/>
        <v>9</v>
      </c>
      <c r="AV593">
        <f t="shared" si="552"/>
        <v>16</v>
      </c>
    </row>
    <row r="594" spans="1:48" ht="21.75">
      <c r="A594" s="174">
        <v>22</v>
      </c>
      <c r="B594" s="175" t="s">
        <v>2437</v>
      </c>
      <c r="C594" s="175" t="s">
        <v>35</v>
      </c>
      <c r="D594" s="176">
        <v>38869</v>
      </c>
      <c r="E594" s="177">
        <v>38869</v>
      </c>
      <c r="F594" s="177">
        <v>43431</v>
      </c>
      <c r="G594" s="181"/>
      <c r="H594" s="178"/>
      <c r="I594" s="175" t="s">
        <v>58</v>
      </c>
      <c r="J594" s="177">
        <v>49583</v>
      </c>
      <c r="K594" s="179" t="s">
        <v>3</v>
      </c>
      <c r="L594" s="175" t="s">
        <v>539</v>
      </c>
      <c r="M594" s="175" t="s">
        <v>88</v>
      </c>
      <c r="N594" s="175" t="s">
        <v>540</v>
      </c>
      <c r="O594" s="175" t="s">
        <v>120</v>
      </c>
      <c r="P594" s="179" t="s">
        <v>72</v>
      </c>
      <c r="Q594" s="179" t="s">
        <v>495</v>
      </c>
      <c r="R594" s="180"/>
      <c r="S594" s="235">
        <f t="shared" si="529"/>
        <v>1</v>
      </c>
      <c r="T594" s="236" t="str">
        <f t="shared" si="530"/>
        <v/>
      </c>
      <c r="U594" s="237" t="str">
        <f t="shared" si="531"/>
        <v/>
      </c>
      <c r="V594" s="245" t="str">
        <f t="shared" si="532"/>
        <v/>
      </c>
      <c r="W594" s="236" t="str">
        <f t="shared" si="533"/>
        <v/>
      </c>
      <c r="X594" s="237" t="str">
        <f t="shared" si="534"/>
        <v/>
      </c>
      <c r="Y594" s="245" t="str">
        <f t="shared" si="535"/>
        <v/>
      </c>
      <c r="Z594" s="236" t="str">
        <f t="shared" si="536"/>
        <v/>
      </c>
      <c r="AA594" s="248" t="str">
        <f t="shared" si="537"/>
        <v/>
      </c>
      <c r="AB594" s="235" t="str">
        <f t="shared" si="538"/>
        <v/>
      </c>
      <c r="AC594" s="236" t="str">
        <f t="shared" si="539"/>
        <v/>
      </c>
      <c r="AD594" s="236">
        <f t="shared" si="540"/>
        <v>1</v>
      </c>
      <c r="AE594" s="237" t="str">
        <f t="shared" si="541"/>
        <v/>
      </c>
      <c r="AF594" s="245" t="str">
        <f t="shared" si="542"/>
        <v/>
      </c>
      <c r="AG594" s="236" t="str">
        <f t="shared" si="543"/>
        <v/>
      </c>
      <c r="AH594" s="236" t="str">
        <f t="shared" si="544"/>
        <v/>
      </c>
      <c r="AI594" s="237" t="str">
        <f t="shared" si="545"/>
        <v/>
      </c>
      <c r="AJ594" s="245" t="str">
        <f t="shared" si="546"/>
        <v/>
      </c>
      <c r="AK594" s="236" t="str">
        <f t="shared" si="547"/>
        <v/>
      </c>
      <c r="AL594" s="236" t="str">
        <f t="shared" si="548"/>
        <v/>
      </c>
      <c r="AM594" s="248" t="str">
        <f t="shared" si="549"/>
        <v/>
      </c>
      <c r="AN594" s="235"/>
      <c r="AO594" s="237">
        <v>1</v>
      </c>
      <c r="AP594" s="245"/>
      <c r="AQ594" s="237"/>
      <c r="AR594" s="245"/>
      <c r="AS594" s="248"/>
      <c r="AT594">
        <f t="shared" si="550"/>
        <v>17</v>
      </c>
      <c r="AU594">
        <f t="shared" si="551"/>
        <v>0</v>
      </c>
      <c r="AV594">
        <f t="shared" si="552"/>
        <v>0</v>
      </c>
    </row>
    <row r="595" spans="1:48" ht="21.75">
      <c r="A595" s="174">
        <v>23</v>
      </c>
      <c r="B595" s="175" t="s">
        <v>1398</v>
      </c>
      <c r="C595" s="175" t="s">
        <v>35</v>
      </c>
      <c r="D595" s="176">
        <v>39234</v>
      </c>
      <c r="E595" s="177">
        <v>39234</v>
      </c>
      <c r="F595" s="177">
        <v>41422</v>
      </c>
      <c r="G595" s="181"/>
      <c r="H595" s="178"/>
      <c r="I595" s="175" t="s">
        <v>58</v>
      </c>
      <c r="J595" s="177">
        <v>50314</v>
      </c>
      <c r="K595" s="179" t="s">
        <v>3</v>
      </c>
      <c r="L595" s="175" t="s">
        <v>768</v>
      </c>
      <c r="M595" s="175" t="s">
        <v>1884</v>
      </c>
      <c r="N595" s="175" t="s">
        <v>769</v>
      </c>
      <c r="O595" s="175" t="s">
        <v>25</v>
      </c>
      <c r="P595" s="179" t="s">
        <v>194</v>
      </c>
      <c r="Q595" s="179" t="s">
        <v>121</v>
      </c>
      <c r="R595" s="180"/>
      <c r="S595" s="235">
        <f t="shared" si="529"/>
        <v>1</v>
      </c>
      <c r="T595" s="236" t="str">
        <f t="shared" si="530"/>
        <v/>
      </c>
      <c r="U595" s="237" t="str">
        <f t="shared" si="531"/>
        <v/>
      </c>
      <c r="V595" s="245" t="str">
        <f t="shared" si="532"/>
        <v/>
      </c>
      <c r="W595" s="236" t="str">
        <f t="shared" si="533"/>
        <v/>
      </c>
      <c r="X595" s="237" t="str">
        <f t="shared" si="534"/>
        <v/>
      </c>
      <c r="Y595" s="245" t="str">
        <f t="shared" si="535"/>
        <v/>
      </c>
      <c r="Z595" s="236" t="str">
        <f t="shared" si="536"/>
        <v/>
      </c>
      <c r="AA595" s="248" t="str">
        <f t="shared" si="537"/>
        <v/>
      </c>
      <c r="AB595" s="235" t="str">
        <f t="shared" si="538"/>
        <v/>
      </c>
      <c r="AC595" s="236" t="str">
        <f t="shared" si="539"/>
        <v/>
      </c>
      <c r="AD595" s="236">
        <f t="shared" si="540"/>
        <v>1</v>
      </c>
      <c r="AE595" s="237" t="str">
        <f t="shared" si="541"/>
        <v/>
      </c>
      <c r="AF595" s="245" t="str">
        <f t="shared" si="542"/>
        <v/>
      </c>
      <c r="AG595" s="236" t="str">
        <f t="shared" si="543"/>
        <v/>
      </c>
      <c r="AH595" s="236" t="str">
        <f t="shared" si="544"/>
        <v/>
      </c>
      <c r="AI595" s="237" t="str">
        <f t="shared" si="545"/>
        <v/>
      </c>
      <c r="AJ595" s="245" t="str">
        <f t="shared" si="546"/>
        <v/>
      </c>
      <c r="AK595" s="236" t="str">
        <f t="shared" si="547"/>
        <v/>
      </c>
      <c r="AL595" s="236" t="str">
        <f t="shared" si="548"/>
        <v/>
      </c>
      <c r="AM595" s="248" t="str">
        <f t="shared" si="549"/>
        <v/>
      </c>
      <c r="AN595" s="235">
        <v>1</v>
      </c>
      <c r="AO595" s="237"/>
      <c r="AP595" s="245"/>
      <c r="AQ595" s="237"/>
      <c r="AR595" s="245"/>
      <c r="AS595" s="248"/>
      <c r="AT595">
        <f t="shared" si="550"/>
        <v>16</v>
      </c>
      <c r="AU595">
        <f t="shared" si="551"/>
        <v>0</v>
      </c>
      <c r="AV595">
        <f t="shared" si="552"/>
        <v>0</v>
      </c>
    </row>
    <row r="596" spans="1:48" ht="21.75">
      <c r="A596" s="174">
        <v>24</v>
      </c>
      <c r="B596" s="175" t="s">
        <v>2270</v>
      </c>
      <c r="C596" s="175" t="s">
        <v>35</v>
      </c>
      <c r="D596" s="176">
        <v>37020</v>
      </c>
      <c r="E596" s="177">
        <v>37020</v>
      </c>
      <c r="F596" s="177">
        <v>43357</v>
      </c>
      <c r="G596" s="181"/>
      <c r="H596" s="178"/>
      <c r="I596" s="175" t="s">
        <v>58</v>
      </c>
      <c r="J596" s="177">
        <v>48853</v>
      </c>
      <c r="K596" s="179" t="s">
        <v>3</v>
      </c>
      <c r="L596" s="175" t="s">
        <v>595</v>
      </c>
      <c r="M596" s="175" t="s">
        <v>1884</v>
      </c>
      <c r="N596" s="175" t="s">
        <v>82</v>
      </c>
      <c r="O596" s="175" t="s">
        <v>13</v>
      </c>
      <c r="P596" s="179" t="s">
        <v>78</v>
      </c>
      <c r="Q596" s="179" t="s">
        <v>99</v>
      </c>
      <c r="R596" s="180"/>
      <c r="S596" s="235">
        <f t="shared" si="529"/>
        <v>1</v>
      </c>
      <c r="T596" s="236" t="str">
        <f t="shared" si="530"/>
        <v/>
      </c>
      <c r="U596" s="237" t="str">
        <f t="shared" si="531"/>
        <v/>
      </c>
      <c r="V596" s="245" t="str">
        <f t="shared" si="532"/>
        <v/>
      </c>
      <c r="W596" s="236" t="str">
        <f t="shared" si="533"/>
        <v/>
      </c>
      <c r="X596" s="237" t="str">
        <f t="shared" si="534"/>
        <v/>
      </c>
      <c r="Y596" s="245" t="str">
        <f t="shared" si="535"/>
        <v/>
      </c>
      <c r="Z596" s="236" t="str">
        <f t="shared" si="536"/>
        <v/>
      </c>
      <c r="AA596" s="248" t="str">
        <f t="shared" si="537"/>
        <v/>
      </c>
      <c r="AB596" s="235" t="str">
        <f t="shared" si="538"/>
        <v/>
      </c>
      <c r="AC596" s="236" t="str">
        <f t="shared" si="539"/>
        <v/>
      </c>
      <c r="AD596" s="236">
        <f t="shared" si="540"/>
        <v>1</v>
      </c>
      <c r="AE596" s="237" t="str">
        <f t="shared" si="541"/>
        <v/>
      </c>
      <c r="AF596" s="245" t="str">
        <f t="shared" si="542"/>
        <v/>
      </c>
      <c r="AG596" s="236" t="str">
        <f t="shared" si="543"/>
        <v/>
      </c>
      <c r="AH596" s="236" t="str">
        <f t="shared" si="544"/>
        <v/>
      </c>
      <c r="AI596" s="237" t="str">
        <f t="shared" si="545"/>
        <v/>
      </c>
      <c r="AJ596" s="245" t="str">
        <f t="shared" si="546"/>
        <v/>
      </c>
      <c r="AK596" s="236" t="str">
        <f t="shared" si="547"/>
        <v/>
      </c>
      <c r="AL596" s="236" t="str">
        <f t="shared" si="548"/>
        <v/>
      </c>
      <c r="AM596" s="248" t="str">
        <f t="shared" si="549"/>
        <v/>
      </c>
      <c r="AN596" s="235">
        <v>1</v>
      </c>
      <c r="AO596" s="237"/>
      <c r="AP596" s="245"/>
      <c r="AQ596" s="237"/>
      <c r="AR596" s="245"/>
      <c r="AS596" s="248"/>
      <c r="AT596">
        <f t="shared" si="550"/>
        <v>22</v>
      </c>
      <c r="AU596">
        <f t="shared" si="551"/>
        <v>0</v>
      </c>
      <c r="AV596">
        <f t="shared" si="552"/>
        <v>23</v>
      </c>
    </row>
    <row r="597" spans="1:48" ht="21.75">
      <c r="A597" s="174">
        <v>25</v>
      </c>
      <c r="B597" s="175" t="s">
        <v>1763</v>
      </c>
      <c r="C597" s="175" t="s">
        <v>35</v>
      </c>
      <c r="D597" s="176">
        <v>33725</v>
      </c>
      <c r="E597" s="177">
        <v>38320</v>
      </c>
      <c r="F597" s="177">
        <v>40588</v>
      </c>
      <c r="G597" s="181"/>
      <c r="H597" s="178"/>
      <c r="I597" s="175" t="s">
        <v>58</v>
      </c>
      <c r="J597" s="177">
        <v>46296</v>
      </c>
      <c r="K597" s="179" t="s">
        <v>3</v>
      </c>
      <c r="L597" s="175" t="s">
        <v>1036</v>
      </c>
      <c r="M597" s="175" t="s">
        <v>88</v>
      </c>
      <c r="N597" s="175" t="s">
        <v>1037</v>
      </c>
      <c r="O597" s="175" t="s">
        <v>120</v>
      </c>
      <c r="P597" s="179" t="s">
        <v>72</v>
      </c>
      <c r="Q597" s="179" t="s">
        <v>495</v>
      </c>
      <c r="R597" s="180"/>
      <c r="S597" s="235">
        <f t="shared" si="529"/>
        <v>1</v>
      </c>
      <c r="T597" s="236" t="str">
        <f t="shared" si="530"/>
        <v/>
      </c>
      <c r="U597" s="237" t="str">
        <f t="shared" si="531"/>
        <v/>
      </c>
      <c r="V597" s="245" t="str">
        <f t="shared" si="532"/>
        <v/>
      </c>
      <c r="W597" s="236" t="str">
        <f t="shared" si="533"/>
        <v/>
      </c>
      <c r="X597" s="237" t="str">
        <f t="shared" si="534"/>
        <v/>
      </c>
      <c r="Y597" s="245" t="str">
        <f t="shared" si="535"/>
        <v/>
      </c>
      <c r="Z597" s="236" t="str">
        <f t="shared" si="536"/>
        <v/>
      </c>
      <c r="AA597" s="248" t="str">
        <f t="shared" si="537"/>
        <v/>
      </c>
      <c r="AB597" s="235" t="str">
        <f t="shared" si="538"/>
        <v/>
      </c>
      <c r="AC597" s="236" t="str">
        <f t="shared" si="539"/>
        <v/>
      </c>
      <c r="AD597" s="236">
        <f t="shared" si="540"/>
        <v>1</v>
      </c>
      <c r="AE597" s="237" t="str">
        <f t="shared" si="541"/>
        <v/>
      </c>
      <c r="AF597" s="245" t="str">
        <f t="shared" si="542"/>
        <v/>
      </c>
      <c r="AG597" s="236" t="str">
        <f t="shared" si="543"/>
        <v/>
      </c>
      <c r="AH597" s="236" t="str">
        <f t="shared" si="544"/>
        <v/>
      </c>
      <c r="AI597" s="237" t="str">
        <f t="shared" si="545"/>
        <v/>
      </c>
      <c r="AJ597" s="245" t="str">
        <f t="shared" si="546"/>
        <v/>
      </c>
      <c r="AK597" s="236" t="str">
        <f t="shared" si="547"/>
        <v/>
      </c>
      <c r="AL597" s="236" t="str">
        <f t="shared" si="548"/>
        <v/>
      </c>
      <c r="AM597" s="248" t="str">
        <f t="shared" si="549"/>
        <v/>
      </c>
      <c r="AN597" s="235"/>
      <c r="AO597" s="237">
        <v>1</v>
      </c>
      <c r="AP597" s="245"/>
      <c r="AQ597" s="237"/>
      <c r="AR597" s="245"/>
      <c r="AS597" s="248"/>
      <c r="AT597">
        <f t="shared" si="550"/>
        <v>18</v>
      </c>
      <c r="AU597">
        <f t="shared" si="551"/>
        <v>6</v>
      </c>
      <c r="AV597">
        <f t="shared" si="552"/>
        <v>3</v>
      </c>
    </row>
    <row r="598" spans="1:48" ht="21.75">
      <c r="A598" s="174">
        <v>26</v>
      </c>
      <c r="B598" s="175" t="s">
        <v>1995</v>
      </c>
      <c r="C598" s="175" t="s">
        <v>35</v>
      </c>
      <c r="D598" s="176">
        <v>38588</v>
      </c>
      <c r="E598" s="177">
        <v>38588</v>
      </c>
      <c r="F598" s="177">
        <v>43173</v>
      </c>
      <c r="G598" s="181"/>
      <c r="H598" s="178"/>
      <c r="I598" s="175" t="s">
        <v>58</v>
      </c>
      <c r="J598" s="177">
        <v>49583</v>
      </c>
      <c r="K598" s="179" t="s">
        <v>3</v>
      </c>
      <c r="L598" s="175" t="s">
        <v>1036</v>
      </c>
      <c r="M598" s="175" t="s">
        <v>88</v>
      </c>
      <c r="N598" s="175" t="s">
        <v>1037</v>
      </c>
      <c r="O598" s="175" t="s">
        <v>120</v>
      </c>
      <c r="P598" s="179" t="s">
        <v>72</v>
      </c>
      <c r="Q598" s="179" t="s">
        <v>495</v>
      </c>
      <c r="R598" s="180"/>
      <c r="S598" s="235">
        <f t="shared" si="529"/>
        <v>1</v>
      </c>
      <c r="T598" s="236" t="str">
        <f t="shared" si="530"/>
        <v/>
      </c>
      <c r="U598" s="237" t="str">
        <f t="shared" si="531"/>
        <v/>
      </c>
      <c r="V598" s="245" t="str">
        <f t="shared" si="532"/>
        <v/>
      </c>
      <c r="W598" s="236" t="str">
        <f t="shared" si="533"/>
        <v/>
      </c>
      <c r="X598" s="237" t="str">
        <f t="shared" si="534"/>
        <v/>
      </c>
      <c r="Y598" s="245" t="str">
        <f t="shared" si="535"/>
        <v/>
      </c>
      <c r="Z598" s="236" t="str">
        <f t="shared" si="536"/>
        <v/>
      </c>
      <c r="AA598" s="248" t="str">
        <f t="shared" si="537"/>
        <v/>
      </c>
      <c r="AB598" s="235" t="str">
        <f t="shared" si="538"/>
        <v/>
      </c>
      <c r="AC598" s="236" t="str">
        <f t="shared" si="539"/>
        <v/>
      </c>
      <c r="AD598" s="236">
        <f t="shared" si="540"/>
        <v>1</v>
      </c>
      <c r="AE598" s="237" t="str">
        <f t="shared" si="541"/>
        <v/>
      </c>
      <c r="AF598" s="245" t="str">
        <f t="shared" si="542"/>
        <v/>
      </c>
      <c r="AG598" s="236" t="str">
        <f t="shared" si="543"/>
        <v/>
      </c>
      <c r="AH598" s="236" t="str">
        <f t="shared" si="544"/>
        <v/>
      </c>
      <c r="AI598" s="237" t="str">
        <f t="shared" si="545"/>
        <v/>
      </c>
      <c r="AJ598" s="245" t="str">
        <f t="shared" si="546"/>
        <v/>
      </c>
      <c r="AK598" s="236" t="str">
        <f t="shared" si="547"/>
        <v/>
      </c>
      <c r="AL598" s="236" t="str">
        <f t="shared" si="548"/>
        <v/>
      </c>
      <c r="AM598" s="248" t="str">
        <f t="shared" si="549"/>
        <v/>
      </c>
      <c r="AN598" s="235"/>
      <c r="AO598" s="237">
        <v>1</v>
      </c>
      <c r="AP598" s="245"/>
      <c r="AQ598" s="237"/>
      <c r="AR598" s="245"/>
      <c r="AS598" s="248"/>
      <c r="AT598">
        <f t="shared" si="550"/>
        <v>17</v>
      </c>
      <c r="AU598">
        <f t="shared" si="551"/>
        <v>9</v>
      </c>
      <c r="AV598">
        <f t="shared" si="552"/>
        <v>8</v>
      </c>
    </row>
    <row r="599" spans="1:48" ht="21.75">
      <c r="A599" s="174">
        <v>27</v>
      </c>
      <c r="B599" s="203" t="s">
        <v>2187</v>
      </c>
      <c r="C599" s="203" t="s">
        <v>35</v>
      </c>
      <c r="D599" s="204">
        <v>39574</v>
      </c>
      <c r="E599" s="205">
        <v>39574</v>
      </c>
      <c r="F599" s="205">
        <v>43270</v>
      </c>
      <c r="G599" s="205"/>
      <c r="H599" s="206"/>
      <c r="I599" s="203" t="s">
        <v>58</v>
      </c>
      <c r="J599" s="205">
        <v>51044</v>
      </c>
      <c r="K599" s="207" t="s">
        <v>3</v>
      </c>
      <c r="L599" s="203" t="s">
        <v>1452</v>
      </c>
      <c r="M599" s="203" t="s">
        <v>1453</v>
      </c>
      <c r="N599" s="203" t="s">
        <v>1454</v>
      </c>
      <c r="O599" s="203" t="s">
        <v>13</v>
      </c>
      <c r="P599" s="207" t="s">
        <v>78</v>
      </c>
      <c r="Q599" s="207" t="s">
        <v>121</v>
      </c>
      <c r="R599" s="203"/>
      <c r="S599" s="235">
        <f t="shared" si="529"/>
        <v>1</v>
      </c>
      <c r="T599" s="236" t="str">
        <f t="shared" si="530"/>
        <v/>
      </c>
      <c r="U599" s="237" t="str">
        <f t="shared" si="531"/>
        <v/>
      </c>
      <c r="V599" s="245" t="str">
        <f t="shared" si="532"/>
        <v/>
      </c>
      <c r="W599" s="236" t="str">
        <f t="shared" si="533"/>
        <v/>
      </c>
      <c r="X599" s="237" t="str">
        <f t="shared" si="534"/>
        <v/>
      </c>
      <c r="Y599" s="245" t="str">
        <f t="shared" si="535"/>
        <v/>
      </c>
      <c r="Z599" s="236" t="str">
        <f t="shared" si="536"/>
        <v/>
      </c>
      <c r="AA599" s="248" t="str">
        <f t="shared" si="537"/>
        <v/>
      </c>
      <c r="AB599" s="235" t="str">
        <f t="shared" si="538"/>
        <v/>
      </c>
      <c r="AC599" s="236" t="str">
        <f t="shared" si="539"/>
        <v/>
      </c>
      <c r="AD599" s="236">
        <f t="shared" si="540"/>
        <v>1</v>
      </c>
      <c r="AE599" s="237" t="str">
        <f t="shared" si="541"/>
        <v/>
      </c>
      <c r="AF599" s="245" t="str">
        <f t="shared" si="542"/>
        <v/>
      </c>
      <c r="AG599" s="236" t="str">
        <f t="shared" si="543"/>
        <v/>
      </c>
      <c r="AH599" s="236" t="str">
        <f t="shared" si="544"/>
        <v/>
      </c>
      <c r="AI599" s="237" t="str">
        <f t="shared" si="545"/>
        <v/>
      </c>
      <c r="AJ599" s="245" t="str">
        <f t="shared" si="546"/>
        <v/>
      </c>
      <c r="AK599" s="236" t="str">
        <f t="shared" si="547"/>
        <v/>
      </c>
      <c r="AL599" s="236" t="str">
        <f t="shared" si="548"/>
        <v/>
      </c>
      <c r="AM599" s="248" t="str">
        <f t="shared" si="549"/>
        <v/>
      </c>
      <c r="AN599" s="235"/>
      <c r="AO599" s="237">
        <v>1</v>
      </c>
      <c r="AP599" s="245"/>
      <c r="AQ599" s="237"/>
      <c r="AR599" s="245"/>
      <c r="AS599" s="248"/>
      <c r="AT599">
        <f t="shared" si="550"/>
        <v>15</v>
      </c>
      <c r="AU599">
        <f t="shared" si="551"/>
        <v>0</v>
      </c>
      <c r="AV599">
        <f t="shared" si="552"/>
        <v>26</v>
      </c>
    </row>
    <row r="600" spans="1:48" ht="21.75">
      <c r="A600" s="174">
        <v>28</v>
      </c>
      <c r="B600" s="175" t="s">
        <v>1848</v>
      </c>
      <c r="C600" s="175" t="s">
        <v>35</v>
      </c>
      <c r="D600" s="176">
        <v>38145</v>
      </c>
      <c r="E600" s="177">
        <v>38145</v>
      </c>
      <c r="F600" s="177">
        <v>42887</v>
      </c>
      <c r="G600" s="181"/>
      <c r="H600" s="178"/>
      <c r="I600" s="175" t="s">
        <v>58</v>
      </c>
      <c r="J600" s="177">
        <v>49218</v>
      </c>
      <c r="K600" s="179" t="s">
        <v>3</v>
      </c>
      <c r="L600" s="175" t="s">
        <v>1853</v>
      </c>
      <c r="M600" s="175" t="s">
        <v>88</v>
      </c>
      <c r="N600" s="175" t="s">
        <v>280</v>
      </c>
      <c r="O600" s="175" t="s">
        <v>1854</v>
      </c>
      <c r="P600" s="179" t="s">
        <v>60</v>
      </c>
      <c r="Q600" s="179" t="s">
        <v>1768</v>
      </c>
      <c r="R600" s="180"/>
      <c r="S600" s="235">
        <f t="shared" si="529"/>
        <v>1</v>
      </c>
      <c r="T600" s="236" t="str">
        <f t="shared" si="530"/>
        <v/>
      </c>
      <c r="U600" s="237" t="str">
        <f t="shared" si="531"/>
        <v/>
      </c>
      <c r="V600" s="245" t="str">
        <f t="shared" si="532"/>
        <v/>
      </c>
      <c r="W600" s="236" t="str">
        <f t="shared" si="533"/>
        <v/>
      </c>
      <c r="X600" s="237" t="str">
        <f t="shared" si="534"/>
        <v/>
      </c>
      <c r="Y600" s="245" t="str">
        <f t="shared" si="535"/>
        <v/>
      </c>
      <c r="Z600" s="236" t="str">
        <f t="shared" si="536"/>
        <v/>
      </c>
      <c r="AA600" s="248" t="str">
        <f t="shared" si="537"/>
        <v/>
      </c>
      <c r="AB600" s="235" t="str">
        <f t="shared" si="538"/>
        <v/>
      </c>
      <c r="AC600" s="236" t="str">
        <f t="shared" si="539"/>
        <v/>
      </c>
      <c r="AD600" s="236">
        <f t="shared" si="540"/>
        <v>1</v>
      </c>
      <c r="AE600" s="237" t="str">
        <f t="shared" si="541"/>
        <v/>
      </c>
      <c r="AF600" s="245" t="str">
        <f t="shared" si="542"/>
        <v/>
      </c>
      <c r="AG600" s="236" t="str">
        <f t="shared" si="543"/>
        <v/>
      </c>
      <c r="AH600" s="236" t="str">
        <f t="shared" si="544"/>
        <v/>
      </c>
      <c r="AI600" s="237" t="str">
        <f t="shared" si="545"/>
        <v/>
      </c>
      <c r="AJ600" s="245" t="str">
        <f t="shared" si="546"/>
        <v/>
      </c>
      <c r="AK600" s="236" t="str">
        <f t="shared" si="547"/>
        <v/>
      </c>
      <c r="AL600" s="236" t="str">
        <f t="shared" si="548"/>
        <v/>
      </c>
      <c r="AM600" s="248" t="str">
        <f t="shared" si="549"/>
        <v/>
      </c>
      <c r="AN600" s="235">
        <v>1</v>
      </c>
      <c r="AO600" s="237"/>
      <c r="AP600" s="245"/>
      <c r="AQ600" s="237"/>
      <c r="AR600" s="245"/>
      <c r="AS600" s="248"/>
      <c r="AT600">
        <f t="shared" si="550"/>
        <v>18</v>
      </c>
      <c r="AU600">
        <f t="shared" si="551"/>
        <v>11</v>
      </c>
      <c r="AV600">
        <f t="shared" si="552"/>
        <v>25</v>
      </c>
    </row>
    <row r="601" spans="1:48" ht="21.75">
      <c r="A601" s="174">
        <v>29</v>
      </c>
      <c r="B601" s="175" t="s">
        <v>1401</v>
      </c>
      <c r="C601" s="175" t="s">
        <v>35</v>
      </c>
      <c r="D601" s="176">
        <v>38215</v>
      </c>
      <c r="E601" s="177">
        <v>38215</v>
      </c>
      <c r="F601" s="177">
        <v>40338</v>
      </c>
      <c r="G601" s="181"/>
      <c r="H601" s="178"/>
      <c r="I601" s="175" t="s">
        <v>58</v>
      </c>
      <c r="J601" s="177">
        <v>50679</v>
      </c>
      <c r="K601" s="179" t="s">
        <v>3</v>
      </c>
      <c r="L601" s="175" t="s">
        <v>1402</v>
      </c>
      <c r="M601" s="175" t="s">
        <v>88</v>
      </c>
      <c r="N601" s="175" t="s">
        <v>1403</v>
      </c>
      <c r="O601" s="175" t="s">
        <v>120</v>
      </c>
      <c r="P601" s="179" t="s">
        <v>72</v>
      </c>
      <c r="Q601" s="179" t="s">
        <v>495</v>
      </c>
      <c r="R601" s="180"/>
      <c r="S601" s="235">
        <f t="shared" si="529"/>
        <v>1</v>
      </c>
      <c r="T601" s="236" t="str">
        <f t="shared" si="530"/>
        <v/>
      </c>
      <c r="U601" s="237" t="str">
        <f t="shared" si="531"/>
        <v/>
      </c>
      <c r="V601" s="245" t="str">
        <f t="shared" si="532"/>
        <v/>
      </c>
      <c r="W601" s="236" t="str">
        <f t="shared" si="533"/>
        <v/>
      </c>
      <c r="X601" s="237" t="str">
        <f t="shared" si="534"/>
        <v/>
      </c>
      <c r="Y601" s="245" t="str">
        <f t="shared" si="535"/>
        <v/>
      </c>
      <c r="Z601" s="236" t="str">
        <f t="shared" si="536"/>
        <v/>
      </c>
      <c r="AA601" s="248" t="str">
        <f t="shared" si="537"/>
        <v/>
      </c>
      <c r="AB601" s="235" t="str">
        <f t="shared" si="538"/>
        <v/>
      </c>
      <c r="AC601" s="236" t="str">
        <f t="shared" si="539"/>
        <v/>
      </c>
      <c r="AD601" s="236">
        <f t="shared" si="540"/>
        <v>1</v>
      </c>
      <c r="AE601" s="237" t="str">
        <f t="shared" si="541"/>
        <v/>
      </c>
      <c r="AF601" s="245" t="str">
        <f t="shared" si="542"/>
        <v/>
      </c>
      <c r="AG601" s="236" t="str">
        <f t="shared" si="543"/>
        <v/>
      </c>
      <c r="AH601" s="236" t="str">
        <f t="shared" si="544"/>
        <v/>
      </c>
      <c r="AI601" s="237" t="str">
        <f t="shared" si="545"/>
        <v/>
      </c>
      <c r="AJ601" s="245" t="str">
        <f t="shared" si="546"/>
        <v/>
      </c>
      <c r="AK601" s="236" t="str">
        <f t="shared" si="547"/>
        <v/>
      </c>
      <c r="AL601" s="236" t="str">
        <f t="shared" si="548"/>
        <v/>
      </c>
      <c r="AM601" s="248" t="str">
        <f t="shared" si="549"/>
        <v/>
      </c>
      <c r="AN601" s="235"/>
      <c r="AO601" s="237">
        <v>1</v>
      </c>
      <c r="AP601" s="245"/>
      <c r="AQ601" s="237"/>
      <c r="AR601" s="245"/>
      <c r="AS601" s="248"/>
      <c r="AT601">
        <f t="shared" si="550"/>
        <v>18</v>
      </c>
      <c r="AU601">
        <f t="shared" si="551"/>
        <v>9</v>
      </c>
      <c r="AV601">
        <f t="shared" si="552"/>
        <v>16</v>
      </c>
    </row>
    <row r="602" spans="1:48" ht="21.75">
      <c r="A602" s="174">
        <v>30</v>
      </c>
      <c r="B602" s="175" t="s">
        <v>2271</v>
      </c>
      <c r="C602" s="175" t="s">
        <v>35</v>
      </c>
      <c r="D602" s="176">
        <v>40148</v>
      </c>
      <c r="E602" s="177">
        <v>39722</v>
      </c>
      <c r="F602" s="177">
        <v>43983</v>
      </c>
      <c r="G602" s="181"/>
      <c r="H602" s="178"/>
      <c r="I602" s="175" t="s">
        <v>58</v>
      </c>
      <c r="J602" s="177">
        <v>52505</v>
      </c>
      <c r="K602" s="179" t="s">
        <v>3</v>
      </c>
      <c r="L602" s="175" t="s">
        <v>103</v>
      </c>
      <c r="M602" s="175" t="s">
        <v>88</v>
      </c>
      <c r="N602" s="175" t="s">
        <v>44</v>
      </c>
      <c r="O602" s="175" t="s">
        <v>106</v>
      </c>
      <c r="P602" s="179" t="s">
        <v>117</v>
      </c>
      <c r="Q602" s="179" t="s">
        <v>2360</v>
      </c>
      <c r="R602" s="180"/>
      <c r="S602" s="235">
        <f t="shared" si="529"/>
        <v>1</v>
      </c>
      <c r="T602" s="236" t="str">
        <f t="shared" si="530"/>
        <v/>
      </c>
      <c r="U602" s="237" t="str">
        <f t="shared" si="531"/>
        <v/>
      </c>
      <c r="V602" s="245" t="str">
        <f t="shared" si="532"/>
        <v/>
      </c>
      <c r="W602" s="236" t="str">
        <f t="shared" si="533"/>
        <v/>
      </c>
      <c r="X602" s="237" t="str">
        <f t="shared" si="534"/>
        <v/>
      </c>
      <c r="Y602" s="245" t="str">
        <f t="shared" si="535"/>
        <v/>
      </c>
      <c r="Z602" s="236" t="str">
        <f t="shared" si="536"/>
        <v/>
      </c>
      <c r="AA602" s="248" t="str">
        <f t="shared" si="537"/>
        <v/>
      </c>
      <c r="AB602" s="235" t="str">
        <f t="shared" si="538"/>
        <v/>
      </c>
      <c r="AC602" s="236" t="str">
        <f t="shared" si="539"/>
        <v/>
      </c>
      <c r="AD602" s="236">
        <f t="shared" si="540"/>
        <v>1</v>
      </c>
      <c r="AE602" s="237" t="str">
        <f t="shared" si="541"/>
        <v/>
      </c>
      <c r="AF602" s="245" t="str">
        <f t="shared" si="542"/>
        <v/>
      </c>
      <c r="AG602" s="236" t="str">
        <f t="shared" si="543"/>
        <v/>
      </c>
      <c r="AH602" s="236" t="str">
        <f t="shared" si="544"/>
        <v/>
      </c>
      <c r="AI602" s="237" t="str">
        <f t="shared" si="545"/>
        <v/>
      </c>
      <c r="AJ602" s="245" t="str">
        <f t="shared" si="546"/>
        <v/>
      </c>
      <c r="AK602" s="236" t="str">
        <f t="shared" si="547"/>
        <v/>
      </c>
      <c r="AL602" s="236" t="str">
        <f t="shared" si="548"/>
        <v/>
      </c>
      <c r="AM602" s="248" t="str">
        <f t="shared" si="549"/>
        <v/>
      </c>
      <c r="AN602" s="235">
        <v>1</v>
      </c>
      <c r="AO602" s="237"/>
      <c r="AP602" s="245"/>
      <c r="AQ602" s="237"/>
      <c r="AR602" s="245"/>
      <c r="AS602" s="248"/>
      <c r="AT602">
        <f t="shared" si="550"/>
        <v>14</v>
      </c>
      <c r="AU602">
        <f t="shared" si="551"/>
        <v>8</v>
      </c>
      <c r="AV602">
        <f t="shared" si="552"/>
        <v>0</v>
      </c>
    </row>
    <row r="603" spans="1:48" ht="21.75">
      <c r="A603" s="174">
        <v>31</v>
      </c>
      <c r="B603" s="175" t="s">
        <v>2188</v>
      </c>
      <c r="C603" s="175" t="s">
        <v>35</v>
      </c>
      <c r="D603" s="176">
        <v>38139</v>
      </c>
      <c r="E603" s="177">
        <v>38139</v>
      </c>
      <c r="F603" s="177">
        <v>43318</v>
      </c>
      <c r="G603" s="181"/>
      <c r="H603" s="178"/>
      <c r="I603" s="175" t="s">
        <v>58</v>
      </c>
      <c r="J603" s="177">
        <v>51044</v>
      </c>
      <c r="K603" s="179" t="s">
        <v>3</v>
      </c>
      <c r="L603" s="175" t="s">
        <v>866</v>
      </c>
      <c r="M603" s="175" t="s">
        <v>88</v>
      </c>
      <c r="N603" s="175" t="s">
        <v>867</v>
      </c>
      <c r="O603" s="175" t="s">
        <v>31</v>
      </c>
      <c r="P603" s="179" t="s">
        <v>72</v>
      </c>
      <c r="Q603" s="179" t="s">
        <v>1837</v>
      </c>
      <c r="R603" s="180"/>
      <c r="S603" s="235">
        <f t="shared" si="529"/>
        <v>1</v>
      </c>
      <c r="T603" s="236" t="str">
        <f t="shared" si="530"/>
        <v/>
      </c>
      <c r="U603" s="237" t="str">
        <f t="shared" si="531"/>
        <v/>
      </c>
      <c r="V603" s="245" t="str">
        <f t="shared" si="532"/>
        <v/>
      </c>
      <c r="W603" s="236" t="str">
        <f t="shared" si="533"/>
        <v/>
      </c>
      <c r="X603" s="237" t="str">
        <f t="shared" si="534"/>
        <v/>
      </c>
      <c r="Y603" s="245" t="str">
        <f t="shared" si="535"/>
        <v/>
      </c>
      <c r="Z603" s="236" t="str">
        <f t="shared" si="536"/>
        <v/>
      </c>
      <c r="AA603" s="248" t="str">
        <f t="shared" si="537"/>
        <v/>
      </c>
      <c r="AB603" s="235" t="str">
        <f t="shared" si="538"/>
        <v/>
      </c>
      <c r="AC603" s="236" t="str">
        <f t="shared" si="539"/>
        <v/>
      </c>
      <c r="AD603" s="236">
        <f t="shared" si="540"/>
        <v>1</v>
      </c>
      <c r="AE603" s="237" t="str">
        <f t="shared" si="541"/>
        <v/>
      </c>
      <c r="AF603" s="245" t="str">
        <f t="shared" si="542"/>
        <v/>
      </c>
      <c r="AG603" s="236" t="str">
        <f t="shared" si="543"/>
        <v/>
      </c>
      <c r="AH603" s="236" t="str">
        <f t="shared" si="544"/>
        <v/>
      </c>
      <c r="AI603" s="237" t="str">
        <f t="shared" si="545"/>
        <v/>
      </c>
      <c r="AJ603" s="245" t="str">
        <f t="shared" si="546"/>
        <v/>
      </c>
      <c r="AK603" s="236" t="str">
        <f t="shared" si="547"/>
        <v/>
      </c>
      <c r="AL603" s="236" t="str">
        <f t="shared" si="548"/>
        <v/>
      </c>
      <c r="AM603" s="248" t="str">
        <f t="shared" si="549"/>
        <v/>
      </c>
      <c r="AN603" s="235">
        <v>1</v>
      </c>
      <c r="AO603" s="237"/>
      <c r="AP603" s="245"/>
      <c r="AQ603" s="237"/>
      <c r="AR603" s="245"/>
      <c r="AS603" s="248"/>
      <c r="AT603">
        <f t="shared" si="550"/>
        <v>19</v>
      </c>
      <c r="AU603">
        <f t="shared" si="551"/>
        <v>0</v>
      </c>
      <c r="AV603">
        <f t="shared" si="552"/>
        <v>0</v>
      </c>
    </row>
    <row r="604" spans="1:48" ht="21.75">
      <c r="A604" s="174">
        <v>32</v>
      </c>
      <c r="B604" s="175" t="s">
        <v>1766</v>
      </c>
      <c r="C604" s="175" t="s">
        <v>96</v>
      </c>
      <c r="D604" s="176">
        <v>38944</v>
      </c>
      <c r="E604" s="177">
        <v>38944</v>
      </c>
      <c r="F604" s="181"/>
      <c r="G604" s="181"/>
      <c r="H604" s="178"/>
      <c r="I604" s="175" t="s">
        <v>58</v>
      </c>
      <c r="J604" s="177">
        <v>49949</v>
      </c>
      <c r="K604" s="179" t="s">
        <v>3</v>
      </c>
      <c r="L604" s="175" t="s">
        <v>1546</v>
      </c>
      <c r="M604" s="175" t="s">
        <v>88</v>
      </c>
      <c r="N604" s="175" t="s">
        <v>1547</v>
      </c>
      <c r="O604" s="175" t="s">
        <v>120</v>
      </c>
      <c r="P604" s="179" t="s">
        <v>72</v>
      </c>
      <c r="Q604" s="179" t="s">
        <v>495</v>
      </c>
      <c r="R604" s="180"/>
      <c r="S604" s="235">
        <f t="shared" si="529"/>
        <v>1</v>
      </c>
      <c r="T604" s="236" t="str">
        <f t="shared" si="530"/>
        <v/>
      </c>
      <c r="U604" s="237" t="str">
        <f t="shared" si="531"/>
        <v/>
      </c>
      <c r="V604" s="245" t="str">
        <f t="shared" si="532"/>
        <v/>
      </c>
      <c r="W604" s="236" t="str">
        <f t="shared" si="533"/>
        <v/>
      </c>
      <c r="X604" s="237" t="str">
        <f t="shared" si="534"/>
        <v/>
      </c>
      <c r="Y604" s="245" t="str">
        <f t="shared" si="535"/>
        <v/>
      </c>
      <c r="Z604" s="236" t="str">
        <f t="shared" si="536"/>
        <v/>
      </c>
      <c r="AA604" s="248" t="str">
        <f t="shared" si="537"/>
        <v/>
      </c>
      <c r="AB604" s="235" t="str">
        <f t="shared" si="538"/>
        <v/>
      </c>
      <c r="AC604" s="236" t="str">
        <f t="shared" si="539"/>
        <v/>
      </c>
      <c r="AD604" s="236" t="str">
        <f t="shared" si="540"/>
        <v/>
      </c>
      <c r="AE604" s="237">
        <f t="shared" si="541"/>
        <v>1</v>
      </c>
      <c r="AF604" s="245" t="str">
        <f t="shared" si="542"/>
        <v/>
      </c>
      <c r="AG604" s="236" t="str">
        <f t="shared" si="543"/>
        <v/>
      </c>
      <c r="AH604" s="236" t="str">
        <f t="shared" si="544"/>
        <v/>
      </c>
      <c r="AI604" s="237" t="str">
        <f t="shared" si="545"/>
        <v/>
      </c>
      <c r="AJ604" s="245" t="str">
        <f t="shared" si="546"/>
        <v/>
      </c>
      <c r="AK604" s="236" t="str">
        <f t="shared" si="547"/>
        <v/>
      </c>
      <c r="AL604" s="236" t="str">
        <f t="shared" si="548"/>
        <v/>
      </c>
      <c r="AM604" s="248" t="str">
        <f t="shared" si="549"/>
        <v/>
      </c>
      <c r="AN604" s="235"/>
      <c r="AO604" s="237">
        <v>1</v>
      </c>
      <c r="AP604" s="245"/>
      <c r="AQ604" s="237"/>
      <c r="AR604" s="245"/>
      <c r="AS604" s="248"/>
      <c r="AT604">
        <f t="shared" si="550"/>
        <v>16</v>
      </c>
      <c r="AU604">
        <f t="shared" si="551"/>
        <v>9</v>
      </c>
      <c r="AV604">
        <f t="shared" si="552"/>
        <v>17</v>
      </c>
    </row>
    <row r="605" spans="1:48" ht="21.75">
      <c r="A605" s="174">
        <v>33</v>
      </c>
      <c r="B605" s="175" t="s">
        <v>1413</v>
      </c>
      <c r="C605" s="175" t="s">
        <v>96</v>
      </c>
      <c r="D605" s="176">
        <v>36800</v>
      </c>
      <c r="E605" s="177">
        <v>36800</v>
      </c>
      <c r="F605" s="181"/>
      <c r="G605" s="181"/>
      <c r="H605" s="178"/>
      <c r="I605" s="175" t="s">
        <v>58</v>
      </c>
      <c r="J605" s="177">
        <v>49583</v>
      </c>
      <c r="K605" s="179" t="s">
        <v>3</v>
      </c>
      <c r="L605" s="175" t="s">
        <v>535</v>
      </c>
      <c r="M605" s="175" t="s">
        <v>88</v>
      </c>
      <c r="N605" s="175" t="s">
        <v>536</v>
      </c>
      <c r="O605" s="175" t="s">
        <v>120</v>
      </c>
      <c r="P605" s="179" t="s">
        <v>99</v>
      </c>
      <c r="Q605" s="179" t="s">
        <v>117</v>
      </c>
      <c r="R605" s="180"/>
      <c r="S605" s="235">
        <f t="shared" si="529"/>
        <v>1</v>
      </c>
      <c r="T605" s="236" t="str">
        <f t="shared" si="530"/>
        <v/>
      </c>
      <c r="U605" s="237" t="str">
        <f t="shared" si="531"/>
        <v/>
      </c>
      <c r="V605" s="245" t="str">
        <f t="shared" si="532"/>
        <v/>
      </c>
      <c r="W605" s="236" t="str">
        <f t="shared" si="533"/>
        <v/>
      </c>
      <c r="X605" s="237" t="str">
        <f t="shared" si="534"/>
        <v/>
      </c>
      <c r="Y605" s="245" t="str">
        <f t="shared" si="535"/>
        <v/>
      </c>
      <c r="Z605" s="236" t="str">
        <f t="shared" si="536"/>
        <v/>
      </c>
      <c r="AA605" s="248" t="str">
        <f t="shared" si="537"/>
        <v/>
      </c>
      <c r="AB605" s="235" t="str">
        <f t="shared" si="538"/>
        <v/>
      </c>
      <c r="AC605" s="236" t="str">
        <f t="shared" si="539"/>
        <v/>
      </c>
      <c r="AD605" s="236" t="str">
        <f t="shared" si="540"/>
        <v/>
      </c>
      <c r="AE605" s="237">
        <f t="shared" si="541"/>
        <v>1</v>
      </c>
      <c r="AF605" s="245" t="str">
        <f t="shared" si="542"/>
        <v/>
      </c>
      <c r="AG605" s="236" t="str">
        <f t="shared" si="543"/>
        <v/>
      </c>
      <c r="AH605" s="236" t="str">
        <f t="shared" si="544"/>
        <v/>
      </c>
      <c r="AI605" s="237" t="str">
        <f t="shared" si="545"/>
        <v/>
      </c>
      <c r="AJ605" s="245" t="str">
        <f t="shared" si="546"/>
        <v/>
      </c>
      <c r="AK605" s="236" t="str">
        <f t="shared" si="547"/>
        <v/>
      </c>
      <c r="AL605" s="236" t="str">
        <f t="shared" si="548"/>
        <v/>
      </c>
      <c r="AM605" s="248" t="str">
        <f t="shared" si="549"/>
        <v/>
      </c>
      <c r="AN605" s="235"/>
      <c r="AO605" s="237">
        <v>1</v>
      </c>
      <c r="AP605" s="245"/>
      <c r="AQ605" s="237"/>
      <c r="AR605" s="245"/>
      <c r="AS605" s="248"/>
      <c r="AT605">
        <f t="shared" si="550"/>
        <v>22</v>
      </c>
      <c r="AU605">
        <f t="shared" si="551"/>
        <v>8</v>
      </c>
      <c r="AV605">
        <f t="shared" si="552"/>
        <v>0</v>
      </c>
    </row>
    <row r="606" spans="1:48" ht="21.75">
      <c r="A606" s="174">
        <v>34</v>
      </c>
      <c r="B606" s="175" t="s">
        <v>1417</v>
      </c>
      <c r="C606" s="175" t="s">
        <v>96</v>
      </c>
      <c r="D606" s="176">
        <v>38992</v>
      </c>
      <c r="E606" s="177">
        <v>38992</v>
      </c>
      <c r="F606" s="181"/>
      <c r="G606" s="181"/>
      <c r="H606" s="178"/>
      <c r="I606" s="175" t="s">
        <v>58</v>
      </c>
      <c r="J606" s="177">
        <v>50679</v>
      </c>
      <c r="K606" s="179" t="s">
        <v>3</v>
      </c>
      <c r="L606" s="175" t="s">
        <v>772</v>
      </c>
      <c r="M606" s="175" t="s">
        <v>88</v>
      </c>
      <c r="N606" s="175" t="s">
        <v>616</v>
      </c>
      <c r="O606" s="175" t="s">
        <v>7</v>
      </c>
      <c r="P606" s="179" t="s">
        <v>60</v>
      </c>
      <c r="Q606" s="179" t="s">
        <v>495</v>
      </c>
      <c r="R606" s="180"/>
      <c r="S606" s="235">
        <f t="shared" si="529"/>
        <v>1</v>
      </c>
      <c r="T606" s="236" t="str">
        <f t="shared" si="530"/>
        <v/>
      </c>
      <c r="U606" s="237" t="str">
        <f t="shared" si="531"/>
        <v/>
      </c>
      <c r="V606" s="245" t="str">
        <f t="shared" si="532"/>
        <v/>
      </c>
      <c r="W606" s="236" t="str">
        <f t="shared" si="533"/>
        <v/>
      </c>
      <c r="X606" s="237" t="str">
        <f t="shared" si="534"/>
        <v/>
      </c>
      <c r="Y606" s="245" t="str">
        <f t="shared" si="535"/>
        <v/>
      </c>
      <c r="Z606" s="236" t="str">
        <f t="shared" si="536"/>
        <v/>
      </c>
      <c r="AA606" s="248" t="str">
        <f t="shared" si="537"/>
        <v/>
      </c>
      <c r="AB606" s="235" t="str">
        <f t="shared" si="538"/>
        <v/>
      </c>
      <c r="AC606" s="236" t="str">
        <f t="shared" si="539"/>
        <v/>
      </c>
      <c r="AD606" s="236" t="str">
        <f t="shared" si="540"/>
        <v/>
      </c>
      <c r="AE606" s="237">
        <f t="shared" si="541"/>
        <v>1</v>
      </c>
      <c r="AF606" s="245" t="str">
        <f t="shared" si="542"/>
        <v/>
      </c>
      <c r="AG606" s="236" t="str">
        <f t="shared" si="543"/>
        <v/>
      </c>
      <c r="AH606" s="236" t="str">
        <f t="shared" si="544"/>
        <v/>
      </c>
      <c r="AI606" s="237" t="str">
        <f t="shared" si="545"/>
        <v/>
      </c>
      <c r="AJ606" s="245" t="str">
        <f t="shared" si="546"/>
        <v/>
      </c>
      <c r="AK606" s="236" t="str">
        <f t="shared" si="547"/>
        <v/>
      </c>
      <c r="AL606" s="236" t="str">
        <f t="shared" si="548"/>
        <v/>
      </c>
      <c r="AM606" s="248" t="str">
        <f t="shared" si="549"/>
        <v/>
      </c>
      <c r="AN606" s="235">
        <v>1</v>
      </c>
      <c r="AO606" s="237"/>
      <c r="AP606" s="245"/>
      <c r="AQ606" s="237"/>
      <c r="AR606" s="245"/>
      <c r="AS606" s="248"/>
      <c r="AT606">
        <f t="shared" si="550"/>
        <v>16</v>
      </c>
      <c r="AU606">
        <f t="shared" si="551"/>
        <v>7</v>
      </c>
      <c r="AV606">
        <f t="shared" si="552"/>
        <v>30</v>
      </c>
    </row>
    <row r="607" spans="1:48" ht="21.75">
      <c r="A607" s="174">
        <v>35</v>
      </c>
      <c r="B607" s="175" t="s">
        <v>1421</v>
      </c>
      <c r="C607" s="175" t="s">
        <v>96</v>
      </c>
      <c r="D607" s="176">
        <v>37708</v>
      </c>
      <c r="E607" s="177">
        <v>37708</v>
      </c>
      <c r="F607" s="181"/>
      <c r="G607" s="181"/>
      <c r="H607" s="178"/>
      <c r="I607" s="175" t="s">
        <v>58</v>
      </c>
      <c r="J607" s="177">
        <v>49949</v>
      </c>
      <c r="K607" s="179" t="s">
        <v>3</v>
      </c>
      <c r="L607" s="175" t="s">
        <v>2200</v>
      </c>
      <c r="M607" s="175" t="s">
        <v>2201</v>
      </c>
      <c r="N607" s="175" t="s">
        <v>2202</v>
      </c>
      <c r="O607" s="175" t="s">
        <v>273</v>
      </c>
      <c r="P607" s="179" t="s">
        <v>99</v>
      </c>
      <c r="Q607" s="179" t="s">
        <v>117</v>
      </c>
      <c r="R607" s="180"/>
      <c r="S607" s="235">
        <f t="shared" si="529"/>
        <v>1</v>
      </c>
      <c r="T607" s="236" t="str">
        <f t="shared" si="530"/>
        <v/>
      </c>
      <c r="U607" s="237" t="str">
        <f t="shared" si="531"/>
        <v/>
      </c>
      <c r="V607" s="245" t="str">
        <f t="shared" si="532"/>
        <v/>
      </c>
      <c r="W607" s="236" t="str">
        <f t="shared" si="533"/>
        <v/>
      </c>
      <c r="X607" s="237" t="str">
        <f t="shared" si="534"/>
        <v/>
      </c>
      <c r="Y607" s="245" t="str">
        <f t="shared" si="535"/>
        <v/>
      </c>
      <c r="Z607" s="236" t="str">
        <f t="shared" si="536"/>
        <v/>
      </c>
      <c r="AA607" s="248" t="str">
        <f t="shared" si="537"/>
        <v/>
      </c>
      <c r="AB607" s="235" t="str">
        <f t="shared" si="538"/>
        <v/>
      </c>
      <c r="AC607" s="236" t="str">
        <f t="shared" si="539"/>
        <v/>
      </c>
      <c r="AD607" s="236" t="str">
        <f t="shared" si="540"/>
        <v/>
      </c>
      <c r="AE607" s="237">
        <f t="shared" si="541"/>
        <v>1</v>
      </c>
      <c r="AF607" s="245" t="str">
        <f t="shared" si="542"/>
        <v/>
      </c>
      <c r="AG607" s="236" t="str">
        <f t="shared" si="543"/>
        <v/>
      </c>
      <c r="AH607" s="236" t="str">
        <f t="shared" si="544"/>
        <v/>
      </c>
      <c r="AI607" s="237" t="str">
        <f t="shared" si="545"/>
        <v/>
      </c>
      <c r="AJ607" s="245" t="str">
        <f t="shared" si="546"/>
        <v/>
      </c>
      <c r="AK607" s="236" t="str">
        <f t="shared" si="547"/>
        <v/>
      </c>
      <c r="AL607" s="236" t="str">
        <f t="shared" si="548"/>
        <v/>
      </c>
      <c r="AM607" s="248" t="str">
        <f t="shared" si="549"/>
        <v/>
      </c>
      <c r="AN607" s="235"/>
      <c r="AO607" s="237">
        <v>1</v>
      </c>
      <c r="AP607" s="245"/>
      <c r="AQ607" s="237"/>
      <c r="AR607" s="245"/>
      <c r="AS607" s="248"/>
      <c r="AT607">
        <f t="shared" si="550"/>
        <v>20</v>
      </c>
      <c r="AU607">
        <f t="shared" si="551"/>
        <v>2</v>
      </c>
      <c r="AV607">
        <f t="shared" si="552"/>
        <v>4</v>
      </c>
    </row>
    <row r="608" spans="1:48" ht="21.75">
      <c r="A608" s="174">
        <v>36</v>
      </c>
      <c r="B608" s="175" t="s">
        <v>1849</v>
      </c>
      <c r="C608" s="175" t="s">
        <v>96</v>
      </c>
      <c r="D608" s="176">
        <v>43014</v>
      </c>
      <c r="E608" s="177">
        <v>43014</v>
      </c>
      <c r="F608" s="181"/>
      <c r="G608" s="181"/>
      <c r="H608" s="178"/>
      <c r="I608" s="175" t="s">
        <v>58</v>
      </c>
      <c r="J608" s="177">
        <v>52871</v>
      </c>
      <c r="K608" s="179" t="s">
        <v>3</v>
      </c>
      <c r="L608" s="175" t="s">
        <v>1855</v>
      </c>
      <c r="M608" s="175" t="s">
        <v>476</v>
      </c>
      <c r="N608" s="180"/>
      <c r="O608" s="175" t="s">
        <v>1411</v>
      </c>
      <c r="P608" s="179" t="s">
        <v>167</v>
      </c>
      <c r="Q608" s="179" t="s">
        <v>1768</v>
      </c>
      <c r="R608" s="180"/>
      <c r="S608" s="235">
        <f t="shared" si="529"/>
        <v>1</v>
      </c>
      <c r="T608" s="236" t="str">
        <f t="shared" si="530"/>
        <v/>
      </c>
      <c r="U608" s="237" t="str">
        <f t="shared" si="531"/>
        <v/>
      </c>
      <c r="V608" s="245" t="str">
        <f t="shared" si="532"/>
        <v/>
      </c>
      <c r="W608" s="236" t="str">
        <f t="shared" si="533"/>
        <v/>
      </c>
      <c r="X608" s="237" t="str">
        <f t="shared" si="534"/>
        <v/>
      </c>
      <c r="Y608" s="245" t="str">
        <f t="shared" si="535"/>
        <v/>
      </c>
      <c r="Z608" s="236" t="str">
        <f t="shared" si="536"/>
        <v/>
      </c>
      <c r="AA608" s="248" t="str">
        <f t="shared" si="537"/>
        <v/>
      </c>
      <c r="AB608" s="235" t="str">
        <f t="shared" si="538"/>
        <v/>
      </c>
      <c r="AC608" s="236" t="str">
        <f t="shared" si="539"/>
        <v/>
      </c>
      <c r="AD608" s="236" t="str">
        <f t="shared" si="540"/>
        <v/>
      </c>
      <c r="AE608" s="237">
        <f t="shared" si="541"/>
        <v>1</v>
      </c>
      <c r="AF608" s="245" t="str">
        <f t="shared" si="542"/>
        <v/>
      </c>
      <c r="AG608" s="236" t="str">
        <f t="shared" si="543"/>
        <v/>
      </c>
      <c r="AH608" s="236" t="str">
        <f t="shared" si="544"/>
        <v/>
      </c>
      <c r="AI608" s="237" t="str">
        <f t="shared" si="545"/>
        <v/>
      </c>
      <c r="AJ608" s="245" t="str">
        <f t="shared" si="546"/>
        <v/>
      </c>
      <c r="AK608" s="236" t="str">
        <f t="shared" si="547"/>
        <v/>
      </c>
      <c r="AL608" s="236" t="str">
        <f t="shared" si="548"/>
        <v/>
      </c>
      <c r="AM608" s="248" t="str">
        <f t="shared" si="549"/>
        <v/>
      </c>
      <c r="AN608" s="235">
        <v>1</v>
      </c>
      <c r="AO608" s="237"/>
      <c r="AP608" s="245"/>
      <c r="AQ608" s="237"/>
      <c r="AR608" s="245"/>
      <c r="AS608" s="248"/>
      <c r="AT608">
        <f t="shared" si="550"/>
        <v>5</v>
      </c>
      <c r="AU608">
        <f t="shared" si="551"/>
        <v>7</v>
      </c>
      <c r="AV608">
        <f t="shared" si="552"/>
        <v>26</v>
      </c>
    </row>
    <row r="609" spans="1:48" ht="21.75">
      <c r="A609" s="174">
        <v>37</v>
      </c>
      <c r="B609" s="175" t="s">
        <v>1424</v>
      </c>
      <c r="C609" s="175" t="s">
        <v>96</v>
      </c>
      <c r="D609" s="176">
        <v>41792</v>
      </c>
      <c r="E609" s="177">
        <v>41792</v>
      </c>
      <c r="F609" s="181"/>
      <c r="G609" s="181"/>
      <c r="H609" s="178"/>
      <c r="I609" s="175" t="s">
        <v>58</v>
      </c>
      <c r="J609" s="177">
        <v>51044</v>
      </c>
      <c r="K609" s="179" t="s">
        <v>3</v>
      </c>
      <c r="L609" s="175" t="s">
        <v>655</v>
      </c>
      <c r="M609" s="175" t="s">
        <v>5</v>
      </c>
      <c r="N609" s="175" t="s">
        <v>290</v>
      </c>
      <c r="O609" s="175" t="s">
        <v>7</v>
      </c>
      <c r="P609" s="179" t="s">
        <v>78</v>
      </c>
      <c r="Q609" s="179" t="s">
        <v>109</v>
      </c>
      <c r="R609" s="180"/>
      <c r="S609" s="235">
        <f t="shared" si="529"/>
        <v>1</v>
      </c>
      <c r="T609" s="236" t="str">
        <f t="shared" si="530"/>
        <v/>
      </c>
      <c r="U609" s="237" t="str">
        <f t="shared" si="531"/>
        <v/>
      </c>
      <c r="V609" s="245" t="str">
        <f t="shared" si="532"/>
        <v/>
      </c>
      <c r="W609" s="236" t="str">
        <f t="shared" si="533"/>
        <v/>
      </c>
      <c r="X609" s="237" t="str">
        <f t="shared" si="534"/>
        <v/>
      </c>
      <c r="Y609" s="245" t="str">
        <f t="shared" si="535"/>
        <v/>
      </c>
      <c r="Z609" s="236" t="str">
        <f t="shared" si="536"/>
        <v/>
      </c>
      <c r="AA609" s="248" t="str">
        <f t="shared" si="537"/>
        <v/>
      </c>
      <c r="AB609" s="235" t="str">
        <f t="shared" si="538"/>
        <v/>
      </c>
      <c r="AC609" s="236" t="str">
        <f t="shared" si="539"/>
        <v/>
      </c>
      <c r="AD609" s="236" t="str">
        <f t="shared" si="540"/>
        <v/>
      </c>
      <c r="AE609" s="237">
        <f t="shared" si="541"/>
        <v>1</v>
      </c>
      <c r="AF609" s="245" t="str">
        <f t="shared" si="542"/>
        <v/>
      </c>
      <c r="AG609" s="236" t="str">
        <f t="shared" si="543"/>
        <v/>
      </c>
      <c r="AH609" s="236" t="str">
        <f t="shared" si="544"/>
        <v/>
      </c>
      <c r="AI609" s="237" t="str">
        <f t="shared" si="545"/>
        <v/>
      </c>
      <c r="AJ609" s="245" t="str">
        <f t="shared" si="546"/>
        <v/>
      </c>
      <c r="AK609" s="236" t="str">
        <f t="shared" si="547"/>
        <v/>
      </c>
      <c r="AL609" s="236" t="str">
        <f t="shared" si="548"/>
        <v/>
      </c>
      <c r="AM609" s="248" t="str">
        <f t="shared" si="549"/>
        <v/>
      </c>
      <c r="AN609" s="235">
        <v>1</v>
      </c>
      <c r="AO609" s="237"/>
      <c r="AP609" s="245"/>
      <c r="AQ609" s="237"/>
      <c r="AR609" s="245"/>
      <c r="AS609" s="248"/>
      <c r="AT609">
        <f t="shared" si="550"/>
        <v>8</v>
      </c>
      <c r="AU609">
        <f t="shared" si="551"/>
        <v>11</v>
      </c>
      <c r="AV609">
        <f t="shared" si="552"/>
        <v>30</v>
      </c>
    </row>
    <row r="610" spans="1:48" ht="21.75">
      <c r="A610" s="174">
        <v>38</v>
      </c>
      <c r="B610" s="175" t="s">
        <v>1426</v>
      </c>
      <c r="C610" s="175" t="s">
        <v>96</v>
      </c>
      <c r="D610" s="176">
        <v>41211</v>
      </c>
      <c r="E610" s="177">
        <v>41211</v>
      </c>
      <c r="F610" s="181"/>
      <c r="G610" s="181"/>
      <c r="H610" s="178"/>
      <c r="I610" s="175" t="s">
        <v>58</v>
      </c>
      <c r="J610" s="177">
        <v>52505</v>
      </c>
      <c r="K610" s="179" t="s">
        <v>3</v>
      </c>
      <c r="L610" s="175" t="s">
        <v>1427</v>
      </c>
      <c r="M610" s="175" t="s">
        <v>5</v>
      </c>
      <c r="N610" s="175" t="s">
        <v>1428</v>
      </c>
      <c r="O610" s="175" t="s">
        <v>7</v>
      </c>
      <c r="P610" s="179" t="s">
        <v>121</v>
      </c>
      <c r="Q610" s="179" t="s">
        <v>109</v>
      </c>
      <c r="R610" s="180"/>
      <c r="S610" s="235">
        <f t="shared" si="529"/>
        <v>1</v>
      </c>
      <c r="T610" s="236" t="str">
        <f t="shared" si="530"/>
        <v/>
      </c>
      <c r="U610" s="237" t="str">
        <f t="shared" si="531"/>
        <v/>
      </c>
      <c r="V610" s="245" t="str">
        <f t="shared" si="532"/>
        <v/>
      </c>
      <c r="W610" s="236" t="str">
        <f t="shared" si="533"/>
        <v/>
      </c>
      <c r="X610" s="237" t="str">
        <f t="shared" si="534"/>
        <v/>
      </c>
      <c r="Y610" s="245" t="str">
        <f t="shared" si="535"/>
        <v/>
      </c>
      <c r="Z610" s="236" t="str">
        <f t="shared" si="536"/>
        <v/>
      </c>
      <c r="AA610" s="248" t="str">
        <f t="shared" si="537"/>
        <v/>
      </c>
      <c r="AB610" s="235" t="str">
        <f t="shared" si="538"/>
        <v/>
      </c>
      <c r="AC610" s="236" t="str">
        <f t="shared" si="539"/>
        <v/>
      </c>
      <c r="AD610" s="236" t="str">
        <f t="shared" si="540"/>
        <v/>
      </c>
      <c r="AE610" s="237">
        <f t="shared" si="541"/>
        <v>1</v>
      </c>
      <c r="AF610" s="245" t="str">
        <f t="shared" si="542"/>
        <v/>
      </c>
      <c r="AG610" s="236" t="str">
        <f t="shared" si="543"/>
        <v/>
      </c>
      <c r="AH610" s="236" t="str">
        <f t="shared" si="544"/>
        <v/>
      </c>
      <c r="AI610" s="237" t="str">
        <f t="shared" si="545"/>
        <v/>
      </c>
      <c r="AJ610" s="245" t="str">
        <f t="shared" si="546"/>
        <v/>
      </c>
      <c r="AK610" s="236" t="str">
        <f t="shared" si="547"/>
        <v/>
      </c>
      <c r="AL610" s="236" t="str">
        <f t="shared" si="548"/>
        <v/>
      </c>
      <c r="AM610" s="248" t="str">
        <f t="shared" si="549"/>
        <v/>
      </c>
      <c r="AN610" s="235">
        <v>1</v>
      </c>
      <c r="AO610" s="237"/>
      <c r="AP610" s="245"/>
      <c r="AQ610" s="237"/>
      <c r="AR610" s="245"/>
      <c r="AS610" s="248"/>
      <c r="AT610">
        <f t="shared" si="550"/>
        <v>10</v>
      </c>
      <c r="AU610">
        <f t="shared" si="551"/>
        <v>7</v>
      </c>
      <c r="AV610">
        <f t="shared" si="552"/>
        <v>3</v>
      </c>
    </row>
    <row r="611" spans="1:48" ht="21.75">
      <c r="A611" s="174">
        <v>39</v>
      </c>
      <c r="B611" s="175" t="s">
        <v>1429</v>
      </c>
      <c r="C611" s="175" t="s">
        <v>96</v>
      </c>
      <c r="D611" s="176">
        <v>38215</v>
      </c>
      <c r="E611" s="177">
        <v>38215</v>
      </c>
      <c r="F611" s="181"/>
      <c r="G611" s="181"/>
      <c r="H611" s="178"/>
      <c r="I611" s="175" t="s">
        <v>58</v>
      </c>
      <c r="J611" s="177">
        <v>50314</v>
      </c>
      <c r="K611" s="179" t="s">
        <v>3</v>
      </c>
      <c r="L611" s="175" t="s">
        <v>1430</v>
      </c>
      <c r="M611" s="175" t="s">
        <v>1884</v>
      </c>
      <c r="N611" s="175" t="s">
        <v>1431</v>
      </c>
      <c r="O611" s="175" t="s">
        <v>1442</v>
      </c>
      <c r="P611" s="179" t="s">
        <v>72</v>
      </c>
      <c r="Q611" s="179" t="s">
        <v>167</v>
      </c>
      <c r="R611" s="180"/>
      <c r="S611" s="235">
        <f t="shared" si="529"/>
        <v>1</v>
      </c>
      <c r="T611" s="236" t="str">
        <f t="shared" si="530"/>
        <v/>
      </c>
      <c r="U611" s="237" t="str">
        <f t="shared" si="531"/>
        <v/>
      </c>
      <c r="V611" s="245" t="str">
        <f t="shared" si="532"/>
        <v/>
      </c>
      <c r="W611" s="236" t="str">
        <f t="shared" si="533"/>
        <v/>
      </c>
      <c r="X611" s="237" t="str">
        <f t="shared" si="534"/>
        <v/>
      </c>
      <c r="Y611" s="245" t="str">
        <f t="shared" si="535"/>
        <v/>
      </c>
      <c r="Z611" s="236" t="str">
        <f t="shared" si="536"/>
        <v/>
      </c>
      <c r="AA611" s="248" t="str">
        <f t="shared" si="537"/>
        <v/>
      </c>
      <c r="AB611" s="235" t="str">
        <f t="shared" si="538"/>
        <v/>
      </c>
      <c r="AC611" s="236" t="str">
        <f t="shared" si="539"/>
        <v/>
      </c>
      <c r="AD611" s="236" t="str">
        <f t="shared" si="540"/>
        <v/>
      </c>
      <c r="AE611" s="237">
        <f t="shared" si="541"/>
        <v>1</v>
      </c>
      <c r="AF611" s="245" t="str">
        <f t="shared" si="542"/>
        <v/>
      </c>
      <c r="AG611" s="236" t="str">
        <f t="shared" si="543"/>
        <v/>
      </c>
      <c r="AH611" s="236" t="str">
        <f t="shared" si="544"/>
        <v/>
      </c>
      <c r="AI611" s="237" t="str">
        <f t="shared" si="545"/>
        <v/>
      </c>
      <c r="AJ611" s="245" t="str">
        <f t="shared" si="546"/>
        <v/>
      </c>
      <c r="AK611" s="236" t="str">
        <f t="shared" si="547"/>
        <v/>
      </c>
      <c r="AL611" s="236" t="str">
        <f t="shared" si="548"/>
        <v/>
      </c>
      <c r="AM611" s="248" t="str">
        <f t="shared" si="549"/>
        <v/>
      </c>
      <c r="AN611" s="235">
        <v>1</v>
      </c>
      <c r="AO611" s="237"/>
      <c r="AP611" s="245"/>
      <c r="AQ611" s="237"/>
      <c r="AR611" s="245"/>
      <c r="AS611" s="248"/>
      <c r="AT611">
        <f t="shared" si="550"/>
        <v>18</v>
      </c>
      <c r="AU611">
        <f t="shared" si="551"/>
        <v>9</v>
      </c>
      <c r="AV611">
        <f t="shared" si="552"/>
        <v>16</v>
      </c>
    </row>
    <row r="612" spans="1:48" ht="21.75">
      <c r="A612" s="174">
        <v>40</v>
      </c>
      <c r="B612" s="175" t="s">
        <v>1432</v>
      </c>
      <c r="C612" s="175" t="s">
        <v>96</v>
      </c>
      <c r="D612" s="176">
        <v>36081</v>
      </c>
      <c r="E612" s="177">
        <v>36081</v>
      </c>
      <c r="F612" s="181"/>
      <c r="G612" s="181"/>
      <c r="H612" s="178"/>
      <c r="I612" s="175" t="s">
        <v>58</v>
      </c>
      <c r="J612" s="177">
        <v>49583</v>
      </c>
      <c r="K612" s="179" t="s">
        <v>3</v>
      </c>
      <c r="L612" s="175" t="s">
        <v>1433</v>
      </c>
      <c r="M612" s="175" t="s">
        <v>88</v>
      </c>
      <c r="N612" s="175" t="s">
        <v>578</v>
      </c>
      <c r="O612" s="175" t="s">
        <v>579</v>
      </c>
      <c r="P612" s="179" t="s">
        <v>121</v>
      </c>
      <c r="Q612" s="179" t="s">
        <v>109</v>
      </c>
      <c r="R612" s="180"/>
      <c r="S612" s="235">
        <f t="shared" si="529"/>
        <v>1</v>
      </c>
      <c r="T612" s="236" t="str">
        <f t="shared" si="530"/>
        <v/>
      </c>
      <c r="U612" s="237" t="str">
        <f t="shared" si="531"/>
        <v/>
      </c>
      <c r="V612" s="245" t="str">
        <f t="shared" si="532"/>
        <v/>
      </c>
      <c r="W612" s="236" t="str">
        <f t="shared" si="533"/>
        <v/>
      </c>
      <c r="X612" s="237" t="str">
        <f t="shared" si="534"/>
        <v/>
      </c>
      <c r="Y612" s="245" t="str">
        <f t="shared" si="535"/>
        <v/>
      </c>
      <c r="Z612" s="236" t="str">
        <f t="shared" si="536"/>
        <v/>
      </c>
      <c r="AA612" s="248" t="str">
        <f t="shared" si="537"/>
        <v/>
      </c>
      <c r="AB612" s="235" t="str">
        <f t="shared" si="538"/>
        <v/>
      </c>
      <c r="AC612" s="236" t="str">
        <f t="shared" si="539"/>
        <v/>
      </c>
      <c r="AD612" s="236" t="str">
        <f t="shared" si="540"/>
        <v/>
      </c>
      <c r="AE612" s="237">
        <f t="shared" si="541"/>
        <v>1</v>
      </c>
      <c r="AF612" s="245" t="str">
        <f t="shared" si="542"/>
        <v/>
      </c>
      <c r="AG612" s="236" t="str">
        <f t="shared" si="543"/>
        <v/>
      </c>
      <c r="AH612" s="236" t="str">
        <f t="shared" si="544"/>
        <v/>
      </c>
      <c r="AI612" s="237" t="str">
        <f t="shared" si="545"/>
        <v/>
      </c>
      <c r="AJ612" s="245" t="str">
        <f t="shared" si="546"/>
        <v/>
      </c>
      <c r="AK612" s="236" t="str">
        <f t="shared" si="547"/>
        <v/>
      </c>
      <c r="AL612" s="236" t="str">
        <f t="shared" si="548"/>
        <v/>
      </c>
      <c r="AM612" s="248" t="str">
        <f t="shared" si="549"/>
        <v/>
      </c>
      <c r="AN612" s="235"/>
      <c r="AO612" s="237">
        <v>1</v>
      </c>
      <c r="AP612" s="245"/>
      <c r="AQ612" s="237"/>
      <c r="AR612" s="245"/>
      <c r="AS612" s="248"/>
      <c r="AT612">
        <f t="shared" si="550"/>
        <v>24</v>
      </c>
      <c r="AU612">
        <f t="shared" si="551"/>
        <v>7</v>
      </c>
      <c r="AV612">
        <f t="shared" si="552"/>
        <v>19</v>
      </c>
    </row>
    <row r="613" spans="1:48" ht="21.75">
      <c r="A613" s="174">
        <v>41</v>
      </c>
      <c r="B613" s="175" t="s">
        <v>1723</v>
      </c>
      <c r="C613" s="175" t="s">
        <v>96</v>
      </c>
      <c r="D613" s="176">
        <v>38128</v>
      </c>
      <c r="E613" s="177">
        <v>38128</v>
      </c>
      <c r="F613" s="181"/>
      <c r="G613" s="181"/>
      <c r="H613" s="178"/>
      <c r="I613" s="175" t="s">
        <v>58</v>
      </c>
      <c r="J613" s="177">
        <v>49583</v>
      </c>
      <c r="K613" s="179" t="s">
        <v>3</v>
      </c>
      <c r="L613" s="175" t="s">
        <v>1402</v>
      </c>
      <c r="M613" s="175" t="s">
        <v>88</v>
      </c>
      <c r="N613" s="175" t="s">
        <v>1403</v>
      </c>
      <c r="O613" s="175" t="s">
        <v>120</v>
      </c>
      <c r="P613" s="179" t="s">
        <v>72</v>
      </c>
      <c r="Q613" s="179" t="s">
        <v>495</v>
      </c>
      <c r="R613" s="180"/>
      <c r="S613" s="235">
        <f t="shared" si="529"/>
        <v>1</v>
      </c>
      <c r="T613" s="236" t="str">
        <f t="shared" si="530"/>
        <v/>
      </c>
      <c r="U613" s="237" t="str">
        <f t="shared" si="531"/>
        <v/>
      </c>
      <c r="V613" s="245" t="str">
        <f t="shared" si="532"/>
        <v/>
      </c>
      <c r="W613" s="236" t="str">
        <f t="shared" si="533"/>
        <v/>
      </c>
      <c r="X613" s="237" t="str">
        <f t="shared" si="534"/>
        <v/>
      </c>
      <c r="Y613" s="245" t="str">
        <f t="shared" si="535"/>
        <v/>
      </c>
      <c r="Z613" s="236" t="str">
        <f t="shared" si="536"/>
        <v/>
      </c>
      <c r="AA613" s="248" t="str">
        <f t="shared" si="537"/>
        <v/>
      </c>
      <c r="AB613" s="235" t="str">
        <f t="shared" si="538"/>
        <v/>
      </c>
      <c r="AC613" s="236" t="str">
        <f t="shared" si="539"/>
        <v/>
      </c>
      <c r="AD613" s="236" t="str">
        <f t="shared" si="540"/>
        <v/>
      </c>
      <c r="AE613" s="237">
        <f t="shared" si="541"/>
        <v>1</v>
      </c>
      <c r="AF613" s="245" t="str">
        <f t="shared" si="542"/>
        <v/>
      </c>
      <c r="AG613" s="236" t="str">
        <f t="shared" si="543"/>
        <v/>
      </c>
      <c r="AH613" s="236" t="str">
        <f t="shared" si="544"/>
        <v/>
      </c>
      <c r="AI613" s="237" t="str">
        <f t="shared" si="545"/>
        <v/>
      </c>
      <c r="AJ613" s="245" t="str">
        <f t="shared" si="546"/>
        <v/>
      </c>
      <c r="AK613" s="236" t="str">
        <f t="shared" si="547"/>
        <v/>
      </c>
      <c r="AL613" s="236" t="str">
        <f t="shared" si="548"/>
        <v/>
      </c>
      <c r="AM613" s="248" t="str">
        <f t="shared" si="549"/>
        <v/>
      </c>
      <c r="AN613" s="235"/>
      <c r="AO613" s="237">
        <v>1</v>
      </c>
      <c r="AP613" s="245"/>
      <c r="AQ613" s="237"/>
      <c r="AR613" s="245"/>
      <c r="AS613" s="248"/>
      <c r="AT613">
        <f t="shared" si="550"/>
        <v>19</v>
      </c>
      <c r="AU613">
        <f t="shared" si="551"/>
        <v>0</v>
      </c>
      <c r="AV613">
        <f t="shared" si="552"/>
        <v>11</v>
      </c>
    </row>
    <row r="614" spans="1:48" ht="21.75">
      <c r="A614" s="174">
        <v>42</v>
      </c>
      <c r="B614" s="175" t="s">
        <v>1769</v>
      </c>
      <c r="C614" s="175" t="s">
        <v>96</v>
      </c>
      <c r="D614" s="176">
        <v>38901</v>
      </c>
      <c r="E614" s="177">
        <v>38901</v>
      </c>
      <c r="F614" s="181"/>
      <c r="G614" s="181"/>
      <c r="H614" s="178"/>
      <c r="I614" s="175" t="s">
        <v>58</v>
      </c>
      <c r="J614" s="177">
        <v>51775</v>
      </c>
      <c r="K614" s="179" t="s">
        <v>3</v>
      </c>
      <c r="L614" s="175" t="s">
        <v>1546</v>
      </c>
      <c r="M614" s="175" t="s">
        <v>88</v>
      </c>
      <c r="N614" s="175" t="s">
        <v>1547</v>
      </c>
      <c r="O614" s="175" t="s">
        <v>120</v>
      </c>
      <c r="P614" s="179" t="s">
        <v>72</v>
      </c>
      <c r="Q614" s="179" t="s">
        <v>495</v>
      </c>
      <c r="R614" s="180"/>
      <c r="S614" s="235">
        <f t="shared" si="529"/>
        <v>1</v>
      </c>
      <c r="T614" s="236" t="str">
        <f t="shared" si="530"/>
        <v/>
      </c>
      <c r="U614" s="237" t="str">
        <f t="shared" si="531"/>
        <v/>
      </c>
      <c r="V614" s="245" t="str">
        <f t="shared" si="532"/>
        <v/>
      </c>
      <c r="W614" s="236" t="str">
        <f t="shared" si="533"/>
        <v/>
      </c>
      <c r="X614" s="237" t="str">
        <f t="shared" si="534"/>
        <v/>
      </c>
      <c r="Y614" s="245" t="str">
        <f t="shared" si="535"/>
        <v/>
      </c>
      <c r="Z614" s="236" t="str">
        <f t="shared" si="536"/>
        <v/>
      </c>
      <c r="AA614" s="248" t="str">
        <f t="shared" si="537"/>
        <v/>
      </c>
      <c r="AB614" s="235" t="str">
        <f t="shared" si="538"/>
        <v/>
      </c>
      <c r="AC614" s="236" t="str">
        <f t="shared" si="539"/>
        <v/>
      </c>
      <c r="AD614" s="236" t="str">
        <f t="shared" si="540"/>
        <v/>
      </c>
      <c r="AE614" s="237">
        <f t="shared" si="541"/>
        <v>1</v>
      </c>
      <c r="AF614" s="245" t="str">
        <f t="shared" si="542"/>
        <v/>
      </c>
      <c r="AG614" s="236" t="str">
        <f t="shared" si="543"/>
        <v/>
      </c>
      <c r="AH614" s="236" t="str">
        <f t="shared" si="544"/>
        <v/>
      </c>
      <c r="AI614" s="237" t="str">
        <f t="shared" si="545"/>
        <v/>
      </c>
      <c r="AJ614" s="245" t="str">
        <f t="shared" si="546"/>
        <v/>
      </c>
      <c r="AK614" s="236" t="str">
        <f t="shared" si="547"/>
        <v/>
      </c>
      <c r="AL614" s="236" t="str">
        <f t="shared" si="548"/>
        <v/>
      </c>
      <c r="AM614" s="248" t="str">
        <f t="shared" si="549"/>
        <v/>
      </c>
      <c r="AN614" s="235"/>
      <c r="AO614" s="237">
        <v>1</v>
      </c>
      <c r="AP614" s="245"/>
      <c r="AQ614" s="237"/>
      <c r="AR614" s="245"/>
      <c r="AS614" s="248"/>
      <c r="AT614">
        <f t="shared" si="550"/>
        <v>16</v>
      </c>
      <c r="AU614">
        <f t="shared" si="551"/>
        <v>10</v>
      </c>
      <c r="AV614">
        <f t="shared" si="552"/>
        <v>29</v>
      </c>
    </row>
    <row r="615" spans="1:48" ht="21.75">
      <c r="A615" s="174">
        <v>43</v>
      </c>
      <c r="B615" s="175" t="s">
        <v>2189</v>
      </c>
      <c r="C615" s="175" t="s">
        <v>96</v>
      </c>
      <c r="D615" s="176">
        <v>41913</v>
      </c>
      <c r="E615" s="177">
        <v>41913</v>
      </c>
      <c r="F615" s="181"/>
      <c r="G615" s="181"/>
      <c r="H615" s="178"/>
      <c r="I615" s="175" t="s">
        <v>58</v>
      </c>
      <c r="J615" s="177">
        <v>49949</v>
      </c>
      <c r="K615" s="179" t="s">
        <v>3</v>
      </c>
      <c r="L615" s="175" t="s">
        <v>2194</v>
      </c>
      <c r="M615" s="175" t="s">
        <v>88</v>
      </c>
      <c r="N615" s="175" t="s">
        <v>2195</v>
      </c>
      <c r="O615" s="175" t="s">
        <v>120</v>
      </c>
      <c r="P615" s="179" t="s">
        <v>495</v>
      </c>
      <c r="Q615" s="179" t="s">
        <v>2042</v>
      </c>
      <c r="R615" s="180"/>
      <c r="S615" s="235">
        <f t="shared" si="529"/>
        <v>1</v>
      </c>
      <c r="T615" s="236" t="str">
        <f t="shared" si="530"/>
        <v/>
      </c>
      <c r="U615" s="237" t="str">
        <f t="shared" si="531"/>
        <v/>
      </c>
      <c r="V615" s="245" t="str">
        <f t="shared" si="532"/>
        <v/>
      </c>
      <c r="W615" s="236" t="str">
        <f t="shared" si="533"/>
        <v/>
      </c>
      <c r="X615" s="237" t="str">
        <f t="shared" si="534"/>
        <v/>
      </c>
      <c r="Y615" s="245" t="str">
        <f t="shared" si="535"/>
        <v/>
      </c>
      <c r="Z615" s="236" t="str">
        <f t="shared" si="536"/>
        <v/>
      </c>
      <c r="AA615" s="248" t="str">
        <f t="shared" si="537"/>
        <v/>
      </c>
      <c r="AB615" s="235" t="str">
        <f t="shared" si="538"/>
        <v/>
      </c>
      <c r="AC615" s="236" t="str">
        <f t="shared" si="539"/>
        <v/>
      </c>
      <c r="AD615" s="236" t="str">
        <f t="shared" si="540"/>
        <v/>
      </c>
      <c r="AE615" s="237">
        <f t="shared" si="541"/>
        <v>1</v>
      </c>
      <c r="AF615" s="245" t="str">
        <f t="shared" si="542"/>
        <v/>
      </c>
      <c r="AG615" s="236" t="str">
        <f t="shared" si="543"/>
        <v/>
      </c>
      <c r="AH615" s="236" t="str">
        <f t="shared" si="544"/>
        <v/>
      </c>
      <c r="AI615" s="237" t="str">
        <f t="shared" si="545"/>
        <v/>
      </c>
      <c r="AJ615" s="245" t="str">
        <f t="shared" si="546"/>
        <v/>
      </c>
      <c r="AK615" s="236" t="str">
        <f t="shared" si="547"/>
        <v/>
      </c>
      <c r="AL615" s="236" t="str">
        <f t="shared" si="548"/>
        <v/>
      </c>
      <c r="AM615" s="248" t="str">
        <f t="shared" si="549"/>
        <v/>
      </c>
      <c r="AN615" s="235"/>
      <c r="AO615" s="237">
        <v>1</v>
      </c>
      <c r="AP615" s="245"/>
      <c r="AQ615" s="237"/>
      <c r="AR615" s="245"/>
      <c r="AS615" s="248"/>
      <c r="AT615">
        <f t="shared" si="550"/>
        <v>8</v>
      </c>
      <c r="AU615">
        <f t="shared" si="551"/>
        <v>8</v>
      </c>
      <c r="AV615">
        <f t="shared" si="552"/>
        <v>0</v>
      </c>
    </row>
    <row r="616" spans="1:48" ht="21.75">
      <c r="A616" s="174">
        <v>44</v>
      </c>
      <c r="B616" s="175" t="s">
        <v>1770</v>
      </c>
      <c r="C616" s="175" t="s">
        <v>96</v>
      </c>
      <c r="D616" s="176">
        <v>38474</v>
      </c>
      <c r="E616" s="177">
        <v>38474</v>
      </c>
      <c r="F616" s="181"/>
      <c r="G616" s="181"/>
      <c r="H616" s="178"/>
      <c r="I616" s="175" t="s">
        <v>58</v>
      </c>
      <c r="J616" s="177">
        <v>50679</v>
      </c>
      <c r="K616" s="179" t="s">
        <v>3</v>
      </c>
      <c r="L616" s="175" t="s">
        <v>1771</v>
      </c>
      <c r="M616" s="175" t="s">
        <v>88</v>
      </c>
      <c r="N616" s="175" t="s">
        <v>1772</v>
      </c>
      <c r="O616" s="175" t="s">
        <v>120</v>
      </c>
      <c r="P616" s="179" t="s">
        <v>72</v>
      </c>
      <c r="Q616" s="179" t="s">
        <v>495</v>
      </c>
      <c r="R616" s="180"/>
      <c r="S616" s="235">
        <f t="shared" si="529"/>
        <v>1</v>
      </c>
      <c r="T616" s="236" t="str">
        <f t="shared" si="530"/>
        <v/>
      </c>
      <c r="U616" s="237" t="str">
        <f t="shared" si="531"/>
        <v/>
      </c>
      <c r="V616" s="245" t="str">
        <f t="shared" si="532"/>
        <v/>
      </c>
      <c r="W616" s="236" t="str">
        <f t="shared" si="533"/>
        <v/>
      </c>
      <c r="X616" s="237" t="str">
        <f t="shared" si="534"/>
        <v/>
      </c>
      <c r="Y616" s="245" t="str">
        <f t="shared" si="535"/>
        <v/>
      </c>
      <c r="Z616" s="236" t="str">
        <f t="shared" si="536"/>
        <v/>
      </c>
      <c r="AA616" s="248" t="str">
        <f t="shared" si="537"/>
        <v/>
      </c>
      <c r="AB616" s="235" t="str">
        <f t="shared" si="538"/>
        <v/>
      </c>
      <c r="AC616" s="236" t="str">
        <f t="shared" si="539"/>
        <v/>
      </c>
      <c r="AD616" s="236" t="str">
        <f t="shared" si="540"/>
        <v/>
      </c>
      <c r="AE616" s="237">
        <f t="shared" si="541"/>
        <v>1</v>
      </c>
      <c r="AF616" s="245" t="str">
        <f t="shared" si="542"/>
        <v/>
      </c>
      <c r="AG616" s="236" t="str">
        <f t="shared" si="543"/>
        <v/>
      </c>
      <c r="AH616" s="236" t="str">
        <f t="shared" si="544"/>
        <v/>
      </c>
      <c r="AI616" s="237" t="str">
        <f t="shared" si="545"/>
        <v/>
      </c>
      <c r="AJ616" s="245" t="str">
        <f t="shared" si="546"/>
        <v/>
      </c>
      <c r="AK616" s="236" t="str">
        <f t="shared" si="547"/>
        <v/>
      </c>
      <c r="AL616" s="236" t="str">
        <f t="shared" si="548"/>
        <v/>
      </c>
      <c r="AM616" s="248" t="str">
        <f t="shared" si="549"/>
        <v/>
      </c>
      <c r="AN616" s="235">
        <v>1</v>
      </c>
      <c r="AO616" s="237"/>
      <c r="AP616" s="245"/>
      <c r="AQ616" s="237"/>
      <c r="AR616" s="245"/>
      <c r="AS616" s="248"/>
      <c r="AT616">
        <f t="shared" si="550"/>
        <v>18</v>
      </c>
      <c r="AU616">
        <f t="shared" si="551"/>
        <v>0</v>
      </c>
      <c r="AV616">
        <f t="shared" si="552"/>
        <v>30</v>
      </c>
    </row>
    <row r="617" spans="1:48" ht="21.75">
      <c r="A617" s="174">
        <v>45</v>
      </c>
      <c r="B617" s="175" t="s">
        <v>1436</v>
      </c>
      <c r="C617" s="175" t="s">
        <v>96</v>
      </c>
      <c r="D617" s="176">
        <v>37421</v>
      </c>
      <c r="E617" s="177">
        <v>37421</v>
      </c>
      <c r="F617" s="181"/>
      <c r="G617" s="181"/>
      <c r="H617" s="178"/>
      <c r="I617" s="175" t="s">
        <v>58</v>
      </c>
      <c r="J617" s="177">
        <v>46296</v>
      </c>
      <c r="K617" s="179" t="s">
        <v>3</v>
      </c>
      <c r="L617" s="175" t="s">
        <v>1437</v>
      </c>
      <c r="M617" s="175" t="s">
        <v>1884</v>
      </c>
      <c r="N617" s="175" t="s">
        <v>1438</v>
      </c>
      <c r="O617" s="175" t="s">
        <v>347</v>
      </c>
      <c r="P617" s="179" t="s">
        <v>59</v>
      </c>
      <c r="Q617" s="179" t="s">
        <v>72</v>
      </c>
      <c r="R617" s="180"/>
      <c r="S617" s="235">
        <f t="shared" si="529"/>
        <v>1</v>
      </c>
      <c r="T617" s="236" t="str">
        <f t="shared" si="530"/>
        <v/>
      </c>
      <c r="U617" s="237" t="str">
        <f t="shared" si="531"/>
        <v/>
      </c>
      <c r="V617" s="245" t="str">
        <f t="shared" si="532"/>
        <v/>
      </c>
      <c r="W617" s="236" t="str">
        <f t="shared" si="533"/>
        <v/>
      </c>
      <c r="X617" s="237" t="str">
        <f t="shared" si="534"/>
        <v/>
      </c>
      <c r="Y617" s="245" t="str">
        <f t="shared" si="535"/>
        <v/>
      </c>
      <c r="Z617" s="236" t="str">
        <f t="shared" si="536"/>
        <v/>
      </c>
      <c r="AA617" s="248" t="str">
        <f t="shared" si="537"/>
        <v/>
      </c>
      <c r="AB617" s="235" t="str">
        <f t="shared" si="538"/>
        <v/>
      </c>
      <c r="AC617" s="236" t="str">
        <f t="shared" si="539"/>
        <v/>
      </c>
      <c r="AD617" s="236" t="str">
        <f t="shared" si="540"/>
        <v/>
      </c>
      <c r="AE617" s="237">
        <f t="shared" si="541"/>
        <v>1</v>
      </c>
      <c r="AF617" s="245" t="str">
        <f t="shared" si="542"/>
        <v/>
      </c>
      <c r="AG617" s="236" t="str">
        <f t="shared" si="543"/>
        <v/>
      </c>
      <c r="AH617" s="236" t="str">
        <f t="shared" si="544"/>
        <v/>
      </c>
      <c r="AI617" s="237" t="str">
        <f t="shared" si="545"/>
        <v/>
      </c>
      <c r="AJ617" s="245" t="str">
        <f t="shared" si="546"/>
        <v/>
      </c>
      <c r="AK617" s="236" t="str">
        <f t="shared" si="547"/>
        <v/>
      </c>
      <c r="AL617" s="236" t="str">
        <f t="shared" si="548"/>
        <v/>
      </c>
      <c r="AM617" s="248" t="str">
        <f t="shared" si="549"/>
        <v/>
      </c>
      <c r="AN617" s="235">
        <v>1</v>
      </c>
      <c r="AO617" s="237"/>
      <c r="AP617" s="245"/>
      <c r="AQ617" s="237"/>
      <c r="AR617" s="245"/>
      <c r="AS617" s="248"/>
      <c r="AT617">
        <f t="shared" si="550"/>
        <v>20</v>
      </c>
      <c r="AU617">
        <f t="shared" si="551"/>
        <v>11</v>
      </c>
      <c r="AV617">
        <f t="shared" si="552"/>
        <v>18</v>
      </c>
    </row>
    <row r="618" spans="1:48" ht="21.75">
      <c r="A618" s="174">
        <v>46</v>
      </c>
      <c r="B618" s="175" t="s">
        <v>1790</v>
      </c>
      <c r="C618" s="175" t="s">
        <v>96</v>
      </c>
      <c r="D618" s="176">
        <v>42705</v>
      </c>
      <c r="E618" s="177">
        <v>42705</v>
      </c>
      <c r="F618" s="181"/>
      <c r="G618" s="181"/>
      <c r="H618" s="178"/>
      <c r="I618" s="175" t="s">
        <v>58</v>
      </c>
      <c r="J618" s="177">
        <v>50314</v>
      </c>
      <c r="K618" s="179" t="s">
        <v>3</v>
      </c>
      <c r="L618" s="175" t="s">
        <v>1612</v>
      </c>
      <c r="M618" s="175" t="s">
        <v>1884</v>
      </c>
      <c r="N618" s="175" t="s">
        <v>1613</v>
      </c>
      <c r="O618" s="175" t="s">
        <v>414</v>
      </c>
      <c r="P618" s="179" t="s">
        <v>38</v>
      </c>
      <c r="Q618" s="179" t="s">
        <v>495</v>
      </c>
      <c r="R618" s="180"/>
      <c r="S618" s="235">
        <f t="shared" si="529"/>
        <v>1</v>
      </c>
      <c r="T618" s="236" t="str">
        <f t="shared" si="530"/>
        <v/>
      </c>
      <c r="U618" s="237" t="str">
        <f t="shared" si="531"/>
        <v/>
      </c>
      <c r="V618" s="245" t="str">
        <f t="shared" si="532"/>
        <v/>
      </c>
      <c r="W618" s="236" t="str">
        <f t="shared" si="533"/>
        <v/>
      </c>
      <c r="X618" s="237" t="str">
        <f t="shared" si="534"/>
        <v/>
      </c>
      <c r="Y618" s="245" t="str">
        <f t="shared" si="535"/>
        <v/>
      </c>
      <c r="Z618" s="236" t="str">
        <f t="shared" si="536"/>
        <v/>
      </c>
      <c r="AA618" s="248" t="str">
        <f t="shared" si="537"/>
        <v/>
      </c>
      <c r="AB618" s="235" t="str">
        <f t="shared" si="538"/>
        <v/>
      </c>
      <c r="AC618" s="236" t="str">
        <f t="shared" si="539"/>
        <v/>
      </c>
      <c r="AD618" s="236" t="str">
        <f t="shared" si="540"/>
        <v/>
      </c>
      <c r="AE618" s="237">
        <f t="shared" si="541"/>
        <v>1</v>
      </c>
      <c r="AF618" s="245" t="str">
        <f t="shared" si="542"/>
        <v/>
      </c>
      <c r="AG618" s="236" t="str">
        <f t="shared" si="543"/>
        <v/>
      </c>
      <c r="AH618" s="236" t="str">
        <f t="shared" si="544"/>
        <v/>
      </c>
      <c r="AI618" s="237" t="str">
        <f t="shared" si="545"/>
        <v/>
      </c>
      <c r="AJ618" s="245" t="str">
        <f t="shared" si="546"/>
        <v/>
      </c>
      <c r="AK618" s="236" t="str">
        <f t="shared" si="547"/>
        <v/>
      </c>
      <c r="AL618" s="236" t="str">
        <f t="shared" si="548"/>
        <v/>
      </c>
      <c r="AM618" s="248" t="str">
        <f t="shared" si="549"/>
        <v/>
      </c>
      <c r="AN618" s="235"/>
      <c r="AO618" s="237">
        <v>1</v>
      </c>
      <c r="AP618" s="245"/>
      <c r="AQ618" s="237"/>
      <c r="AR618" s="245"/>
      <c r="AS618" s="248"/>
      <c r="AT618">
        <f t="shared" si="550"/>
        <v>6</v>
      </c>
      <c r="AU618">
        <f t="shared" si="551"/>
        <v>6</v>
      </c>
      <c r="AV618">
        <f t="shared" si="552"/>
        <v>0</v>
      </c>
    </row>
    <row r="619" spans="1:48" ht="21.75">
      <c r="A619" s="174">
        <v>47</v>
      </c>
      <c r="B619" s="175" t="s">
        <v>1773</v>
      </c>
      <c r="C619" s="175" t="s">
        <v>96</v>
      </c>
      <c r="D619" s="176">
        <v>36800</v>
      </c>
      <c r="E619" s="177">
        <v>36800</v>
      </c>
      <c r="F619" s="181"/>
      <c r="G619" s="181"/>
      <c r="H619" s="178"/>
      <c r="I619" s="175" t="s">
        <v>58</v>
      </c>
      <c r="J619" s="177">
        <v>46661</v>
      </c>
      <c r="K619" s="179" t="s">
        <v>3</v>
      </c>
      <c r="L619" s="175" t="s">
        <v>1774</v>
      </c>
      <c r="M619" s="175" t="s">
        <v>1884</v>
      </c>
      <c r="N619" s="175" t="s">
        <v>1775</v>
      </c>
      <c r="O619" s="175" t="s">
        <v>550</v>
      </c>
      <c r="P619" s="179" t="s">
        <v>38</v>
      </c>
      <c r="Q619" s="179" t="s">
        <v>495</v>
      </c>
      <c r="R619" s="180"/>
      <c r="S619" s="235">
        <f t="shared" si="529"/>
        <v>1</v>
      </c>
      <c r="T619" s="236" t="str">
        <f t="shared" si="530"/>
        <v/>
      </c>
      <c r="U619" s="237" t="str">
        <f t="shared" si="531"/>
        <v/>
      </c>
      <c r="V619" s="245" t="str">
        <f t="shared" si="532"/>
        <v/>
      </c>
      <c r="W619" s="236" t="str">
        <f t="shared" si="533"/>
        <v/>
      </c>
      <c r="X619" s="237" t="str">
        <f t="shared" si="534"/>
        <v/>
      </c>
      <c r="Y619" s="245" t="str">
        <f t="shared" si="535"/>
        <v/>
      </c>
      <c r="Z619" s="236" t="str">
        <f t="shared" si="536"/>
        <v/>
      </c>
      <c r="AA619" s="248" t="str">
        <f t="shared" si="537"/>
        <v/>
      </c>
      <c r="AB619" s="235" t="str">
        <f t="shared" si="538"/>
        <v/>
      </c>
      <c r="AC619" s="236" t="str">
        <f t="shared" si="539"/>
        <v/>
      </c>
      <c r="AD619" s="236" t="str">
        <f t="shared" si="540"/>
        <v/>
      </c>
      <c r="AE619" s="237">
        <f t="shared" si="541"/>
        <v>1</v>
      </c>
      <c r="AF619" s="245" t="str">
        <f t="shared" si="542"/>
        <v/>
      </c>
      <c r="AG619" s="236" t="str">
        <f t="shared" si="543"/>
        <v/>
      </c>
      <c r="AH619" s="236" t="str">
        <f t="shared" si="544"/>
        <v/>
      </c>
      <c r="AI619" s="237" t="str">
        <f t="shared" si="545"/>
        <v/>
      </c>
      <c r="AJ619" s="245" t="str">
        <f t="shared" si="546"/>
        <v/>
      </c>
      <c r="AK619" s="236" t="str">
        <f t="shared" si="547"/>
        <v/>
      </c>
      <c r="AL619" s="236" t="str">
        <f t="shared" si="548"/>
        <v/>
      </c>
      <c r="AM619" s="248" t="str">
        <f t="shared" si="549"/>
        <v/>
      </c>
      <c r="AN619" s="235"/>
      <c r="AO619" s="237">
        <v>1</v>
      </c>
      <c r="AP619" s="245"/>
      <c r="AQ619" s="237"/>
      <c r="AR619" s="245"/>
      <c r="AS619" s="248"/>
      <c r="AT619">
        <f t="shared" si="550"/>
        <v>22</v>
      </c>
      <c r="AU619">
        <f t="shared" si="551"/>
        <v>8</v>
      </c>
      <c r="AV619">
        <f t="shared" si="552"/>
        <v>0</v>
      </c>
    </row>
    <row r="620" spans="1:48" ht="21.75">
      <c r="A620" s="174">
        <v>48</v>
      </c>
      <c r="B620" s="175" t="s">
        <v>2001</v>
      </c>
      <c r="C620" s="175" t="s">
        <v>96</v>
      </c>
      <c r="D620" s="176">
        <v>38896</v>
      </c>
      <c r="E620" s="177">
        <v>38896</v>
      </c>
      <c r="F620" s="181"/>
      <c r="G620" s="181"/>
      <c r="H620" s="178"/>
      <c r="I620" s="175" t="s">
        <v>58</v>
      </c>
      <c r="J620" s="177">
        <v>51044</v>
      </c>
      <c r="K620" s="179" t="s">
        <v>3</v>
      </c>
      <c r="L620" s="175" t="s">
        <v>2002</v>
      </c>
      <c r="M620" s="175" t="s">
        <v>1884</v>
      </c>
      <c r="N620" s="175" t="s">
        <v>2003</v>
      </c>
      <c r="O620" s="175" t="s">
        <v>2004</v>
      </c>
      <c r="P620" s="179" t="s">
        <v>60</v>
      </c>
      <c r="Q620" s="179" t="s">
        <v>1837</v>
      </c>
      <c r="R620" s="180"/>
      <c r="S620" s="235">
        <f t="shared" si="529"/>
        <v>1</v>
      </c>
      <c r="T620" s="236" t="str">
        <f t="shared" si="530"/>
        <v/>
      </c>
      <c r="U620" s="237" t="str">
        <f t="shared" si="531"/>
        <v/>
      </c>
      <c r="V620" s="245" t="str">
        <f t="shared" si="532"/>
        <v/>
      </c>
      <c r="W620" s="236" t="str">
        <f t="shared" si="533"/>
        <v/>
      </c>
      <c r="X620" s="237" t="str">
        <f t="shared" si="534"/>
        <v/>
      </c>
      <c r="Y620" s="245" t="str">
        <f t="shared" si="535"/>
        <v/>
      </c>
      <c r="Z620" s="236" t="str">
        <f t="shared" si="536"/>
        <v/>
      </c>
      <c r="AA620" s="248" t="str">
        <f t="shared" si="537"/>
        <v/>
      </c>
      <c r="AB620" s="235" t="str">
        <f t="shared" si="538"/>
        <v/>
      </c>
      <c r="AC620" s="236" t="str">
        <f t="shared" si="539"/>
        <v/>
      </c>
      <c r="AD620" s="236" t="str">
        <f t="shared" si="540"/>
        <v/>
      </c>
      <c r="AE620" s="237">
        <f t="shared" si="541"/>
        <v>1</v>
      </c>
      <c r="AF620" s="245" t="str">
        <f t="shared" si="542"/>
        <v/>
      </c>
      <c r="AG620" s="236" t="str">
        <f t="shared" si="543"/>
        <v/>
      </c>
      <c r="AH620" s="236" t="str">
        <f t="shared" si="544"/>
        <v/>
      </c>
      <c r="AI620" s="237" t="str">
        <f t="shared" si="545"/>
        <v/>
      </c>
      <c r="AJ620" s="245" t="str">
        <f t="shared" si="546"/>
        <v/>
      </c>
      <c r="AK620" s="236" t="str">
        <f t="shared" si="547"/>
        <v/>
      </c>
      <c r="AL620" s="236" t="str">
        <f t="shared" si="548"/>
        <v/>
      </c>
      <c r="AM620" s="248" t="str">
        <f t="shared" si="549"/>
        <v/>
      </c>
      <c r="AN620" s="235">
        <v>1</v>
      </c>
      <c r="AO620" s="237"/>
      <c r="AP620" s="245"/>
      <c r="AQ620" s="237"/>
      <c r="AR620" s="245"/>
      <c r="AS620" s="248"/>
      <c r="AT620">
        <f t="shared" si="550"/>
        <v>16</v>
      </c>
      <c r="AU620">
        <f t="shared" si="551"/>
        <v>11</v>
      </c>
      <c r="AV620">
        <f t="shared" si="552"/>
        <v>4</v>
      </c>
    </row>
    <row r="621" spans="1:48" ht="21.75">
      <c r="A621" s="174">
        <v>49</v>
      </c>
      <c r="B621" s="175" t="s">
        <v>2558</v>
      </c>
      <c r="C621" s="175" t="s">
        <v>96</v>
      </c>
      <c r="D621" s="176">
        <v>43038</v>
      </c>
      <c r="E621" s="177">
        <v>43038</v>
      </c>
      <c r="F621" s="181"/>
      <c r="G621" s="181"/>
      <c r="H621" s="178"/>
      <c r="I621" s="175" t="s">
        <v>58</v>
      </c>
      <c r="J621" s="177">
        <v>55427</v>
      </c>
      <c r="K621" s="179" t="s">
        <v>3</v>
      </c>
      <c r="L621" s="175" t="s">
        <v>2359</v>
      </c>
      <c r="M621" s="175" t="s">
        <v>88</v>
      </c>
      <c r="N621" s="175" t="s">
        <v>527</v>
      </c>
      <c r="O621" s="175" t="s">
        <v>120</v>
      </c>
      <c r="P621" s="179" t="s">
        <v>495</v>
      </c>
      <c r="Q621" s="179" t="s">
        <v>2505</v>
      </c>
      <c r="R621" s="175"/>
      <c r="S621" s="235">
        <f t="shared" si="529"/>
        <v>1</v>
      </c>
      <c r="T621" s="236" t="str">
        <f t="shared" si="530"/>
        <v/>
      </c>
      <c r="U621" s="237" t="str">
        <f t="shared" si="531"/>
        <v/>
      </c>
      <c r="V621" s="245" t="str">
        <f t="shared" si="532"/>
        <v/>
      </c>
      <c r="W621" s="236" t="str">
        <f t="shared" si="533"/>
        <v/>
      </c>
      <c r="X621" s="237" t="str">
        <f t="shared" si="534"/>
        <v/>
      </c>
      <c r="Y621" s="245" t="str">
        <f t="shared" si="535"/>
        <v/>
      </c>
      <c r="Z621" s="236" t="str">
        <f t="shared" si="536"/>
        <v/>
      </c>
      <c r="AA621" s="248" t="str">
        <f t="shared" si="537"/>
        <v/>
      </c>
      <c r="AB621" s="235" t="str">
        <f t="shared" si="538"/>
        <v/>
      </c>
      <c r="AC621" s="236" t="str">
        <f t="shared" si="539"/>
        <v/>
      </c>
      <c r="AD621" s="236" t="str">
        <f t="shared" si="540"/>
        <v/>
      </c>
      <c r="AE621" s="237">
        <f t="shared" si="541"/>
        <v>1</v>
      </c>
      <c r="AF621" s="245" t="str">
        <f t="shared" si="542"/>
        <v/>
      </c>
      <c r="AG621" s="236" t="str">
        <f t="shared" si="543"/>
        <v/>
      </c>
      <c r="AH621" s="236" t="str">
        <f t="shared" si="544"/>
        <v/>
      </c>
      <c r="AI621" s="237" t="str">
        <f t="shared" si="545"/>
        <v/>
      </c>
      <c r="AJ621" s="245" t="str">
        <f t="shared" si="546"/>
        <v/>
      </c>
      <c r="AK621" s="236" t="str">
        <f t="shared" si="547"/>
        <v/>
      </c>
      <c r="AL621" s="236" t="str">
        <f t="shared" si="548"/>
        <v/>
      </c>
      <c r="AM621" s="248" t="str">
        <f t="shared" si="549"/>
        <v/>
      </c>
      <c r="AN621" s="235"/>
      <c r="AO621" s="237">
        <v>1</v>
      </c>
      <c r="AP621" s="245"/>
      <c r="AQ621" s="237"/>
      <c r="AR621" s="245"/>
      <c r="AS621" s="248"/>
      <c r="AT621">
        <f t="shared" si="550"/>
        <v>5</v>
      </c>
      <c r="AU621">
        <f t="shared" si="551"/>
        <v>7</v>
      </c>
      <c r="AV621">
        <f t="shared" si="552"/>
        <v>2</v>
      </c>
    </row>
    <row r="622" spans="1:48" ht="21.75">
      <c r="A622" s="174">
        <v>50</v>
      </c>
      <c r="B622" s="175" t="s">
        <v>2005</v>
      </c>
      <c r="C622" s="175" t="s">
        <v>96</v>
      </c>
      <c r="D622" s="176">
        <v>43346</v>
      </c>
      <c r="E622" s="177">
        <v>43346</v>
      </c>
      <c r="F622" s="181"/>
      <c r="G622" s="181"/>
      <c r="H622" s="178"/>
      <c r="I622" s="175" t="s">
        <v>58</v>
      </c>
      <c r="J622" s="177">
        <v>53966</v>
      </c>
      <c r="K622" s="179" t="s">
        <v>3</v>
      </c>
      <c r="L622" s="175" t="s">
        <v>2006</v>
      </c>
      <c r="M622" s="175" t="s">
        <v>1884</v>
      </c>
      <c r="N622" s="175" t="s">
        <v>2007</v>
      </c>
      <c r="O622" s="175" t="s">
        <v>2008</v>
      </c>
      <c r="P622" s="179" t="s">
        <v>72</v>
      </c>
      <c r="Q622" s="179" t="s">
        <v>1837</v>
      </c>
      <c r="R622" s="180"/>
      <c r="S622" s="235">
        <f t="shared" si="529"/>
        <v>1</v>
      </c>
      <c r="T622" s="236" t="str">
        <f t="shared" si="530"/>
        <v/>
      </c>
      <c r="U622" s="237" t="str">
        <f t="shared" si="531"/>
        <v/>
      </c>
      <c r="V622" s="245" t="str">
        <f t="shared" si="532"/>
        <v/>
      </c>
      <c r="W622" s="236" t="str">
        <f t="shared" si="533"/>
        <v/>
      </c>
      <c r="X622" s="237" t="str">
        <f t="shared" si="534"/>
        <v/>
      </c>
      <c r="Y622" s="245" t="str">
        <f t="shared" si="535"/>
        <v/>
      </c>
      <c r="Z622" s="236" t="str">
        <f t="shared" si="536"/>
        <v/>
      </c>
      <c r="AA622" s="248" t="str">
        <f t="shared" si="537"/>
        <v/>
      </c>
      <c r="AB622" s="235" t="str">
        <f t="shared" si="538"/>
        <v/>
      </c>
      <c r="AC622" s="236" t="str">
        <f t="shared" si="539"/>
        <v/>
      </c>
      <c r="AD622" s="236" t="str">
        <f t="shared" si="540"/>
        <v/>
      </c>
      <c r="AE622" s="237">
        <f t="shared" si="541"/>
        <v>1</v>
      </c>
      <c r="AF622" s="245" t="str">
        <f t="shared" si="542"/>
        <v/>
      </c>
      <c r="AG622" s="236" t="str">
        <f t="shared" si="543"/>
        <v/>
      </c>
      <c r="AH622" s="236" t="str">
        <f t="shared" si="544"/>
        <v/>
      </c>
      <c r="AI622" s="237" t="str">
        <f t="shared" si="545"/>
        <v/>
      </c>
      <c r="AJ622" s="245" t="str">
        <f t="shared" si="546"/>
        <v/>
      </c>
      <c r="AK622" s="236" t="str">
        <f t="shared" si="547"/>
        <v/>
      </c>
      <c r="AL622" s="236" t="str">
        <f t="shared" si="548"/>
        <v/>
      </c>
      <c r="AM622" s="248" t="str">
        <f t="shared" si="549"/>
        <v/>
      </c>
      <c r="AN622" s="235">
        <v>1</v>
      </c>
      <c r="AO622" s="237"/>
      <c r="AP622" s="245"/>
      <c r="AQ622" s="237"/>
      <c r="AR622" s="245"/>
      <c r="AS622" s="248"/>
      <c r="AT622">
        <f t="shared" si="550"/>
        <v>4</v>
      </c>
      <c r="AU622">
        <f t="shared" si="551"/>
        <v>8</v>
      </c>
      <c r="AV622">
        <f t="shared" si="552"/>
        <v>29</v>
      </c>
    </row>
    <row r="623" spans="1:48" ht="21.75">
      <c r="A623" s="174">
        <v>51</v>
      </c>
      <c r="B623" s="175" t="s">
        <v>2273</v>
      </c>
      <c r="C623" s="175" t="s">
        <v>96</v>
      </c>
      <c r="D623" s="176">
        <v>38961</v>
      </c>
      <c r="E623" s="177">
        <v>38961</v>
      </c>
      <c r="F623" s="181"/>
      <c r="G623" s="181"/>
      <c r="H623" s="178"/>
      <c r="I623" s="175" t="s">
        <v>58</v>
      </c>
      <c r="J623" s="177">
        <v>50314</v>
      </c>
      <c r="K623" s="179" t="s">
        <v>3</v>
      </c>
      <c r="L623" s="175" t="s">
        <v>1756</v>
      </c>
      <c r="M623" s="175" t="s">
        <v>88</v>
      </c>
      <c r="N623" s="175" t="s">
        <v>1757</v>
      </c>
      <c r="O623" s="175" t="s">
        <v>120</v>
      </c>
      <c r="P623" s="179" t="s">
        <v>167</v>
      </c>
      <c r="Q623" s="179" t="s">
        <v>2360</v>
      </c>
      <c r="R623" s="180"/>
      <c r="S623" s="235">
        <f t="shared" si="529"/>
        <v>1</v>
      </c>
      <c r="T623" s="236" t="str">
        <f t="shared" si="530"/>
        <v/>
      </c>
      <c r="U623" s="237" t="str">
        <f t="shared" si="531"/>
        <v/>
      </c>
      <c r="V623" s="245" t="str">
        <f t="shared" si="532"/>
        <v/>
      </c>
      <c r="W623" s="236" t="str">
        <f t="shared" si="533"/>
        <v/>
      </c>
      <c r="X623" s="237" t="str">
        <f t="shared" si="534"/>
        <v/>
      </c>
      <c r="Y623" s="245" t="str">
        <f t="shared" si="535"/>
        <v/>
      </c>
      <c r="Z623" s="236" t="str">
        <f t="shared" si="536"/>
        <v/>
      </c>
      <c r="AA623" s="248" t="str">
        <f t="shared" si="537"/>
        <v/>
      </c>
      <c r="AB623" s="235" t="str">
        <f t="shared" si="538"/>
        <v/>
      </c>
      <c r="AC623" s="236" t="str">
        <f t="shared" si="539"/>
        <v/>
      </c>
      <c r="AD623" s="236" t="str">
        <f t="shared" si="540"/>
        <v/>
      </c>
      <c r="AE623" s="237">
        <f t="shared" si="541"/>
        <v>1</v>
      </c>
      <c r="AF623" s="245" t="str">
        <f t="shared" si="542"/>
        <v/>
      </c>
      <c r="AG623" s="236" t="str">
        <f t="shared" si="543"/>
        <v/>
      </c>
      <c r="AH623" s="236" t="str">
        <f t="shared" si="544"/>
        <v/>
      </c>
      <c r="AI623" s="237" t="str">
        <f t="shared" si="545"/>
        <v/>
      </c>
      <c r="AJ623" s="245" t="str">
        <f t="shared" si="546"/>
        <v/>
      </c>
      <c r="AK623" s="236" t="str">
        <f t="shared" si="547"/>
        <v/>
      </c>
      <c r="AL623" s="236" t="str">
        <f t="shared" si="548"/>
        <v/>
      </c>
      <c r="AM623" s="248" t="str">
        <f t="shared" si="549"/>
        <v/>
      </c>
      <c r="AN623" s="235"/>
      <c r="AO623" s="237">
        <v>1</v>
      </c>
      <c r="AP623" s="245"/>
      <c r="AQ623" s="237"/>
      <c r="AR623" s="245"/>
      <c r="AS623" s="248"/>
      <c r="AT623">
        <f t="shared" si="550"/>
        <v>16</v>
      </c>
      <c r="AU623">
        <f t="shared" si="551"/>
        <v>9</v>
      </c>
      <c r="AV623">
        <f t="shared" si="552"/>
        <v>0</v>
      </c>
    </row>
    <row r="624" spans="1:48" ht="21.75">
      <c r="A624" s="174">
        <v>52</v>
      </c>
      <c r="B624" s="175" t="s">
        <v>2438</v>
      </c>
      <c r="C624" s="175" t="s">
        <v>96</v>
      </c>
      <c r="D624" s="176">
        <v>40087</v>
      </c>
      <c r="E624" s="177">
        <v>40087</v>
      </c>
      <c r="F624" s="181"/>
      <c r="G624" s="181"/>
      <c r="H624" s="178"/>
      <c r="I624" s="175" t="s">
        <v>58</v>
      </c>
      <c r="J624" s="177">
        <v>50314</v>
      </c>
      <c r="K624" s="179" t="s">
        <v>3</v>
      </c>
      <c r="L624" s="175" t="s">
        <v>1803</v>
      </c>
      <c r="M624" s="175" t="s">
        <v>1884</v>
      </c>
      <c r="N624" s="175" t="s">
        <v>1804</v>
      </c>
      <c r="O624" s="175" t="s">
        <v>358</v>
      </c>
      <c r="P624" s="179" t="s">
        <v>167</v>
      </c>
      <c r="Q624" s="179" t="s">
        <v>1768</v>
      </c>
      <c r="R624" s="180"/>
      <c r="S624" s="235">
        <f t="shared" si="529"/>
        <v>1</v>
      </c>
      <c r="T624" s="236" t="str">
        <f t="shared" si="530"/>
        <v/>
      </c>
      <c r="U624" s="237" t="str">
        <f t="shared" si="531"/>
        <v/>
      </c>
      <c r="V624" s="245" t="str">
        <f t="shared" si="532"/>
        <v/>
      </c>
      <c r="W624" s="236" t="str">
        <f t="shared" si="533"/>
        <v/>
      </c>
      <c r="X624" s="237" t="str">
        <f t="shared" si="534"/>
        <v/>
      </c>
      <c r="Y624" s="245" t="str">
        <f t="shared" si="535"/>
        <v/>
      </c>
      <c r="Z624" s="236" t="str">
        <f t="shared" si="536"/>
        <v/>
      </c>
      <c r="AA624" s="248" t="str">
        <f t="shared" si="537"/>
        <v/>
      </c>
      <c r="AB624" s="235" t="str">
        <f t="shared" si="538"/>
        <v/>
      </c>
      <c r="AC624" s="236" t="str">
        <f t="shared" si="539"/>
        <v/>
      </c>
      <c r="AD624" s="236" t="str">
        <f t="shared" si="540"/>
        <v/>
      </c>
      <c r="AE624" s="237">
        <f t="shared" si="541"/>
        <v>1</v>
      </c>
      <c r="AF624" s="245" t="str">
        <f t="shared" si="542"/>
        <v/>
      </c>
      <c r="AG624" s="236" t="str">
        <f t="shared" si="543"/>
        <v/>
      </c>
      <c r="AH624" s="236" t="str">
        <f t="shared" si="544"/>
        <v/>
      </c>
      <c r="AI624" s="237" t="str">
        <f t="shared" si="545"/>
        <v/>
      </c>
      <c r="AJ624" s="245" t="str">
        <f t="shared" si="546"/>
        <v/>
      </c>
      <c r="AK624" s="236" t="str">
        <f t="shared" si="547"/>
        <v/>
      </c>
      <c r="AL624" s="236" t="str">
        <f t="shared" si="548"/>
        <v/>
      </c>
      <c r="AM624" s="248" t="str">
        <f t="shared" si="549"/>
        <v/>
      </c>
      <c r="AN624" s="235">
        <v>1</v>
      </c>
      <c r="AO624" s="237"/>
      <c r="AP624" s="245"/>
      <c r="AQ624" s="237"/>
      <c r="AR624" s="245"/>
      <c r="AS624" s="248"/>
      <c r="AT624">
        <f t="shared" si="550"/>
        <v>13</v>
      </c>
      <c r="AU624">
        <f t="shared" si="551"/>
        <v>8</v>
      </c>
      <c r="AV624">
        <f t="shared" si="552"/>
        <v>0</v>
      </c>
    </row>
    <row r="625" spans="1:48" ht="21.75">
      <c r="A625" s="174">
        <v>53</v>
      </c>
      <c r="B625" s="175" t="s">
        <v>1445</v>
      </c>
      <c r="C625" s="175" t="s">
        <v>96</v>
      </c>
      <c r="D625" s="176">
        <v>37060</v>
      </c>
      <c r="E625" s="177">
        <v>37060</v>
      </c>
      <c r="F625" s="181"/>
      <c r="G625" s="181"/>
      <c r="H625" s="178"/>
      <c r="I625" s="175" t="s">
        <v>58</v>
      </c>
      <c r="J625" s="177">
        <v>48122</v>
      </c>
      <c r="K625" s="179" t="s">
        <v>3</v>
      </c>
      <c r="L625" s="175" t="s">
        <v>1446</v>
      </c>
      <c r="M625" s="175" t="s">
        <v>684</v>
      </c>
      <c r="N625" s="175" t="s">
        <v>736</v>
      </c>
      <c r="O625" s="175" t="s">
        <v>7</v>
      </c>
      <c r="P625" s="179" t="s">
        <v>38</v>
      </c>
      <c r="Q625" s="179" t="s">
        <v>117</v>
      </c>
      <c r="R625" s="180"/>
      <c r="S625" s="235">
        <f t="shared" si="529"/>
        <v>1</v>
      </c>
      <c r="T625" s="236" t="str">
        <f t="shared" si="530"/>
        <v/>
      </c>
      <c r="U625" s="237" t="str">
        <f t="shared" si="531"/>
        <v/>
      </c>
      <c r="V625" s="245" t="str">
        <f t="shared" si="532"/>
        <v/>
      </c>
      <c r="W625" s="236" t="str">
        <f t="shared" si="533"/>
        <v/>
      </c>
      <c r="X625" s="237" t="str">
        <f t="shared" si="534"/>
        <v/>
      </c>
      <c r="Y625" s="245" t="str">
        <f t="shared" si="535"/>
        <v/>
      </c>
      <c r="Z625" s="236" t="str">
        <f t="shared" si="536"/>
        <v/>
      </c>
      <c r="AA625" s="248" t="str">
        <f t="shared" si="537"/>
        <v/>
      </c>
      <c r="AB625" s="235" t="str">
        <f t="shared" si="538"/>
        <v/>
      </c>
      <c r="AC625" s="236" t="str">
        <f t="shared" si="539"/>
        <v/>
      </c>
      <c r="AD625" s="236" t="str">
        <f t="shared" si="540"/>
        <v/>
      </c>
      <c r="AE625" s="237">
        <f t="shared" si="541"/>
        <v>1</v>
      </c>
      <c r="AF625" s="245" t="str">
        <f t="shared" si="542"/>
        <v/>
      </c>
      <c r="AG625" s="236" t="str">
        <f t="shared" si="543"/>
        <v/>
      </c>
      <c r="AH625" s="236" t="str">
        <f t="shared" si="544"/>
        <v/>
      </c>
      <c r="AI625" s="237" t="str">
        <f t="shared" si="545"/>
        <v/>
      </c>
      <c r="AJ625" s="245" t="str">
        <f t="shared" si="546"/>
        <v/>
      </c>
      <c r="AK625" s="236" t="str">
        <f t="shared" si="547"/>
        <v/>
      </c>
      <c r="AL625" s="236" t="str">
        <f t="shared" si="548"/>
        <v/>
      </c>
      <c r="AM625" s="248" t="str">
        <f t="shared" si="549"/>
        <v/>
      </c>
      <c r="AN625" s="235"/>
      <c r="AO625" s="237">
        <v>1</v>
      </c>
      <c r="AP625" s="245"/>
      <c r="AQ625" s="237"/>
      <c r="AR625" s="245"/>
      <c r="AS625" s="248"/>
      <c r="AT625">
        <f t="shared" si="550"/>
        <v>21</v>
      </c>
      <c r="AU625">
        <f t="shared" si="551"/>
        <v>11</v>
      </c>
      <c r="AV625">
        <f t="shared" si="552"/>
        <v>14</v>
      </c>
    </row>
    <row r="626" spans="1:48" ht="21.75">
      <c r="A626" s="174">
        <v>54</v>
      </c>
      <c r="B626" s="175" t="s">
        <v>1776</v>
      </c>
      <c r="C626" s="175" t="s">
        <v>96</v>
      </c>
      <c r="D626" s="176">
        <v>38145</v>
      </c>
      <c r="E626" s="177">
        <v>38145</v>
      </c>
      <c r="F626" s="181"/>
      <c r="G626" s="181"/>
      <c r="H626" s="178"/>
      <c r="I626" s="175" t="s">
        <v>58</v>
      </c>
      <c r="J626" s="177">
        <v>48488</v>
      </c>
      <c r="K626" s="179" t="s">
        <v>3</v>
      </c>
      <c r="L626" s="175" t="s">
        <v>1777</v>
      </c>
      <c r="M626" s="175" t="s">
        <v>1884</v>
      </c>
      <c r="N626" s="175" t="s">
        <v>1778</v>
      </c>
      <c r="O626" s="175" t="s">
        <v>1736</v>
      </c>
      <c r="P626" s="179" t="s">
        <v>72</v>
      </c>
      <c r="Q626" s="179" t="s">
        <v>495</v>
      </c>
      <c r="R626" s="180"/>
      <c r="S626" s="235">
        <f t="shared" si="529"/>
        <v>1</v>
      </c>
      <c r="T626" s="236" t="str">
        <f t="shared" si="530"/>
        <v/>
      </c>
      <c r="U626" s="237" t="str">
        <f t="shared" si="531"/>
        <v/>
      </c>
      <c r="V626" s="245" t="str">
        <f t="shared" si="532"/>
        <v/>
      </c>
      <c r="W626" s="236" t="str">
        <f t="shared" si="533"/>
        <v/>
      </c>
      <c r="X626" s="237" t="str">
        <f t="shared" si="534"/>
        <v/>
      </c>
      <c r="Y626" s="245" t="str">
        <f t="shared" si="535"/>
        <v/>
      </c>
      <c r="Z626" s="236" t="str">
        <f t="shared" si="536"/>
        <v/>
      </c>
      <c r="AA626" s="248" t="str">
        <f t="shared" si="537"/>
        <v/>
      </c>
      <c r="AB626" s="235" t="str">
        <f t="shared" si="538"/>
        <v/>
      </c>
      <c r="AC626" s="236" t="str">
        <f t="shared" si="539"/>
        <v/>
      </c>
      <c r="AD626" s="236" t="str">
        <f t="shared" si="540"/>
        <v/>
      </c>
      <c r="AE626" s="237">
        <f t="shared" si="541"/>
        <v>1</v>
      </c>
      <c r="AF626" s="245" t="str">
        <f t="shared" si="542"/>
        <v/>
      </c>
      <c r="AG626" s="236" t="str">
        <f t="shared" si="543"/>
        <v/>
      </c>
      <c r="AH626" s="236" t="str">
        <f t="shared" si="544"/>
        <v/>
      </c>
      <c r="AI626" s="237" t="str">
        <f t="shared" si="545"/>
        <v/>
      </c>
      <c r="AJ626" s="245" t="str">
        <f t="shared" si="546"/>
        <v/>
      </c>
      <c r="AK626" s="236" t="str">
        <f t="shared" si="547"/>
        <v/>
      </c>
      <c r="AL626" s="236" t="str">
        <f t="shared" si="548"/>
        <v/>
      </c>
      <c r="AM626" s="248" t="str">
        <f t="shared" si="549"/>
        <v/>
      </c>
      <c r="AN626" s="235">
        <v>1</v>
      </c>
      <c r="AO626" s="237"/>
      <c r="AP626" s="245"/>
      <c r="AQ626" s="237"/>
      <c r="AR626" s="245"/>
      <c r="AS626" s="248"/>
      <c r="AT626">
        <f t="shared" si="550"/>
        <v>18</v>
      </c>
      <c r="AU626">
        <f t="shared" si="551"/>
        <v>11</v>
      </c>
      <c r="AV626">
        <f t="shared" si="552"/>
        <v>25</v>
      </c>
    </row>
    <row r="627" spans="1:48" ht="21.75">
      <c r="A627" s="174">
        <v>55</v>
      </c>
      <c r="B627" s="175" t="s">
        <v>1447</v>
      </c>
      <c r="C627" s="175" t="s">
        <v>96</v>
      </c>
      <c r="D627" s="176">
        <v>37043</v>
      </c>
      <c r="E627" s="177">
        <v>37043</v>
      </c>
      <c r="F627" s="181"/>
      <c r="G627" s="181"/>
      <c r="H627" s="178"/>
      <c r="I627" s="175" t="s">
        <v>58</v>
      </c>
      <c r="J627" s="177">
        <v>48488</v>
      </c>
      <c r="K627" s="179" t="s">
        <v>3</v>
      </c>
      <c r="L627" s="175" t="s">
        <v>655</v>
      </c>
      <c r="M627" s="175" t="s">
        <v>5</v>
      </c>
      <c r="N627" s="175" t="s">
        <v>290</v>
      </c>
      <c r="O627" s="175" t="s">
        <v>7</v>
      </c>
      <c r="P627" s="179" t="s">
        <v>121</v>
      </c>
      <c r="Q627" s="179" t="s">
        <v>109</v>
      </c>
      <c r="R627" s="180"/>
      <c r="S627" s="235">
        <f t="shared" si="529"/>
        <v>1</v>
      </c>
      <c r="T627" s="236" t="str">
        <f t="shared" si="530"/>
        <v/>
      </c>
      <c r="U627" s="237" t="str">
        <f t="shared" si="531"/>
        <v/>
      </c>
      <c r="V627" s="245" t="str">
        <f t="shared" si="532"/>
        <v/>
      </c>
      <c r="W627" s="236" t="str">
        <f t="shared" si="533"/>
        <v/>
      </c>
      <c r="X627" s="237" t="str">
        <f t="shared" si="534"/>
        <v/>
      </c>
      <c r="Y627" s="245" t="str">
        <f t="shared" si="535"/>
        <v/>
      </c>
      <c r="Z627" s="236" t="str">
        <f t="shared" si="536"/>
        <v/>
      </c>
      <c r="AA627" s="248" t="str">
        <f t="shared" si="537"/>
        <v/>
      </c>
      <c r="AB627" s="235" t="str">
        <f t="shared" si="538"/>
        <v/>
      </c>
      <c r="AC627" s="236" t="str">
        <f t="shared" si="539"/>
        <v/>
      </c>
      <c r="AD627" s="236" t="str">
        <f t="shared" si="540"/>
        <v/>
      </c>
      <c r="AE627" s="237">
        <f t="shared" si="541"/>
        <v>1</v>
      </c>
      <c r="AF627" s="245" t="str">
        <f t="shared" si="542"/>
        <v/>
      </c>
      <c r="AG627" s="236" t="str">
        <f t="shared" si="543"/>
        <v/>
      </c>
      <c r="AH627" s="236" t="str">
        <f t="shared" si="544"/>
        <v/>
      </c>
      <c r="AI627" s="237" t="str">
        <f t="shared" si="545"/>
        <v/>
      </c>
      <c r="AJ627" s="245" t="str">
        <f t="shared" si="546"/>
        <v/>
      </c>
      <c r="AK627" s="236" t="str">
        <f t="shared" si="547"/>
        <v/>
      </c>
      <c r="AL627" s="236" t="str">
        <f t="shared" si="548"/>
        <v/>
      </c>
      <c r="AM627" s="248" t="str">
        <f t="shared" si="549"/>
        <v/>
      </c>
      <c r="AN627" s="235">
        <v>1</v>
      </c>
      <c r="AO627" s="237"/>
      <c r="AP627" s="245"/>
      <c r="AQ627" s="237"/>
      <c r="AR627" s="245"/>
      <c r="AS627" s="248"/>
      <c r="AT627">
        <f t="shared" si="550"/>
        <v>22</v>
      </c>
      <c r="AU627">
        <f t="shared" si="551"/>
        <v>0</v>
      </c>
      <c r="AV627">
        <f t="shared" si="552"/>
        <v>0</v>
      </c>
    </row>
    <row r="628" spans="1:48" ht="21.75">
      <c r="A628" s="174">
        <v>56</v>
      </c>
      <c r="B628" s="175" t="s">
        <v>2190</v>
      </c>
      <c r="C628" s="175" t="s">
        <v>96</v>
      </c>
      <c r="D628" s="176">
        <v>42552</v>
      </c>
      <c r="E628" s="177">
        <v>42552</v>
      </c>
      <c r="F628" s="181"/>
      <c r="G628" s="181"/>
      <c r="H628" s="178"/>
      <c r="I628" s="175" t="s">
        <v>58</v>
      </c>
      <c r="J628" s="177">
        <v>49218</v>
      </c>
      <c r="K628" s="179" t="s">
        <v>3</v>
      </c>
      <c r="L628" s="175" t="s">
        <v>1756</v>
      </c>
      <c r="M628" s="175" t="s">
        <v>88</v>
      </c>
      <c r="N628" s="175" t="s">
        <v>1757</v>
      </c>
      <c r="O628" s="175" t="s">
        <v>120</v>
      </c>
      <c r="P628" s="179" t="s">
        <v>167</v>
      </c>
      <c r="Q628" s="179" t="s">
        <v>2042</v>
      </c>
      <c r="R628" s="180"/>
      <c r="S628" s="235">
        <f t="shared" si="529"/>
        <v>1</v>
      </c>
      <c r="T628" s="236" t="str">
        <f t="shared" si="530"/>
        <v/>
      </c>
      <c r="U628" s="237" t="str">
        <f t="shared" si="531"/>
        <v/>
      </c>
      <c r="V628" s="245" t="str">
        <f t="shared" si="532"/>
        <v/>
      </c>
      <c r="W628" s="236" t="str">
        <f t="shared" si="533"/>
        <v/>
      </c>
      <c r="X628" s="237" t="str">
        <f t="shared" si="534"/>
        <v/>
      </c>
      <c r="Y628" s="245" t="str">
        <f t="shared" si="535"/>
        <v/>
      </c>
      <c r="Z628" s="236" t="str">
        <f t="shared" si="536"/>
        <v/>
      </c>
      <c r="AA628" s="248" t="str">
        <f t="shared" si="537"/>
        <v/>
      </c>
      <c r="AB628" s="235" t="str">
        <f t="shared" si="538"/>
        <v/>
      </c>
      <c r="AC628" s="236" t="str">
        <f t="shared" si="539"/>
        <v/>
      </c>
      <c r="AD628" s="236" t="str">
        <f t="shared" si="540"/>
        <v/>
      </c>
      <c r="AE628" s="237">
        <f t="shared" si="541"/>
        <v>1</v>
      </c>
      <c r="AF628" s="245" t="str">
        <f t="shared" si="542"/>
        <v/>
      </c>
      <c r="AG628" s="236" t="str">
        <f t="shared" si="543"/>
        <v/>
      </c>
      <c r="AH628" s="236" t="str">
        <f t="shared" si="544"/>
        <v/>
      </c>
      <c r="AI628" s="237" t="str">
        <f t="shared" si="545"/>
        <v/>
      </c>
      <c r="AJ628" s="245" t="str">
        <f t="shared" si="546"/>
        <v/>
      </c>
      <c r="AK628" s="236" t="str">
        <f t="shared" si="547"/>
        <v/>
      </c>
      <c r="AL628" s="236" t="str">
        <f t="shared" si="548"/>
        <v/>
      </c>
      <c r="AM628" s="248" t="str">
        <f t="shared" si="549"/>
        <v/>
      </c>
      <c r="AN628" s="235"/>
      <c r="AO628" s="237">
        <v>1</v>
      </c>
      <c r="AP628" s="245"/>
      <c r="AQ628" s="237"/>
      <c r="AR628" s="245"/>
      <c r="AS628" s="248"/>
      <c r="AT628">
        <f t="shared" si="550"/>
        <v>6</v>
      </c>
      <c r="AU628">
        <f t="shared" si="551"/>
        <v>11</v>
      </c>
      <c r="AV628">
        <f t="shared" si="552"/>
        <v>0</v>
      </c>
    </row>
    <row r="629" spans="1:48" ht="21.75">
      <c r="A629" s="174">
        <v>57</v>
      </c>
      <c r="B629" s="175" t="s">
        <v>1850</v>
      </c>
      <c r="C629" s="175" t="s">
        <v>96</v>
      </c>
      <c r="D629" s="176">
        <v>38650</v>
      </c>
      <c r="E629" s="177">
        <v>38650</v>
      </c>
      <c r="F629" s="181"/>
      <c r="G629" s="181"/>
      <c r="H629" s="178"/>
      <c r="I629" s="175" t="s">
        <v>58</v>
      </c>
      <c r="J629" s="177">
        <v>51044</v>
      </c>
      <c r="K629" s="179" t="s">
        <v>3</v>
      </c>
      <c r="L629" s="175" t="s">
        <v>696</v>
      </c>
      <c r="M629" s="175" t="s">
        <v>88</v>
      </c>
      <c r="N629" s="175" t="s">
        <v>290</v>
      </c>
      <c r="O629" s="175" t="s">
        <v>31</v>
      </c>
      <c r="P629" s="179" t="s">
        <v>99</v>
      </c>
      <c r="Q629" s="179" t="s">
        <v>1837</v>
      </c>
      <c r="R629" s="180"/>
      <c r="S629" s="235">
        <f t="shared" si="529"/>
        <v>1</v>
      </c>
      <c r="T629" s="236" t="str">
        <f t="shared" si="530"/>
        <v/>
      </c>
      <c r="U629" s="237" t="str">
        <f t="shared" si="531"/>
        <v/>
      </c>
      <c r="V629" s="245" t="str">
        <f t="shared" si="532"/>
        <v/>
      </c>
      <c r="W629" s="236" t="str">
        <f t="shared" si="533"/>
        <v/>
      </c>
      <c r="X629" s="237" t="str">
        <f t="shared" si="534"/>
        <v/>
      </c>
      <c r="Y629" s="245" t="str">
        <f t="shared" si="535"/>
        <v/>
      </c>
      <c r="Z629" s="236" t="str">
        <f t="shared" si="536"/>
        <v/>
      </c>
      <c r="AA629" s="248" t="str">
        <f t="shared" si="537"/>
        <v/>
      </c>
      <c r="AB629" s="235" t="str">
        <f t="shared" si="538"/>
        <v/>
      </c>
      <c r="AC629" s="236" t="str">
        <f t="shared" si="539"/>
        <v/>
      </c>
      <c r="AD629" s="236" t="str">
        <f t="shared" si="540"/>
        <v/>
      </c>
      <c r="AE629" s="237">
        <f t="shared" si="541"/>
        <v>1</v>
      </c>
      <c r="AF629" s="245" t="str">
        <f t="shared" si="542"/>
        <v/>
      </c>
      <c r="AG629" s="236" t="str">
        <f t="shared" si="543"/>
        <v/>
      </c>
      <c r="AH629" s="236" t="str">
        <f t="shared" si="544"/>
        <v/>
      </c>
      <c r="AI629" s="237" t="str">
        <f t="shared" si="545"/>
        <v/>
      </c>
      <c r="AJ629" s="245" t="str">
        <f t="shared" si="546"/>
        <v/>
      </c>
      <c r="AK629" s="236" t="str">
        <f t="shared" si="547"/>
        <v/>
      </c>
      <c r="AL629" s="236" t="str">
        <f t="shared" si="548"/>
        <v/>
      </c>
      <c r="AM629" s="248" t="str">
        <f t="shared" si="549"/>
        <v/>
      </c>
      <c r="AN629" s="235">
        <v>1</v>
      </c>
      <c r="AO629" s="237"/>
      <c r="AP629" s="245"/>
      <c r="AQ629" s="237"/>
      <c r="AR629" s="245"/>
      <c r="AS629" s="248"/>
      <c r="AT629">
        <f t="shared" si="550"/>
        <v>17</v>
      </c>
      <c r="AU629">
        <f t="shared" si="551"/>
        <v>7</v>
      </c>
      <c r="AV629">
        <f t="shared" si="552"/>
        <v>7</v>
      </c>
    </row>
    <row r="630" spans="1:48" ht="21.75">
      <c r="A630" s="174">
        <v>58</v>
      </c>
      <c r="B630" s="175" t="s">
        <v>2011</v>
      </c>
      <c r="C630" s="175" t="s">
        <v>96</v>
      </c>
      <c r="D630" s="176">
        <v>39203</v>
      </c>
      <c r="E630" s="177">
        <v>39203</v>
      </c>
      <c r="F630" s="181"/>
      <c r="G630" s="181"/>
      <c r="H630" s="178"/>
      <c r="I630" s="175" t="s">
        <v>58</v>
      </c>
      <c r="J630" s="177">
        <v>49218</v>
      </c>
      <c r="K630" s="179" t="s">
        <v>3</v>
      </c>
      <c r="L630" s="175" t="s">
        <v>2012</v>
      </c>
      <c r="M630" s="175" t="s">
        <v>1884</v>
      </c>
      <c r="N630" s="175" t="s">
        <v>2013</v>
      </c>
      <c r="O630" s="175" t="s">
        <v>1736</v>
      </c>
      <c r="P630" s="179" t="s">
        <v>60</v>
      </c>
      <c r="Q630" s="179" t="s">
        <v>1837</v>
      </c>
      <c r="R630" s="180"/>
      <c r="S630" s="235">
        <f t="shared" si="529"/>
        <v>1</v>
      </c>
      <c r="T630" s="236" t="str">
        <f t="shared" si="530"/>
        <v/>
      </c>
      <c r="U630" s="237" t="str">
        <f t="shared" si="531"/>
        <v/>
      </c>
      <c r="V630" s="245" t="str">
        <f t="shared" si="532"/>
        <v/>
      </c>
      <c r="W630" s="236" t="str">
        <f t="shared" si="533"/>
        <v/>
      </c>
      <c r="X630" s="237" t="str">
        <f t="shared" si="534"/>
        <v/>
      </c>
      <c r="Y630" s="245" t="str">
        <f t="shared" si="535"/>
        <v/>
      </c>
      <c r="Z630" s="236" t="str">
        <f t="shared" si="536"/>
        <v/>
      </c>
      <c r="AA630" s="248" t="str">
        <f t="shared" si="537"/>
        <v/>
      </c>
      <c r="AB630" s="235" t="str">
        <f t="shared" si="538"/>
        <v/>
      </c>
      <c r="AC630" s="236" t="str">
        <f t="shared" si="539"/>
        <v/>
      </c>
      <c r="AD630" s="236" t="str">
        <f t="shared" si="540"/>
        <v/>
      </c>
      <c r="AE630" s="237">
        <f t="shared" si="541"/>
        <v>1</v>
      </c>
      <c r="AF630" s="245" t="str">
        <f t="shared" si="542"/>
        <v/>
      </c>
      <c r="AG630" s="236" t="str">
        <f t="shared" si="543"/>
        <v/>
      </c>
      <c r="AH630" s="236" t="str">
        <f t="shared" si="544"/>
        <v/>
      </c>
      <c r="AI630" s="237" t="str">
        <f t="shared" si="545"/>
        <v/>
      </c>
      <c r="AJ630" s="245" t="str">
        <f t="shared" si="546"/>
        <v/>
      </c>
      <c r="AK630" s="236" t="str">
        <f t="shared" si="547"/>
        <v/>
      </c>
      <c r="AL630" s="236" t="str">
        <f t="shared" si="548"/>
        <v/>
      </c>
      <c r="AM630" s="248" t="str">
        <f t="shared" si="549"/>
        <v/>
      </c>
      <c r="AN630" s="235"/>
      <c r="AO630" s="237">
        <v>1</v>
      </c>
      <c r="AP630" s="245"/>
      <c r="AQ630" s="237"/>
      <c r="AR630" s="245"/>
      <c r="AS630" s="248"/>
      <c r="AT630">
        <f t="shared" si="550"/>
        <v>16</v>
      </c>
      <c r="AU630">
        <f t="shared" si="551"/>
        <v>1</v>
      </c>
      <c r="AV630">
        <f t="shared" si="552"/>
        <v>0</v>
      </c>
    </row>
    <row r="631" spans="1:48" ht="21.75">
      <c r="A631" s="174">
        <v>59</v>
      </c>
      <c r="B631" s="175" t="s">
        <v>1456</v>
      </c>
      <c r="C631" s="175" t="s">
        <v>96</v>
      </c>
      <c r="D631" s="176">
        <v>37020</v>
      </c>
      <c r="E631" s="177">
        <v>37020</v>
      </c>
      <c r="F631" s="181"/>
      <c r="G631" s="181"/>
      <c r="H631" s="178"/>
      <c r="I631" s="175" t="s">
        <v>58</v>
      </c>
      <c r="J631" s="177">
        <v>49583</v>
      </c>
      <c r="K631" s="179" t="s">
        <v>3</v>
      </c>
      <c r="L631" s="175" t="s">
        <v>481</v>
      </c>
      <c r="M631" s="175" t="s">
        <v>1884</v>
      </c>
      <c r="N631" s="175" t="s">
        <v>482</v>
      </c>
      <c r="O631" s="175" t="s">
        <v>13</v>
      </c>
      <c r="P631" s="179" t="s">
        <v>78</v>
      </c>
      <c r="Q631" s="179" t="s">
        <v>73</v>
      </c>
      <c r="R631" s="180"/>
      <c r="S631" s="235">
        <f t="shared" si="529"/>
        <v>1</v>
      </c>
      <c r="T631" s="236" t="str">
        <f t="shared" si="530"/>
        <v/>
      </c>
      <c r="U631" s="237" t="str">
        <f t="shared" si="531"/>
        <v/>
      </c>
      <c r="V631" s="245" t="str">
        <f t="shared" si="532"/>
        <v/>
      </c>
      <c r="W631" s="236" t="str">
        <f t="shared" si="533"/>
        <v/>
      </c>
      <c r="X631" s="237" t="str">
        <f t="shared" si="534"/>
        <v/>
      </c>
      <c r="Y631" s="245" t="str">
        <f t="shared" si="535"/>
        <v/>
      </c>
      <c r="Z631" s="236" t="str">
        <f t="shared" si="536"/>
        <v/>
      </c>
      <c r="AA631" s="248" t="str">
        <f t="shared" si="537"/>
        <v/>
      </c>
      <c r="AB631" s="235" t="str">
        <f t="shared" si="538"/>
        <v/>
      </c>
      <c r="AC631" s="236" t="str">
        <f t="shared" si="539"/>
        <v/>
      </c>
      <c r="AD631" s="236" t="str">
        <f t="shared" si="540"/>
        <v/>
      </c>
      <c r="AE631" s="237">
        <f t="shared" si="541"/>
        <v>1</v>
      </c>
      <c r="AF631" s="245" t="str">
        <f t="shared" si="542"/>
        <v/>
      </c>
      <c r="AG631" s="236" t="str">
        <f t="shared" si="543"/>
        <v/>
      </c>
      <c r="AH631" s="236" t="str">
        <f t="shared" si="544"/>
        <v/>
      </c>
      <c r="AI631" s="237" t="str">
        <f t="shared" si="545"/>
        <v/>
      </c>
      <c r="AJ631" s="245" t="str">
        <f t="shared" si="546"/>
        <v/>
      </c>
      <c r="AK631" s="236" t="str">
        <f t="shared" si="547"/>
        <v/>
      </c>
      <c r="AL631" s="236" t="str">
        <f t="shared" si="548"/>
        <v/>
      </c>
      <c r="AM631" s="248" t="str">
        <f t="shared" si="549"/>
        <v/>
      </c>
      <c r="AN631" s="235">
        <v>1</v>
      </c>
      <c r="AO631" s="237"/>
      <c r="AP631" s="245"/>
      <c r="AQ631" s="237"/>
      <c r="AR631" s="245"/>
      <c r="AS631" s="248"/>
      <c r="AT631">
        <f t="shared" si="550"/>
        <v>22</v>
      </c>
      <c r="AU631">
        <f t="shared" si="551"/>
        <v>0</v>
      </c>
      <c r="AV631">
        <f t="shared" si="552"/>
        <v>23</v>
      </c>
    </row>
    <row r="632" spans="1:48" ht="21.75">
      <c r="A632" s="174">
        <v>60</v>
      </c>
      <c r="B632" s="175" t="s">
        <v>1457</v>
      </c>
      <c r="C632" s="175" t="s">
        <v>96</v>
      </c>
      <c r="D632" s="176">
        <v>41001</v>
      </c>
      <c r="E632" s="177">
        <v>41001</v>
      </c>
      <c r="F632" s="181"/>
      <c r="G632" s="181"/>
      <c r="H632" s="178"/>
      <c r="I632" s="175" t="s">
        <v>58</v>
      </c>
      <c r="J632" s="177">
        <v>51044</v>
      </c>
      <c r="K632" s="179" t="s">
        <v>3</v>
      </c>
      <c r="L632" s="175" t="s">
        <v>1458</v>
      </c>
      <c r="M632" s="175" t="s">
        <v>5</v>
      </c>
      <c r="N632" s="175" t="s">
        <v>923</v>
      </c>
      <c r="O632" s="175" t="s">
        <v>7</v>
      </c>
      <c r="P632" s="179" t="s">
        <v>194</v>
      </c>
      <c r="Q632" s="179" t="s">
        <v>99</v>
      </c>
      <c r="R632" s="180"/>
      <c r="S632" s="235">
        <f t="shared" si="529"/>
        <v>1</v>
      </c>
      <c r="T632" s="236" t="str">
        <f t="shared" si="530"/>
        <v/>
      </c>
      <c r="U632" s="237" t="str">
        <f t="shared" si="531"/>
        <v/>
      </c>
      <c r="V632" s="245" t="str">
        <f t="shared" si="532"/>
        <v/>
      </c>
      <c r="W632" s="236" t="str">
        <f t="shared" si="533"/>
        <v/>
      </c>
      <c r="X632" s="237" t="str">
        <f t="shared" si="534"/>
        <v/>
      </c>
      <c r="Y632" s="245" t="str">
        <f t="shared" si="535"/>
        <v/>
      </c>
      <c r="Z632" s="236" t="str">
        <f t="shared" si="536"/>
        <v/>
      </c>
      <c r="AA632" s="248" t="str">
        <f t="shared" si="537"/>
        <v/>
      </c>
      <c r="AB632" s="235" t="str">
        <f t="shared" si="538"/>
        <v/>
      </c>
      <c r="AC632" s="236" t="str">
        <f t="shared" si="539"/>
        <v/>
      </c>
      <c r="AD632" s="236" t="str">
        <f t="shared" si="540"/>
        <v/>
      </c>
      <c r="AE632" s="237">
        <f t="shared" si="541"/>
        <v>1</v>
      </c>
      <c r="AF632" s="245" t="str">
        <f t="shared" si="542"/>
        <v/>
      </c>
      <c r="AG632" s="236" t="str">
        <f t="shared" si="543"/>
        <v/>
      </c>
      <c r="AH632" s="236" t="str">
        <f t="shared" si="544"/>
        <v/>
      </c>
      <c r="AI632" s="237" t="str">
        <f t="shared" si="545"/>
        <v/>
      </c>
      <c r="AJ632" s="245" t="str">
        <f t="shared" si="546"/>
        <v/>
      </c>
      <c r="AK632" s="236" t="str">
        <f t="shared" si="547"/>
        <v/>
      </c>
      <c r="AL632" s="236" t="str">
        <f t="shared" si="548"/>
        <v/>
      </c>
      <c r="AM632" s="248" t="str">
        <f t="shared" si="549"/>
        <v/>
      </c>
      <c r="AN632" s="235">
        <v>1</v>
      </c>
      <c r="AO632" s="237"/>
      <c r="AP632" s="245"/>
      <c r="AQ632" s="237"/>
      <c r="AR632" s="245"/>
      <c r="AS632" s="248"/>
      <c r="AT632">
        <f t="shared" si="550"/>
        <v>11</v>
      </c>
      <c r="AU632">
        <f t="shared" si="551"/>
        <v>1</v>
      </c>
      <c r="AV632">
        <f t="shared" si="552"/>
        <v>30</v>
      </c>
    </row>
    <row r="633" spans="1:48" ht="21.75">
      <c r="A633" s="174">
        <v>61</v>
      </c>
      <c r="B633" s="175" t="s">
        <v>1459</v>
      </c>
      <c r="C633" s="175" t="s">
        <v>96</v>
      </c>
      <c r="D633" s="176">
        <v>37043</v>
      </c>
      <c r="E633" s="177">
        <v>37043</v>
      </c>
      <c r="F633" s="181"/>
      <c r="G633" s="181"/>
      <c r="H633" s="178"/>
      <c r="I633" s="175" t="s">
        <v>58</v>
      </c>
      <c r="J633" s="177">
        <v>48853</v>
      </c>
      <c r="K633" s="179" t="s">
        <v>3</v>
      </c>
      <c r="L633" s="175" t="s">
        <v>595</v>
      </c>
      <c r="M633" s="175" t="s">
        <v>1884</v>
      </c>
      <c r="N633" s="175" t="s">
        <v>82</v>
      </c>
      <c r="O633" s="175" t="s">
        <v>414</v>
      </c>
      <c r="P633" s="179" t="s">
        <v>59</v>
      </c>
      <c r="Q633" s="179" t="s">
        <v>109</v>
      </c>
      <c r="R633" s="180"/>
      <c r="S633" s="235">
        <f t="shared" si="529"/>
        <v>1</v>
      </c>
      <c r="T633" s="236" t="str">
        <f t="shared" si="530"/>
        <v/>
      </c>
      <c r="U633" s="237" t="str">
        <f t="shared" si="531"/>
        <v/>
      </c>
      <c r="V633" s="245" t="str">
        <f t="shared" si="532"/>
        <v/>
      </c>
      <c r="W633" s="236" t="str">
        <f t="shared" si="533"/>
        <v/>
      </c>
      <c r="X633" s="237" t="str">
        <f t="shared" si="534"/>
        <v/>
      </c>
      <c r="Y633" s="245" t="str">
        <f t="shared" si="535"/>
        <v/>
      </c>
      <c r="Z633" s="236" t="str">
        <f t="shared" si="536"/>
        <v/>
      </c>
      <c r="AA633" s="248" t="str">
        <f t="shared" si="537"/>
        <v/>
      </c>
      <c r="AB633" s="235" t="str">
        <f t="shared" si="538"/>
        <v/>
      </c>
      <c r="AC633" s="236" t="str">
        <f t="shared" si="539"/>
        <v/>
      </c>
      <c r="AD633" s="236" t="str">
        <f t="shared" si="540"/>
        <v/>
      </c>
      <c r="AE633" s="237">
        <f t="shared" si="541"/>
        <v>1</v>
      </c>
      <c r="AF633" s="245" t="str">
        <f t="shared" si="542"/>
        <v/>
      </c>
      <c r="AG633" s="236" t="str">
        <f t="shared" si="543"/>
        <v/>
      </c>
      <c r="AH633" s="236" t="str">
        <f t="shared" si="544"/>
        <v/>
      </c>
      <c r="AI633" s="237" t="str">
        <f t="shared" si="545"/>
        <v/>
      </c>
      <c r="AJ633" s="245" t="str">
        <f t="shared" si="546"/>
        <v/>
      </c>
      <c r="AK633" s="236" t="str">
        <f t="shared" si="547"/>
        <v/>
      </c>
      <c r="AL633" s="236" t="str">
        <f t="shared" si="548"/>
        <v/>
      </c>
      <c r="AM633" s="248" t="str">
        <f t="shared" si="549"/>
        <v/>
      </c>
      <c r="AN633" s="235">
        <v>1</v>
      </c>
      <c r="AO633" s="237"/>
      <c r="AP633" s="245"/>
      <c r="AQ633" s="237"/>
      <c r="AR633" s="245"/>
      <c r="AS633" s="248"/>
      <c r="AT633">
        <f t="shared" si="550"/>
        <v>22</v>
      </c>
      <c r="AU633">
        <f t="shared" si="551"/>
        <v>0</v>
      </c>
      <c r="AV633">
        <f t="shared" si="552"/>
        <v>0</v>
      </c>
    </row>
    <row r="634" spans="1:48" ht="21.75">
      <c r="A634" s="174">
        <v>62</v>
      </c>
      <c r="B634" s="175" t="s">
        <v>1462</v>
      </c>
      <c r="C634" s="175" t="s">
        <v>96</v>
      </c>
      <c r="D634" s="176">
        <v>41533</v>
      </c>
      <c r="E634" s="177">
        <v>41533</v>
      </c>
      <c r="F634" s="181"/>
      <c r="G634" s="181"/>
      <c r="H634" s="178"/>
      <c r="I634" s="175" t="s">
        <v>58</v>
      </c>
      <c r="J634" s="177">
        <v>47757</v>
      </c>
      <c r="K634" s="179" t="s">
        <v>3</v>
      </c>
      <c r="L634" s="175" t="s">
        <v>1463</v>
      </c>
      <c r="M634" s="175" t="s">
        <v>1884</v>
      </c>
      <c r="N634" s="175" t="s">
        <v>1361</v>
      </c>
      <c r="O634" s="175" t="s">
        <v>1464</v>
      </c>
      <c r="P634" s="179" t="s">
        <v>59</v>
      </c>
      <c r="Q634" s="179" t="s">
        <v>109</v>
      </c>
      <c r="R634" s="180"/>
      <c r="S634" s="235">
        <f t="shared" si="529"/>
        <v>1</v>
      </c>
      <c r="T634" s="236" t="str">
        <f t="shared" si="530"/>
        <v/>
      </c>
      <c r="U634" s="237" t="str">
        <f t="shared" si="531"/>
        <v/>
      </c>
      <c r="V634" s="245" t="str">
        <f t="shared" si="532"/>
        <v/>
      </c>
      <c r="W634" s="236" t="str">
        <f t="shared" si="533"/>
        <v/>
      </c>
      <c r="X634" s="237" t="str">
        <f t="shared" si="534"/>
        <v/>
      </c>
      <c r="Y634" s="245" t="str">
        <f t="shared" si="535"/>
        <v/>
      </c>
      <c r="Z634" s="236" t="str">
        <f t="shared" si="536"/>
        <v/>
      </c>
      <c r="AA634" s="248" t="str">
        <f t="shared" si="537"/>
        <v/>
      </c>
      <c r="AB634" s="235" t="str">
        <f t="shared" si="538"/>
        <v/>
      </c>
      <c r="AC634" s="236" t="str">
        <f t="shared" si="539"/>
        <v/>
      </c>
      <c r="AD634" s="236" t="str">
        <f t="shared" si="540"/>
        <v/>
      </c>
      <c r="AE634" s="237">
        <f t="shared" si="541"/>
        <v>1</v>
      </c>
      <c r="AF634" s="245" t="str">
        <f t="shared" si="542"/>
        <v/>
      </c>
      <c r="AG634" s="236" t="str">
        <f t="shared" si="543"/>
        <v/>
      </c>
      <c r="AH634" s="236" t="str">
        <f t="shared" si="544"/>
        <v/>
      </c>
      <c r="AI634" s="237" t="str">
        <f t="shared" si="545"/>
        <v/>
      </c>
      <c r="AJ634" s="245" t="str">
        <f t="shared" si="546"/>
        <v/>
      </c>
      <c r="AK634" s="236" t="str">
        <f t="shared" si="547"/>
        <v/>
      </c>
      <c r="AL634" s="236" t="str">
        <f t="shared" si="548"/>
        <v/>
      </c>
      <c r="AM634" s="248" t="str">
        <f t="shared" si="549"/>
        <v/>
      </c>
      <c r="AN634" s="235"/>
      <c r="AO634" s="237">
        <v>1</v>
      </c>
      <c r="AP634" s="245"/>
      <c r="AQ634" s="237"/>
      <c r="AR634" s="245"/>
      <c r="AS634" s="248"/>
      <c r="AT634">
        <f t="shared" si="550"/>
        <v>9</v>
      </c>
      <c r="AU634">
        <f t="shared" si="551"/>
        <v>8</v>
      </c>
      <c r="AV634">
        <f t="shared" si="552"/>
        <v>16</v>
      </c>
    </row>
    <row r="635" spans="1:48" ht="21.75">
      <c r="A635" s="174">
        <v>63</v>
      </c>
      <c r="B635" s="175" t="s">
        <v>1468</v>
      </c>
      <c r="C635" s="175" t="s">
        <v>96</v>
      </c>
      <c r="D635" s="176">
        <v>38299</v>
      </c>
      <c r="E635" s="177">
        <v>38299</v>
      </c>
      <c r="F635" s="181"/>
      <c r="G635" s="181"/>
      <c r="H635" s="178"/>
      <c r="I635" s="175" t="s">
        <v>58</v>
      </c>
      <c r="J635" s="177">
        <v>50314</v>
      </c>
      <c r="K635" s="179" t="s">
        <v>3</v>
      </c>
      <c r="L635" s="175" t="s">
        <v>725</v>
      </c>
      <c r="M635" s="175" t="s">
        <v>5</v>
      </c>
      <c r="N635" s="175" t="s">
        <v>605</v>
      </c>
      <c r="O635" s="175" t="s">
        <v>7</v>
      </c>
      <c r="P635" s="179" t="s">
        <v>38</v>
      </c>
      <c r="Q635" s="179" t="s">
        <v>117</v>
      </c>
      <c r="R635" s="180"/>
      <c r="S635" s="235">
        <f t="shared" si="529"/>
        <v>1</v>
      </c>
      <c r="T635" s="236" t="str">
        <f t="shared" si="530"/>
        <v/>
      </c>
      <c r="U635" s="237" t="str">
        <f t="shared" si="531"/>
        <v/>
      </c>
      <c r="V635" s="245" t="str">
        <f t="shared" si="532"/>
        <v/>
      </c>
      <c r="W635" s="236" t="str">
        <f t="shared" si="533"/>
        <v/>
      </c>
      <c r="X635" s="237" t="str">
        <f t="shared" si="534"/>
        <v/>
      </c>
      <c r="Y635" s="245" t="str">
        <f t="shared" si="535"/>
        <v/>
      </c>
      <c r="Z635" s="236" t="str">
        <f t="shared" si="536"/>
        <v/>
      </c>
      <c r="AA635" s="248" t="str">
        <f t="shared" si="537"/>
        <v/>
      </c>
      <c r="AB635" s="235" t="str">
        <f t="shared" si="538"/>
        <v/>
      </c>
      <c r="AC635" s="236" t="str">
        <f t="shared" si="539"/>
        <v/>
      </c>
      <c r="AD635" s="236" t="str">
        <f t="shared" si="540"/>
        <v/>
      </c>
      <c r="AE635" s="237">
        <f t="shared" si="541"/>
        <v>1</v>
      </c>
      <c r="AF635" s="245" t="str">
        <f t="shared" si="542"/>
        <v/>
      </c>
      <c r="AG635" s="236" t="str">
        <f t="shared" si="543"/>
        <v/>
      </c>
      <c r="AH635" s="236" t="str">
        <f t="shared" si="544"/>
        <v/>
      </c>
      <c r="AI635" s="237" t="str">
        <f t="shared" si="545"/>
        <v/>
      </c>
      <c r="AJ635" s="245" t="str">
        <f t="shared" si="546"/>
        <v/>
      </c>
      <c r="AK635" s="236" t="str">
        <f t="shared" si="547"/>
        <v/>
      </c>
      <c r="AL635" s="236" t="str">
        <f t="shared" si="548"/>
        <v/>
      </c>
      <c r="AM635" s="248" t="str">
        <f t="shared" si="549"/>
        <v/>
      </c>
      <c r="AN635" s="235">
        <v>1</v>
      </c>
      <c r="AO635" s="237"/>
      <c r="AP635" s="245"/>
      <c r="AQ635" s="237"/>
      <c r="AR635" s="245"/>
      <c r="AS635" s="248"/>
      <c r="AT635">
        <f t="shared" si="550"/>
        <v>18</v>
      </c>
      <c r="AU635">
        <f t="shared" si="551"/>
        <v>6</v>
      </c>
      <c r="AV635">
        <f t="shared" si="552"/>
        <v>24</v>
      </c>
    </row>
    <row r="636" spans="1:48" ht="21.75">
      <c r="A636" s="174">
        <v>64</v>
      </c>
      <c r="B636" s="175" t="s">
        <v>2055</v>
      </c>
      <c r="C636" s="175" t="s">
        <v>96</v>
      </c>
      <c r="D636" s="176">
        <v>41061</v>
      </c>
      <c r="E636" s="177">
        <v>41063</v>
      </c>
      <c r="F636" s="181"/>
      <c r="G636" s="181"/>
      <c r="H636" s="178"/>
      <c r="I636" s="175" t="s">
        <v>58</v>
      </c>
      <c r="J636" s="177">
        <v>50314</v>
      </c>
      <c r="K636" s="179" t="s">
        <v>3</v>
      </c>
      <c r="L636" s="175" t="s">
        <v>1895</v>
      </c>
      <c r="M636" s="175" t="s">
        <v>88</v>
      </c>
      <c r="N636" s="175" t="s">
        <v>140</v>
      </c>
      <c r="O636" s="175" t="s">
        <v>304</v>
      </c>
      <c r="P636" s="179" t="s">
        <v>167</v>
      </c>
      <c r="Q636" s="179" t="s">
        <v>2042</v>
      </c>
      <c r="R636" s="175"/>
      <c r="S636" s="235">
        <f t="shared" ref="S636:S663" si="553">IF($B636&lt;&gt;"",IF(AND($K636="เอก",OR($AT636&gt;0,AND($AT636=0,$AU636&gt;=9))),1,""),"")</f>
        <v>1</v>
      </c>
      <c r="T636" s="236" t="str">
        <f t="shared" ref="T636:T663" si="554">IF($B636&lt;&gt;"",IF(AND($K636="โท",OR($AT636&gt;0,AND($AT636=0,$AU636&gt;=9))),1,""),"")</f>
        <v/>
      </c>
      <c r="U636" s="237" t="str">
        <f t="shared" ref="U636:U663" si="555">IF($B636&lt;&gt;"",IF(AND($K636="ตรี",OR($AT636&gt;0,AND($AT636=0,$AU636&gt;=9))),1,""),"")</f>
        <v/>
      </c>
      <c r="V636" s="245" t="str">
        <f t="shared" ref="V636:V663" si="556">IF($B636&lt;&gt;"",IF(AND($K636="เอก",AND($AT636=0,AND($AU636&gt;=6,$AU636&lt;=8))),1,""),"")</f>
        <v/>
      </c>
      <c r="W636" s="236" t="str">
        <f t="shared" ref="W636:W663" si="557">IF($B636&lt;&gt;"",IF(AND($K636="โท",AND($AT636=0,AND($AU636&gt;=6,$AU636&lt;=8))),1,""),"")</f>
        <v/>
      </c>
      <c r="X636" s="237" t="str">
        <f t="shared" ref="X636:X663" si="558">IF($B636&lt;&gt;"",IF(AND($K636="ตรี",AND($AT636=0,AND($AU636&gt;=6,$AU636&lt;=8))),1,""),"")</f>
        <v/>
      </c>
      <c r="Y636" s="245" t="str">
        <f t="shared" ref="Y636:Y663" si="559">IF($B636&lt;&gt;"",IF(AND($K636="เอก",AND($AT636=0,AND($AU636&gt;=0,$AU636&lt;=5))),1,""),"")</f>
        <v/>
      </c>
      <c r="Z636" s="236" t="str">
        <f t="shared" ref="Z636:Z663" si="560">IF($B636&lt;&gt;"",IF(AND($K636="โท",AND($AT636=0,AND($AU636&gt;=0,$AU636&lt;=5))),1,""),"")</f>
        <v/>
      </c>
      <c r="AA636" s="248" t="str">
        <f t="shared" ref="AA636:AA663" si="561">IF($B636&lt;&gt;"",IF(AND($K636="ตรี",AND($AT636=0,AND($AU636&gt;=0,$AU636&lt;=5))),1,""),"")</f>
        <v/>
      </c>
      <c r="AB636" s="235" t="str">
        <f t="shared" ref="AB636:AB663" si="562">IF($B636&lt;&gt;"",IF(AND($C636="ศาสตราจารย์",OR($AT636&gt;0,AND($AT636=0,$AU636&gt;=9))),1,""),"")</f>
        <v/>
      </c>
      <c r="AC636" s="236" t="str">
        <f t="shared" ref="AC636:AC663" si="563">IF($B636&lt;&gt;"",IF(AND($C636="รองศาสตราจารย์",OR($AT636&gt;0,AND($AT636=0,$AU636&gt;=9))),1,""),"")</f>
        <v/>
      </c>
      <c r="AD636" s="236" t="str">
        <f t="shared" ref="AD636:AD663" si="564">IF($B636&lt;&gt;"",IF(AND($C636="ผู้ช่วยศาสตราจารย์",OR($AT636&gt;0,AND($AT636=0,$AU636&gt;=9))),1,""),"")</f>
        <v/>
      </c>
      <c r="AE636" s="237">
        <f t="shared" ref="AE636:AE663" si="565">IF($B636&lt;&gt;"",IF(AND($C636="อาจารย์",OR($AT636&gt;0,AND($AT636=0,$AU636&gt;=9))),1,""),"")</f>
        <v>1</v>
      </c>
      <c r="AF636" s="245" t="str">
        <f t="shared" ref="AF636:AF663" si="566">IF($B636&lt;&gt;"",IF(AND($C636="ศาสตราจารย์",AND($AT636=0,AND($AU636&gt;=6,$AU636&lt;=8))),1,""),"")</f>
        <v/>
      </c>
      <c r="AG636" s="236" t="str">
        <f t="shared" ref="AG636:AG663" si="567">IF($B636&lt;&gt;"",IF(AND($C636="รองศาสตราจารย์",AND($AT636=0,AND($AU636&gt;=6,$AU636&lt;=8))),1,""),"")</f>
        <v/>
      </c>
      <c r="AH636" s="236" t="str">
        <f t="shared" ref="AH636:AH663" si="568">IF($B636&lt;&gt;"",IF(AND($C636="ผู้ช่วยศาสตราจารย์",AND($AT636=0,AND($AU636&gt;=6,$AU636&lt;=8))),1,""),"")</f>
        <v/>
      </c>
      <c r="AI636" s="237" t="str">
        <f t="shared" ref="AI636:AI663" si="569">IF($B636&lt;&gt;"",IF(AND($C636="อาจารย์",AND($AT636=0,AND($AU636&gt;=6,$AU636&lt;=8))),1,""),"")</f>
        <v/>
      </c>
      <c r="AJ636" s="245" t="str">
        <f t="shared" ref="AJ636:AJ663" si="570">IF($B636&lt;&gt;"",IF(AND($C636="ศาสตราจารย์",AND($AT636=0,AND($AU636&gt;=0,$AU636&lt;=5))),1,""),"")</f>
        <v/>
      </c>
      <c r="AK636" s="236" t="str">
        <f t="shared" ref="AK636:AK663" si="571">IF($B636&lt;&gt;"",IF(AND($C636="รองศาสตราจารย์",AND($AT636=0,AND($AU636&gt;=0,$AU636&lt;=5))),1,""),"")</f>
        <v/>
      </c>
      <c r="AL636" s="236" t="str">
        <f t="shared" ref="AL636:AL663" si="572">IF($B636&lt;&gt;"",IF(AND($C636="ผู้ช่วยศาสตราจารย์",AND($AT636=0,AND($AU636&gt;=0,$AU636&lt;=5))),1,""),"")</f>
        <v/>
      </c>
      <c r="AM636" s="248" t="str">
        <f t="shared" ref="AM636:AM663" si="573">IF($B636&lt;&gt;"",IF(AND($C636="อาจารย์",AND($AT636=0,AND($AU636&gt;=0,$AU636&lt;=5))),1,""),"")</f>
        <v/>
      </c>
      <c r="AN636" s="235"/>
      <c r="AO636" s="237">
        <v>1</v>
      </c>
      <c r="AP636" s="245"/>
      <c r="AQ636" s="237"/>
      <c r="AR636" s="245"/>
      <c r="AS636" s="248"/>
      <c r="AT636">
        <f t="shared" ref="AT636:AT663" si="574">IF(B636&lt;&gt;"",DATEDIF(E636,$AT$9,"Y"),"")</f>
        <v>10</v>
      </c>
      <c r="AU636">
        <f t="shared" ref="AU636:AU663" si="575">IF(B636&lt;&gt;"",DATEDIF(E636,$AT$9,"YM"),"")</f>
        <v>11</v>
      </c>
      <c r="AV636">
        <f t="shared" ref="AV636:AV663" si="576">IF(B636&lt;&gt;"",DATEDIF(E636,$AT$9,"MD"),"")</f>
        <v>29</v>
      </c>
    </row>
    <row r="637" spans="1:48" ht="21.75">
      <c r="A637" s="174">
        <v>65</v>
      </c>
      <c r="B637" s="175" t="s">
        <v>1469</v>
      </c>
      <c r="C637" s="175" t="s">
        <v>96</v>
      </c>
      <c r="D637" s="176">
        <v>38110</v>
      </c>
      <c r="E637" s="177">
        <v>38110</v>
      </c>
      <c r="F637" s="181"/>
      <c r="G637" s="181"/>
      <c r="H637" s="178"/>
      <c r="I637" s="175" t="s">
        <v>58</v>
      </c>
      <c r="J637" s="177">
        <v>50679</v>
      </c>
      <c r="K637" s="179" t="s">
        <v>3</v>
      </c>
      <c r="L637" s="175" t="s">
        <v>918</v>
      </c>
      <c r="M637" s="175" t="s">
        <v>1884</v>
      </c>
      <c r="N637" s="175" t="s">
        <v>919</v>
      </c>
      <c r="O637" s="175" t="s">
        <v>347</v>
      </c>
      <c r="P637" s="179" t="s">
        <v>59</v>
      </c>
      <c r="Q637" s="179" t="s">
        <v>72</v>
      </c>
      <c r="R637" s="180"/>
      <c r="S637" s="235">
        <f t="shared" si="553"/>
        <v>1</v>
      </c>
      <c r="T637" s="236" t="str">
        <f t="shared" si="554"/>
        <v/>
      </c>
      <c r="U637" s="237" t="str">
        <f t="shared" si="555"/>
        <v/>
      </c>
      <c r="V637" s="245" t="str">
        <f t="shared" si="556"/>
        <v/>
      </c>
      <c r="W637" s="236" t="str">
        <f t="shared" si="557"/>
        <v/>
      </c>
      <c r="X637" s="237" t="str">
        <f t="shared" si="558"/>
        <v/>
      </c>
      <c r="Y637" s="245" t="str">
        <f t="shared" si="559"/>
        <v/>
      </c>
      <c r="Z637" s="236" t="str">
        <f t="shared" si="560"/>
        <v/>
      </c>
      <c r="AA637" s="248" t="str">
        <f t="shared" si="561"/>
        <v/>
      </c>
      <c r="AB637" s="235" t="str">
        <f t="shared" si="562"/>
        <v/>
      </c>
      <c r="AC637" s="236" t="str">
        <f t="shared" si="563"/>
        <v/>
      </c>
      <c r="AD637" s="236" t="str">
        <f t="shared" si="564"/>
        <v/>
      </c>
      <c r="AE637" s="237">
        <f t="shared" si="565"/>
        <v>1</v>
      </c>
      <c r="AF637" s="245" t="str">
        <f t="shared" si="566"/>
        <v/>
      </c>
      <c r="AG637" s="236" t="str">
        <f t="shared" si="567"/>
        <v/>
      </c>
      <c r="AH637" s="236" t="str">
        <f t="shared" si="568"/>
        <v/>
      </c>
      <c r="AI637" s="237" t="str">
        <f t="shared" si="569"/>
        <v/>
      </c>
      <c r="AJ637" s="245" t="str">
        <f t="shared" si="570"/>
        <v/>
      </c>
      <c r="AK637" s="236" t="str">
        <f t="shared" si="571"/>
        <v/>
      </c>
      <c r="AL637" s="236" t="str">
        <f t="shared" si="572"/>
        <v/>
      </c>
      <c r="AM637" s="248" t="str">
        <f t="shared" si="573"/>
        <v/>
      </c>
      <c r="AN637" s="235">
        <v>1</v>
      </c>
      <c r="AO637" s="237"/>
      <c r="AP637" s="245"/>
      <c r="AQ637" s="237"/>
      <c r="AR637" s="245"/>
      <c r="AS637" s="248"/>
      <c r="AT637">
        <f t="shared" si="574"/>
        <v>19</v>
      </c>
      <c r="AU637">
        <f t="shared" si="575"/>
        <v>0</v>
      </c>
      <c r="AV637">
        <f t="shared" si="576"/>
        <v>29</v>
      </c>
    </row>
    <row r="638" spans="1:48" ht="21.75">
      <c r="A638" s="174">
        <v>66</v>
      </c>
      <c r="B638" s="175" t="s">
        <v>1475</v>
      </c>
      <c r="C638" s="175" t="s">
        <v>96</v>
      </c>
      <c r="D638" s="176">
        <v>39972</v>
      </c>
      <c r="E638" s="177">
        <v>39972</v>
      </c>
      <c r="F638" s="181"/>
      <c r="G638" s="181"/>
      <c r="H638" s="178"/>
      <c r="I638" s="175" t="s">
        <v>58</v>
      </c>
      <c r="J638" s="177">
        <v>49218</v>
      </c>
      <c r="K638" s="179" t="s">
        <v>3</v>
      </c>
      <c r="L638" s="175" t="s">
        <v>359</v>
      </c>
      <c r="M638" s="175" t="s">
        <v>5</v>
      </c>
      <c r="N638" s="175" t="s">
        <v>339</v>
      </c>
      <c r="O638" s="175" t="s">
        <v>7</v>
      </c>
      <c r="P638" s="179" t="s">
        <v>78</v>
      </c>
      <c r="Q638" s="179" t="s">
        <v>38</v>
      </c>
      <c r="R638" s="180"/>
      <c r="S638" s="235">
        <f t="shared" si="553"/>
        <v>1</v>
      </c>
      <c r="T638" s="236" t="str">
        <f t="shared" si="554"/>
        <v/>
      </c>
      <c r="U638" s="237" t="str">
        <f t="shared" si="555"/>
        <v/>
      </c>
      <c r="V638" s="245" t="str">
        <f t="shared" si="556"/>
        <v/>
      </c>
      <c r="W638" s="236" t="str">
        <f t="shared" si="557"/>
        <v/>
      </c>
      <c r="X638" s="237" t="str">
        <f t="shared" si="558"/>
        <v/>
      </c>
      <c r="Y638" s="245" t="str">
        <f t="shared" si="559"/>
        <v/>
      </c>
      <c r="Z638" s="236" t="str">
        <f t="shared" si="560"/>
        <v/>
      </c>
      <c r="AA638" s="248" t="str">
        <f t="shared" si="561"/>
        <v/>
      </c>
      <c r="AB638" s="235" t="str">
        <f t="shared" si="562"/>
        <v/>
      </c>
      <c r="AC638" s="236" t="str">
        <f t="shared" si="563"/>
        <v/>
      </c>
      <c r="AD638" s="236" t="str">
        <f t="shared" si="564"/>
        <v/>
      </c>
      <c r="AE638" s="237">
        <f t="shared" si="565"/>
        <v>1</v>
      </c>
      <c r="AF638" s="245" t="str">
        <f t="shared" si="566"/>
        <v/>
      </c>
      <c r="AG638" s="236" t="str">
        <f t="shared" si="567"/>
        <v/>
      </c>
      <c r="AH638" s="236" t="str">
        <f t="shared" si="568"/>
        <v/>
      </c>
      <c r="AI638" s="237" t="str">
        <f t="shared" si="569"/>
        <v/>
      </c>
      <c r="AJ638" s="245" t="str">
        <f t="shared" si="570"/>
        <v/>
      </c>
      <c r="AK638" s="236" t="str">
        <f t="shared" si="571"/>
        <v/>
      </c>
      <c r="AL638" s="236" t="str">
        <f t="shared" si="572"/>
        <v/>
      </c>
      <c r="AM638" s="248" t="str">
        <f t="shared" si="573"/>
        <v/>
      </c>
      <c r="AN638" s="235">
        <v>1</v>
      </c>
      <c r="AO638" s="237"/>
      <c r="AP638" s="245"/>
      <c r="AQ638" s="237"/>
      <c r="AR638" s="245"/>
      <c r="AS638" s="248"/>
      <c r="AT638">
        <f t="shared" si="574"/>
        <v>13</v>
      </c>
      <c r="AU638">
        <f t="shared" si="575"/>
        <v>11</v>
      </c>
      <c r="AV638">
        <f t="shared" si="576"/>
        <v>24</v>
      </c>
    </row>
    <row r="639" spans="1:48" ht="21.75">
      <c r="A639" s="174">
        <v>67</v>
      </c>
      <c r="B639" s="175" t="s">
        <v>1476</v>
      </c>
      <c r="C639" s="175" t="s">
        <v>96</v>
      </c>
      <c r="D639" s="176">
        <v>41668</v>
      </c>
      <c r="E639" s="177">
        <v>41668</v>
      </c>
      <c r="F639" s="181"/>
      <c r="G639" s="181"/>
      <c r="H639" s="178"/>
      <c r="I639" s="175" t="s">
        <v>58</v>
      </c>
      <c r="J639" s="177">
        <v>52505</v>
      </c>
      <c r="K639" s="179" t="s">
        <v>3</v>
      </c>
      <c r="L639" s="175" t="s">
        <v>4</v>
      </c>
      <c r="M639" s="175" t="s">
        <v>5</v>
      </c>
      <c r="N639" s="175" t="s">
        <v>6</v>
      </c>
      <c r="O639" s="175" t="s">
        <v>7</v>
      </c>
      <c r="P639" s="179" t="s">
        <v>78</v>
      </c>
      <c r="Q639" s="179" t="s">
        <v>73</v>
      </c>
      <c r="R639" s="180"/>
      <c r="S639" s="235">
        <f t="shared" si="553"/>
        <v>1</v>
      </c>
      <c r="T639" s="236" t="str">
        <f t="shared" si="554"/>
        <v/>
      </c>
      <c r="U639" s="237" t="str">
        <f t="shared" si="555"/>
        <v/>
      </c>
      <c r="V639" s="245" t="str">
        <f t="shared" si="556"/>
        <v/>
      </c>
      <c r="W639" s="236" t="str">
        <f t="shared" si="557"/>
        <v/>
      </c>
      <c r="X639" s="237" t="str">
        <f t="shared" si="558"/>
        <v/>
      </c>
      <c r="Y639" s="245" t="str">
        <f t="shared" si="559"/>
        <v/>
      </c>
      <c r="Z639" s="236" t="str">
        <f t="shared" si="560"/>
        <v/>
      </c>
      <c r="AA639" s="248" t="str">
        <f t="shared" si="561"/>
        <v/>
      </c>
      <c r="AB639" s="235" t="str">
        <f t="shared" si="562"/>
        <v/>
      </c>
      <c r="AC639" s="236" t="str">
        <f t="shared" si="563"/>
        <v/>
      </c>
      <c r="AD639" s="236" t="str">
        <f t="shared" si="564"/>
        <v/>
      </c>
      <c r="AE639" s="237">
        <f t="shared" si="565"/>
        <v>1</v>
      </c>
      <c r="AF639" s="245" t="str">
        <f t="shared" si="566"/>
        <v/>
      </c>
      <c r="AG639" s="236" t="str">
        <f t="shared" si="567"/>
        <v/>
      </c>
      <c r="AH639" s="236" t="str">
        <f t="shared" si="568"/>
        <v/>
      </c>
      <c r="AI639" s="237" t="str">
        <f t="shared" si="569"/>
        <v/>
      </c>
      <c r="AJ639" s="245" t="str">
        <f t="shared" si="570"/>
        <v/>
      </c>
      <c r="AK639" s="236" t="str">
        <f t="shared" si="571"/>
        <v/>
      </c>
      <c r="AL639" s="236" t="str">
        <f t="shared" si="572"/>
        <v/>
      </c>
      <c r="AM639" s="248" t="str">
        <f t="shared" si="573"/>
        <v/>
      </c>
      <c r="AN639" s="235">
        <v>1</v>
      </c>
      <c r="AO639" s="237"/>
      <c r="AP639" s="245"/>
      <c r="AQ639" s="237"/>
      <c r="AR639" s="245"/>
      <c r="AS639" s="248"/>
      <c r="AT639">
        <f t="shared" si="574"/>
        <v>9</v>
      </c>
      <c r="AU639">
        <f t="shared" si="575"/>
        <v>4</v>
      </c>
      <c r="AV639">
        <f t="shared" si="576"/>
        <v>3</v>
      </c>
    </row>
    <row r="640" spans="1:48" ht="21.75">
      <c r="A640" s="174">
        <v>68</v>
      </c>
      <c r="B640" s="175" t="s">
        <v>2441</v>
      </c>
      <c r="C640" s="175" t="s">
        <v>96</v>
      </c>
      <c r="D640" s="176">
        <v>38474</v>
      </c>
      <c r="E640" s="177">
        <v>38474</v>
      </c>
      <c r="F640" s="181"/>
      <c r="G640" s="181"/>
      <c r="H640" s="178"/>
      <c r="I640" s="175" t="s">
        <v>58</v>
      </c>
      <c r="J640" s="177">
        <v>50679</v>
      </c>
      <c r="K640" s="179" t="s">
        <v>3</v>
      </c>
      <c r="L640" s="175" t="s">
        <v>2442</v>
      </c>
      <c r="M640" s="175" t="s">
        <v>88</v>
      </c>
      <c r="N640" s="175" t="s">
        <v>1047</v>
      </c>
      <c r="O640" s="175" t="s">
        <v>157</v>
      </c>
      <c r="P640" s="179" t="s">
        <v>117</v>
      </c>
      <c r="Q640" s="179" t="s">
        <v>2313</v>
      </c>
      <c r="R640" s="180"/>
      <c r="S640" s="235">
        <f t="shared" si="553"/>
        <v>1</v>
      </c>
      <c r="T640" s="236" t="str">
        <f t="shared" si="554"/>
        <v/>
      </c>
      <c r="U640" s="237" t="str">
        <f t="shared" si="555"/>
        <v/>
      </c>
      <c r="V640" s="245" t="str">
        <f t="shared" si="556"/>
        <v/>
      </c>
      <c r="W640" s="236" t="str">
        <f t="shared" si="557"/>
        <v/>
      </c>
      <c r="X640" s="237" t="str">
        <f t="shared" si="558"/>
        <v/>
      </c>
      <c r="Y640" s="245" t="str">
        <f t="shared" si="559"/>
        <v/>
      </c>
      <c r="Z640" s="236" t="str">
        <f t="shared" si="560"/>
        <v/>
      </c>
      <c r="AA640" s="248" t="str">
        <f t="shared" si="561"/>
        <v/>
      </c>
      <c r="AB640" s="235" t="str">
        <f t="shared" si="562"/>
        <v/>
      </c>
      <c r="AC640" s="236" t="str">
        <f t="shared" si="563"/>
        <v/>
      </c>
      <c r="AD640" s="236" t="str">
        <f t="shared" si="564"/>
        <v/>
      </c>
      <c r="AE640" s="237">
        <f t="shared" si="565"/>
        <v>1</v>
      </c>
      <c r="AF640" s="245" t="str">
        <f t="shared" si="566"/>
        <v/>
      </c>
      <c r="AG640" s="236" t="str">
        <f t="shared" si="567"/>
        <v/>
      </c>
      <c r="AH640" s="236" t="str">
        <f t="shared" si="568"/>
        <v/>
      </c>
      <c r="AI640" s="237" t="str">
        <f t="shared" si="569"/>
        <v/>
      </c>
      <c r="AJ640" s="245" t="str">
        <f t="shared" si="570"/>
        <v/>
      </c>
      <c r="AK640" s="236" t="str">
        <f t="shared" si="571"/>
        <v/>
      </c>
      <c r="AL640" s="236" t="str">
        <f t="shared" si="572"/>
        <v/>
      </c>
      <c r="AM640" s="248" t="str">
        <f t="shared" si="573"/>
        <v/>
      </c>
      <c r="AN640" s="235"/>
      <c r="AO640" s="237">
        <v>1</v>
      </c>
      <c r="AP640" s="245"/>
      <c r="AQ640" s="237"/>
      <c r="AR640" s="245"/>
      <c r="AS640" s="248"/>
      <c r="AT640">
        <f t="shared" si="574"/>
        <v>18</v>
      </c>
      <c r="AU640">
        <f t="shared" si="575"/>
        <v>0</v>
      </c>
      <c r="AV640">
        <f t="shared" si="576"/>
        <v>30</v>
      </c>
    </row>
    <row r="641" spans="1:48" ht="21.75">
      <c r="A641" s="174">
        <v>69</v>
      </c>
      <c r="B641" s="175" t="s">
        <v>1477</v>
      </c>
      <c r="C641" s="175" t="s">
        <v>96</v>
      </c>
      <c r="D641" s="176">
        <v>36800</v>
      </c>
      <c r="E641" s="177">
        <v>36800</v>
      </c>
      <c r="F641" s="181"/>
      <c r="G641" s="181"/>
      <c r="H641" s="178"/>
      <c r="I641" s="175" t="s">
        <v>58</v>
      </c>
      <c r="J641" s="177">
        <v>49218</v>
      </c>
      <c r="K641" s="179" t="s">
        <v>3</v>
      </c>
      <c r="L641" s="175" t="s">
        <v>535</v>
      </c>
      <c r="M641" s="175" t="s">
        <v>88</v>
      </c>
      <c r="N641" s="175" t="s">
        <v>536</v>
      </c>
      <c r="O641" s="175" t="s">
        <v>120</v>
      </c>
      <c r="P641" s="179" t="s">
        <v>99</v>
      </c>
      <c r="Q641" s="179" t="s">
        <v>117</v>
      </c>
      <c r="R641" s="180"/>
      <c r="S641" s="235">
        <f t="shared" si="553"/>
        <v>1</v>
      </c>
      <c r="T641" s="236" t="str">
        <f t="shared" si="554"/>
        <v/>
      </c>
      <c r="U641" s="237" t="str">
        <f t="shared" si="555"/>
        <v/>
      </c>
      <c r="V641" s="245" t="str">
        <f t="shared" si="556"/>
        <v/>
      </c>
      <c r="W641" s="236" t="str">
        <f t="shared" si="557"/>
        <v/>
      </c>
      <c r="X641" s="237" t="str">
        <f t="shared" si="558"/>
        <v/>
      </c>
      <c r="Y641" s="245" t="str">
        <f t="shared" si="559"/>
        <v/>
      </c>
      <c r="Z641" s="236" t="str">
        <f t="shared" si="560"/>
        <v/>
      </c>
      <c r="AA641" s="248" t="str">
        <f t="shared" si="561"/>
        <v/>
      </c>
      <c r="AB641" s="235" t="str">
        <f t="shared" si="562"/>
        <v/>
      </c>
      <c r="AC641" s="236" t="str">
        <f t="shared" si="563"/>
        <v/>
      </c>
      <c r="AD641" s="236" t="str">
        <f t="shared" si="564"/>
        <v/>
      </c>
      <c r="AE641" s="237">
        <f t="shared" si="565"/>
        <v>1</v>
      </c>
      <c r="AF641" s="245" t="str">
        <f t="shared" si="566"/>
        <v/>
      </c>
      <c r="AG641" s="236" t="str">
        <f t="shared" si="567"/>
        <v/>
      </c>
      <c r="AH641" s="236" t="str">
        <f t="shared" si="568"/>
        <v/>
      </c>
      <c r="AI641" s="237" t="str">
        <f t="shared" si="569"/>
        <v/>
      </c>
      <c r="AJ641" s="245" t="str">
        <f t="shared" si="570"/>
        <v/>
      </c>
      <c r="AK641" s="236" t="str">
        <f t="shared" si="571"/>
        <v/>
      </c>
      <c r="AL641" s="236" t="str">
        <f t="shared" si="572"/>
        <v/>
      </c>
      <c r="AM641" s="248" t="str">
        <f t="shared" si="573"/>
        <v/>
      </c>
      <c r="AN641" s="235"/>
      <c r="AO641" s="237">
        <v>1</v>
      </c>
      <c r="AP641" s="245"/>
      <c r="AQ641" s="237"/>
      <c r="AR641" s="245"/>
      <c r="AS641" s="248"/>
      <c r="AT641">
        <f t="shared" si="574"/>
        <v>22</v>
      </c>
      <c r="AU641">
        <f t="shared" si="575"/>
        <v>8</v>
      </c>
      <c r="AV641">
        <f t="shared" si="576"/>
        <v>0</v>
      </c>
    </row>
    <row r="642" spans="1:48" ht="21.75">
      <c r="A642" s="174">
        <v>70</v>
      </c>
      <c r="B642" s="175" t="s">
        <v>2047</v>
      </c>
      <c r="C642" s="175" t="s">
        <v>96</v>
      </c>
      <c r="D642" s="176">
        <v>43313</v>
      </c>
      <c r="E642" s="177">
        <v>43313</v>
      </c>
      <c r="F642" s="181"/>
      <c r="G642" s="181"/>
      <c r="H642" s="178"/>
      <c r="I642" s="175" t="s">
        <v>58</v>
      </c>
      <c r="J642" s="177">
        <v>52505</v>
      </c>
      <c r="K642" s="179" t="s">
        <v>3</v>
      </c>
      <c r="L642" s="175" t="s">
        <v>1767</v>
      </c>
      <c r="M642" s="175" t="s">
        <v>88</v>
      </c>
      <c r="N642" s="175" t="s">
        <v>479</v>
      </c>
      <c r="O642" s="175" t="s">
        <v>31</v>
      </c>
      <c r="P642" s="179" t="s">
        <v>72</v>
      </c>
      <c r="Q642" s="179" t="s">
        <v>2042</v>
      </c>
      <c r="R642" s="175"/>
      <c r="S642" s="235">
        <f t="shared" si="553"/>
        <v>1</v>
      </c>
      <c r="T642" s="236" t="str">
        <f t="shared" si="554"/>
        <v/>
      </c>
      <c r="U642" s="237" t="str">
        <f t="shared" si="555"/>
        <v/>
      </c>
      <c r="V642" s="245" t="str">
        <f t="shared" si="556"/>
        <v/>
      </c>
      <c r="W642" s="236" t="str">
        <f t="shared" si="557"/>
        <v/>
      </c>
      <c r="X642" s="237" t="str">
        <f t="shared" si="558"/>
        <v/>
      </c>
      <c r="Y642" s="245" t="str">
        <f t="shared" si="559"/>
        <v/>
      </c>
      <c r="Z642" s="236" t="str">
        <f t="shared" si="560"/>
        <v/>
      </c>
      <c r="AA642" s="248" t="str">
        <f t="shared" si="561"/>
        <v/>
      </c>
      <c r="AB642" s="235" t="str">
        <f t="shared" si="562"/>
        <v/>
      </c>
      <c r="AC642" s="236" t="str">
        <f t="shared" si="563"/>
        <v/>
      </c>
      <c r="AD642" s="236" t="str">
        <f t="shared" si="564"/>
        <v/>
      </c>
      <c r="AE642" s="237">
        <f t="shared" si="565"/>
        <v>1</v>
      </c>
      <c r="AF642" s="245" t="str">
        <f t="shared" si="566"/>
        <v/>
      </c>
      <c r="AG642" s="236" t="str">
        <f t="shared" si="567"/>
        <v/>
      </c>
      <c r="AH642" s="236" t="str">
        <f t="shared" si="568"/>
        <v/>
      </c>
      <c r="AI642" s="237" t="str">
        <f t="shared" si="569"/>
        <v/>
      </c>
      <c r="AJ642" s="245" t="str">
        <f t="shared" si="570"/>
        <v/>
      </c>
      <c r="AK642" s="236" t="str">
        <f t="shared" si="571"/>
        <v/>
      </c>
      <c r="AL642" s="236" t="str">
        <f t="shared" si="572"/>
        <v/>
      </c>
      <c r="AM642" s="248" t="str">
        <f t="shared" si="573"/>
        <v/>
      </c>
      <c r="AN642" s="235">
        <v>1</v>
      </c>
      <c r="AO642" s="237"/>
      <c r="AP642" s="245"/>
      <c r="AQ642" s="237"/>
      <c r="AR642" s="245"/>
      <c r="AS642" s="248"/>
      <c r="AT642">
        <f t="shared" si="574"/>
        <v>4</v>
      </c>
      <c r="AU642">
        <f t="shared" si="575"/>
        <v>10</v>
      </c>
      <c r="AV642">
        <f t="shared" si="576"/>
        <v>0</v>
      </c>
    </row>
    <row r="643" spans="1:48" ht="21.75">
      <c r="A643" s="174">
        <v>71</v>
      </c>
      <c r="B643" s="175" t="s">
        <v>1478</v>
      </c>
      <c r="C643" s="175" t="s">
        <v>96</v>
      </c>
      <c r="D643" s="176">
        <v>41607</v>
      </c>
      <c r="E643" s="177">
        <v>41607</v>
      </c>
      <c r="F643" s="181"/>
      <c r="G643" s="181"/>
      <c r="H643" s="178"/>
      <c r="I643" s="175" t="s">
        <v>58</v>
      </c>
      <c r="J643" s="177">
        <v>53236</v>
      </c>
      <c r="K643" s="179" t="s">
        <v>3</v>
      </c>
      <c r="L643" s="175" t="s">
        <v>36</v>
      </c>
      <c r="M643" s="175" t="s">
        <v>5</v>
      </c>
      <c r="N643" s="175" t="s">
        <v>37</v>
      </c>
      <c r="O643" s="175" t="s">
        <v>7</v>
      </c>
      <c r="P643" s="179" t="s">
        <v>121</v>
      </c>
      <c r="Q643" s="179" t="s">
        <v>167</v>
      </c>
      <c r="R643" s="180"/>
      <c r="S643" s="235">
        <f t="shared" si="553"/>
        <v>1</v>
      </c>
      <c r="T643" s="236" t="str">
        <f t="shared" si="554"/>
        <v/>
      </c>
      <c r="U643" s="237" t="str">
        <f t="shared" si="555"/>
        <v/>
      </c>
      <c r="V643" s="245" t="str">
        <f t="shared" si="556"/>
        <v/>
      </c>
      <c r="W643" s="236" t="str">
        <f t="shared" si="557"/>
        <v/>
      </c>
      <c r="X643" s="237" t="str">
        <f t="shared" si="558"/>
        <v/>
      </c>
      <c r="Y643" s="245" t="str">
        <f t="shared" si="559"/>
        <v/>
      </c>
      <c r="Z643" s="236" t="str">
        <f t="shared" si="560"/>
        <v/>
      </c>
      <c r="AA643" s="248" t="str">
        <f t="shared" si="561"/>
        <v/>
      </c>
      <c r="AB643" s="235" t="str">
        <f t="shared" si="562"/>
        <v/>
      </c>
      <c r="AC643" s="236" t="str">
        <f t="shared" si="563"/>
        <v/>
      </c>
      <c r="AD643" s="236" t="str">
        <f t="shared" si="564"/>
        <v/>
      </c>
      <c r="AE643" s="237">
        <f t="shared" si="565"/>
        <v>1</v>
      </c>
      <c r="AF643" s="245" t="str">
        <f t="shared" si="566"/>
        <v/>
      </c>
      <c r="AG643" s="236" t="str">
        <f t="shared" si="567"/>
        <v/>
      </c>
      <c r="AH643" s="236" t="str">
        <f t="shared" si="568"/>
        <v/>
      </c>
      <c r="AI643" s="237" t="str">
        <f t="shared" si="569"/>
        <v/>
      </c>
      <c r="AJ643" s="245" t="str">
        <f t="shared" si="570"/>
        <v/>
      </c>
      <c r="AK643" s="236" t="str">
        <f t="shared" si="571"/>
        <v/>
      </c>
      <c r="AL643" s="236" t="str">
        <f t="shared" si="572"/>
        <v/>
      </c>
      <c r="AM643" s="248" t="str">
        <f t="shared" si="573"/>
        <v/>
      </c>
      <c r="AN643" s="235">
        <v>1</v>
      </c>
      <c r="AO643" s="237"/>
      <c r="AP643" s="245"/>
      <c r="AQ643" s="237"/>
      <c r="AR643" s="245"/>
      <c r="AS643" s="248"/>
      <c r="AT643">
        <f t="shared" si="574"/>
        <v>9</v>
      </c>
      <c r="AU643">
        <f t="shared" si="575"/>
        <v>6</v>
      </c>
      <c r="AV643">
        <f t="shared" si="576"/>
        <v>3</v>
      </c>
    </row>
    <row r="644" spans="1:48" ht="21.75">
      <c r="A644" s="174">
        <v>72</v>
      </c>
      <c r="B644" s="175" t="s">
        <v>2274</v>
      </c>
      <c r="C644" s="175" t="s">
        <v>96</v>
      </c>
      <c r="D644" s="176">
        <v>44020</v>
      </c>
      <c r="E644" s="177">
        <v>44020</v>
      </c>
      <c r="F644" s="181"/>
      <c r="G644" s="181"/>
      <c r="H644" s="178"/>
      <c r="I644" s="175" t="s">
        <v>58</v>
      </c>
      <c r="J644" s="177">
        <v>49583</v>
      </c>
      <c r="K644" s="179" t="s">
        <v>3</v>
      </c>
      <c r="L644" s="175" t="s">
        <v>2276</v>
      </c>
      <c r="M644" s="175" t="s">
        <v>88</v>
      </c>
      <c r="N644" s="175" t="s">
        <v>1500</v>
      </c>
      <c r="O644" s="175" t="s">
        <v>190</v>
      </c>
      <c r="P644" s="179" t="s">
        <v>1768</v>
      </c>
      <c r="Q644" s="179" t="s">
        <v>2042</v>
      </c>
      <c r="R644" s="175"/>
      <c r="S644" s="235">
        <f t="shared" si="553"/>
        <v>1</v>
      </c>
      <c r="T644" s="236" t="str">
        <f t="shared" si="554"/>
        <v/>
      </c>
      <c r="U644" s="237" t="str">
        <f t="shared" si="555"/>
        <v/>
      </c>
      <c r="V644" s="245" t="str">
        <f t="shared" si="556"/>
        <v/>
      </c>
      <c r="W644" s="236" t="str">
        <f t="shared" si="557"/>
        <v/>
      </c>
      <c r="X644" s="237" t="str">
        <f t="shared" si="558"/>
        <v/>
      </c>
      <c r="Y644" s="245" t="str">
        <f t="shared" si="559"/>
        <v/>
      </c>
      <c r="Z644" s="236" t="str">
        <f t="shared" si="560"/>
        <v/>
      </c>
      <c r="AA644" s="248" t="str">
        <f t="shared" si="561"/>
        <v/>
      </c>
      <c r="AB644" s="235" t="str">
        <f t="shared" si="562"/>
        <v/>
      </c>
      <c r="AC644" s="236" t="str">
        <f t="shared" si="563"/>
        <v/>
      </c>
      <c r="AD644" s="236" t="str">
        <f t="shared" si="564"/>
        <v/>
      </c>
      <c r="AE644" s="237">
        <f t="shared" si="565"/>
        <v>1</v>
      </c>
      <c r="AF644" s="245" t="str">
        <f t="shared" si="566"/>
        <v/>
      </c>
      <c r="AG644" s="236" t="str">
        <f t="shared" si="567"/>
        <v/>
      </c>
      <c r="AH644" s="236" t="str">
        <f t="shared" si="568"/>
        <v/>
      </c>
      <c r="AI644" s="237" t="str">
        <f t="shared" si="569"/>
        <v/>
      </c>
      <c r="AJ644" s="245" t="str">
        <f t="shared" si="570"/>
        <v/>
      </c>
      <c r="AK644" s="236" t="str">
        <f t="shared" si="571"/>
        <v/>
      </c>
      <c r="AL644" s="236" t="str">
        <f t="shared" si="572"/>
        <v/>
      </c>
      <c r="AM644" s="248" t="str">
        <f t="shared" si="573"/>
        <v/>
      </c>
      <c r="AN644" s="235"/>
      <c r="AO644" s="237">
        <v>1</v>
      </c>
      <c r="AP644" s="245"/>
      <c r="AQ644" s="237"/>
      <c r="AR644" s="245"/>
      <c r="AS644" s="248"/>
      <c r="AT644">
        <f t="shared" si="574"/>
        <v>2</v>
      </c>
      <c r="AU644">
        <f t="shared" si="575"/>
        <v>10</v>
      </c>
      <c r="AV644">
        <f t="shared" si="576"/>
        <v>24</v>
      </c>
    </row>
    <row r="645" spans="1:48" ht="21.75">
      <c r="A645" s="174">
        <v>73</v>
      </c>
      <c r="B645" s="175" t="s">
        <v>1479</v>
      </c>
      <c r="C645" s="175" t="s">
        <v>96</v>
      </c>
      <c r="D645" s="176">
        <v>42278</v>
      </c>
      <c r="E645" s="177">
        <v>42278</v>
      </c>
      <c r="F645" s="181"/>
      <c r="G645" s="181"/>
      <c r="H645" s="178"/>
      <c r="I645" s="175" t="s">
        <v>58</v>
      </c>
      <c r="J645" s="177">
        <v>52140</v>
      </c>
      <c r="K645" s="179" t="s">
        <v>10</v>
      </c>
      <c r="L645" s="175" t="s">
        <v>1656</v>
      </c>
      <c r="M645" s="175" t="s">
        <v>143</v>
      </c>
      <c r="N645" s="180"/>
      <c r="O645" s="175" t="s">
        <v>7</v>
      </c>
      <c r="P645" s="179" t="s">
        <v>38</v>
      </c>
      <c r="Q645" s="179" t="s">
        <v>60</v>
      </c>
      <c r="R645" s="180"/>
      <c r="S645" s="235" t="str">
        <f t="shared" si="553"/>
        <v/>
      </c>
      <c r="T645" s="236">
        <f t="shared" si="554"/>
        <v>1</v>
      </c>
      <c r="U645" s="237" t="str">
        <f t="shared" si="555"/>
        <v/>
      </c>
      <c r="V645" s="245" t="str">
        <f t="shared" si="556"/>
        <v/>
      </c>
      <c r="W645" s="236" t="str">
        <f t="shared" si="557"/>
        <v/>
      </c>
      <c r="X645" s="237" t="str">
        <f t="shared" si="558"/>
        <v/>
      </c>
      <c r="Y645" s="245" t="str">
        <f t="shared" si="559"/>
        <v/>
      </c>
      <c r="Z645" s="236" t="str">
        <f t="shared" si="560"/>
        <v/>
      </c>
      <c r="AA645" s="248" t="str">
        <f t="shared" si="561"/>
        <v/>
      </c>
      <c r="AB645" s="235" t="str">
        <f t="shared" si="562"/>
        <v/>
      </c>
      <c r="AC645" s="236" t="str">
        <f t="shared" si="563"/>
        <v/>
      </c>
      <c r="AD645" s="236" t="str">
        <f t="shared" si="564"/>
        <v/>
      </c>
      <c r="AE645" s="237">
        <f t="shared" si="565"/>
        <v>1</v>
      </c>
      <c r="AF645" s="245" t="str">
        <f t="shared" si="566"/>
        <v/>
      </c>
      <c r="AG645" s="236" t="str">
        <f t="shared" si="567"/>
        <v/>
      </c>
      <c r="AH645" s="236" t="str">
        <f t="shared" si="568"/>
        <v/>
      </c>
      <c r="AI645" s="237" t="str">
        <f t="shared" si="569"/>
        <v/>
      </c>
      <c r="AJ645" s="245" t="str">
        <f t="shared" si="570"/>
        <v/>
      </c>
      <c r="AK645" s="236" t="str">
        <f t="shared" si="571"/>
        <v/>
      </c>
      <c r="AL645" s="236" t="str">
        <f t="shared" si="572"/>
        <v/>
      </c>
      <c r="AM645" s="248" t="str">
        <f t="shared" si="573"/>
        <v/>
      </c>
      <c r="AN645" s="235"/>
      <c r="AO645" s="237">
        <v>1</v>
      </c>
      <c r="AP645" s="245"/>
      <c r="AQ645" s="237"/>
      <c r="AR645" s="245"/>
      <c r="AS645" s="248"/>
      <c r="AT645">
        <f t="shared" si="574"/>
        <v>7</v>
      </c>
      <c r="AU645">
        <f t="shared" si="575"/>
        <v>8</v>
      </c>
      <c r="AV645">
        <f t="shared" si="576"/>
        <v>0</v>
      </c>
    </row>
    <row r="646" spans="1:48" ht="21.75">
      <c r="A646" s="174">
        <v>74</v>
      </c>
      <c r="B646" s="175" t="s">
        <v>1480</v>
      </c>
      <c r="C646" s="175" t="s">
        <v>96</v>
      </c>
      <c r="D646" s="176">
        <v>40301</v>
      </c>
      <c r="E646" s="177">
        <v>40301</v>
      </c>
      <c r="F646" s="181"/>
      <c r="G646" s="181"/>
      <c r="H646" s="178"/>
      <c r="I646" s="175" t="s">
        <v>58</v>
      </c>
      <c r="J646" s="177">
        <v>50314</v>
      </c>
      <c r="K646" s="179" t="s">
        <v>10</v>
      </c>
      <c r="L646" s="175" t="s">
        <v>279</v>
      </c>
      <c r="M646" s="175" t="s">
        <v>29</v>
      </c>
      <c r="N646" s="175" t="s">
        <v>280</v>
      </c>
      <c r="O646" s="175" t="s">
        <v>190</v>
      </c>
      <c r="P646" s="179" t="s">
        <v>27</v>
      </c>
      <c r="Q646" s="179" t="s">
        <v>194</v>
      </c>
      <c r="R646" s="192" t="s">
        <v>1685</v>
      </c>
      <c r="S646" s="235" t="str">
        <f t="shared" si="553"/>
        <v/>
      </c>
      <c r="T646" s="236">
        <f t="shared" si="554"/>
        <v>1</v>
      </c>
      <c r="U646" s="237" t="str">
        <f t="shared" si="555"/>
        <v/>
      </c>
      <c r="V646" s="245" t="str">
        <f t="shared" si="556"/>
        <v/>
      </c>
      <c r="W646" s="236" t="str">
        <f t="shared" si="557"/>
        <v/>
      </c>
      <c r="X646" s="237" t="str">
        <f t="shared" si="558"/>
        <v/>
      </c>
      <c r="Y646" s="245" t="str">
        <f t="shared" si="559"/>
        <v/>
      </c>
      <c r="Z646" s="236" t="str">
        <f t="shared" si="560"/>
        <v/>
      </c>
      <c r="AA646" s="248" t="str">
        <f t="shared" si="561"/>
        <v/>
      </c>
      <c r="AB646" s="235" t="str">
        <f t="shared" si="562"/>
        <v/>
      </c>
      <c r="AC646" s="236" t="str">
        <f t="shared" si="563"/>
        <v/>
      </c>
      <c r="AD646" s="236" t="str">
        <f t="shared" si="564"/>
        <v/>
      </c>
      <c r="AE646" s="237">
        <f t="shared" si="565"/>
        <v>1</v>
      </c>
      <c r="AF646" s="245" t="str">
        <f t="shared" si="566"/>
        <v/>
      </c>
      <c r="AG646" s="236" t="str">
        <f t="shared" si="567"/>
        <v/>
      </c>
      <c r="AH646" s="236" t="str">
        <f t="shared" si="568"/>
        <v/>
      </c>
      <c r="AI646" s="237" t="str">
        <f t="shared" si="569"/>
        <v/>
      </c>
      <c r="AJ646" s="245" t="str">
        <f t="shared" si="570"/>
        <v/>
      </c>
      <c r="AK646" s="236" t="str">
        <f t="shared" si="571"/>
        <v/>
      </c>
      <c r="AL646" s="236" t="str">
        <f t="shared" si="572"/>
        <v/>
      </c>
      <c r="AM646" s="248" t="str">
        <f t="shared" si="573"/>
        <v/>
      </c>
      <c r="AN646" s="235">
        <v>1</v>
      </c>
      <c r="AO646" s="237"/>
      <c r="AP646" s="245"/>
      <c r="AQ646" s="237"/>
      <c r="AR646" s="245"/>
      <c r="AS646" s="248"/>
      <c r="AT646">
        <f t="shared" si="574"/>
        <v>13</v>
      </c>
      <c r="AU646">
        <f t="shared" si="575"/>
        <v>0</v>
      </c>
      <c r="AV646">
        <f t="shared" si="576"/>
        <v>29</v>
      </c>
    </row>
    <row r="647" spans="1:48" ht="21.75">
      <c r="A647" s="174">
        <v>75</v>
      </c>
      <c r="B647" s="175" t="s">
        <v>1481</v>
      </c>
      <c r="C647" s="175" t="s">
        <v>96</v>
      </c>
      <c r="D647" s="176">
        <v>41395</v>
      </c>
      <c r="E647" s="177">
        <v>41395</v>
      </c>
      <c r="F647" s="181"/>
      <c r="G647" s="181"/>
      <c r="H647" s="178"/>
      <c r="I647" s="175" t="s">
        <v>58</v>
      </c>
      <c r="J647" s="177">
        <v>53966</v>
      </c>
      <c r="K647" s="179" t="s">
        <v>10</v>
      </c>
      <c r="L647" s="175" t="s">
        <v>1655</v>
      </c>
      <c r="M647" s="175" t="s">
        <v>176</v>
      </c>
      <c r="N647" s="180"/>
      <c r="O647" s="175" t="s">
        <v>190</v>
      </c>
      <c r="P647" s="179" t="s">
        <v>99</v>
      </c>
      <c r="Q647" s="179" t="s">
        <v>109</v>
      </c>
      <c r="R647" s="180"/>
      <c r="S647" s="235" t="str">
        <f t="shared" si="553"/>
        <v/>
      </c>
      <c r="T647" s="236">
        <f t="shared" si="554"/>
        <v>1</v>
      </c>
      <c r="U647" s="237" t="str">
        <f t="shared" si="555"/>
        <v/>
      </c>
      <c r="V647" s="245" t="str">
        <f t="shared" si="556"/>
        <v/>
      </c>
      <c r="W647" s="236" t="str">
        <f t="shared" si="557"/>
        <v/>
      </c>
      <c r="X647" s="237" t="str">
        <f t="shared" si="558"/>
        <v/>
      </c>
      <c r="Y647" s="245" t="str">
        <f t="shared" si="559"/>
        <v/>
      </c>
      <c r="Z647" s="236" t="str">
        <f t="shared" si="560"/>
        <v/>
      </c>
      <c r="AA647" s="248" t="str">
        <f t="shared" si="561"/>
        <v/>
      </c>
      <c r="AB647" s="235" t="str">
        <f t="shared" si="562"/>
        <v/>
      </c>
      <c r="AC647" s="236" t="str">
        <f t="shared" si="563"/>
        <v/>
      </c>
      <c r="AD647" s="236" t="str">
        <f t="shared" si="564"/>
        <v/>
      </c>
      <c r="AE647" s="237">
        <f t="shared" si="565"/>
        <v>1</v>
      </c>
      <c r="AF647" s="245" t="str">
        <f t="shared" si="566"/>
        <v/>
      </c>
      <c r="AG647" s="236" t="str">
        <f t="shared" si="567"/>
        <v/>
      </c>
      <c r="AH647" s="236" t="str">
        <f t="shared" si="568"/>
        <v/>
      </c>
      <c r="AI647" s="237" t="str">
        <f t="shared" si="569"/>
        <v/>
      </c>
      <c r="AJ647" s="245" t="str">
        <f t="shared" si="570"/>
        <v/>
      </c>
      <c r="AK647" s="236" t="str">
        <f t="shared" si="571"/>
        <v/>
      </c>
      <c r="AL647" s="236" t="str">
        <f t="shared" si="572"/>
        <v/>
      </c>
      <c r="AM647" s="248" t="str">
        <f t="shared" si="573"/>
        <v/>
      </c>
      <c r="AN647" s="235"/>
      <c r="AO647" s="237">
        <v>1</v>
      </c>
      <c r="AP647" s="245"/>
      <c r="AQ647" s="237"/>
      <c r="AR647" s="245"/>
      <c r="AS647" s="248"/>
      <c r="AT647">
        <f t="shared" si="574"/>
        <v>10</v>
      </c>
      <c r="AU647">
        <f t="shared" si="575"/>
        <v>1</v>
      </c>
      <c r="AV647">
        <f t="shared" si="576"/>
        <v>0</v>
      </c>
    </row>
    <row r="648" spans="1:48" ht="21.75">
      <c r="A648" s="174">
        <v>76</v>
      </c>
      <c r="B648" s="175" t="s">
        <v>2191</v>
      </c>
      <c r="C648" s="175" t="s">
        <v>96</v>
      </c>
      <c r="D648" s="176">
        <v>39539</v>
      </c>
      <c r="E648" s="177">
        <v>39539</v>
      </c>
      <c r="F648" s="181"/>
      <c r="G648" s="181"/>
      <c r="H648" s="178"/>
      <c r="I648" s="175" t="s">
        <v>58</v>
      </c>
      <c r="J648" s="177">
        <v>52140</v>
      </c>
      <c r="K648" s="179" t="s">
        <v>10</v>
      </c>
      <c r="L648" s="175" t="s">
        <v>1487</v>
      </c>
      <c r="M648" s="175" t="s">
        <v>29</v>
      </c>
      <c r="N648" s="175" t="s">
        <v>849</v>
      </c>
      <c r="O648" s="175" t="s">
        <v>190</v>
      </c>
      <c r="P648" s="179" t="s">
        <v>9</v>
      </c>
      <c r="Q648" s="179" t="s">
        <v>121</v>
      </c>
      <c r="R648" s="192" t="s">
        <v>1685</v>
      </c>
      <c r="S648" s="235" t="str">
        <f t="shared" si="553"/>
        <v/>
      </c>
      <c r="T648" s="236">
        <f t="shared" si="554"/>
        <v>1</v>
      </c>
      <c r="U648" s="237" t="str">
        <f t="shared" si="555"/>
        <v/>
      </c>
      <c r="V648" s="245" t="str">
        <f t="shared" si="556"/>
        <v/>
      </c>
      <c r="W648" s="236" t="str">
        <f t="shared" si="557"/>
        <v/>
      </c>
      <c r="X648" s="237" t="str">
        <f t="shared" si="558"/>
        <v/>
      </c>
      <c r="Y648" s="245" t="str">
        <f t="shared" si="559"/>
        <v/>
      </c>
      <c r="Z648" s="236" t="str">
        <f t="shared" si="560"/>
        <v/>
      </c>
      <c r="AA648" s="248" t="str">
        <f t="shared" si="561"/>
        <v/>
      </c>
      <c r="AB648" s="235" t="str">
        <f t="shared" si="562"/>
        <v/>
      </c>
      <c r="AC648" s="236" t="str">
        <f t="shared" si="563"/>
        <v/>
      </c>
      <c r="AD648" s="236" t="str">
        <f t="shared" si="564"/>
        <v/>
      </c>
      <c r="AE648" s="237">
        <f t="shared" si="565"/>
        <v>1</v>
      </c>
      <c r="AF648" s="245" t="str">
        <f t="shared" si="566"/>
        <v/>
      </c>
      <c r="AG648" s="236" t="str">
        <f t="shared" si="567"/>
        <v/>
      </c>
      <c r="AH648" s="236" t="str">
        <f t="shared" si="568"/>
        <v/>
      </c>
      <c r="AI648" s="237" t="str">
        <f t="shared" si="569"/>
        <v/>
      </c>
      <c r="AJ648" s="245" t="str">
        <f t="shared" si="570"/>
        <v/>
      </c>
      <c r="AK648" s="236" t="str">
        <f t="shared" si="571"/>
        <v/>
      </c>
      <c r="AL648" s="236" t="str">
        <f t="shared" si="572"/>
        <v/>
      </c>
      <c r="AM648" s="248" t="str">
        <f t="shared" si="573"/>
        <v/>
      </c>
      <c r="AN648" s="235"/>
      <c r="AO648" s="237">
        <v>1</v>
      </c>
      <c r="AP648" s="245"/>
      <c r="AQ648" s="237"/>
      <c r="AR648" s="245"/>
      <c r="AS648" s="248"/>
      <c r="AT648">
        <f t="shared" si="574"/>
        <v>15</v>
      </c>
      <c r="AU648">
        <f t="shared" si="575"/>
        <v>2</v>
      </c>
      <c r="AV648">
        <f t="shared" si="576"/>
        <v>0</v>
      </c>
    </row>
    <row r="649" spans="1:48" ht="21.75">
      <c r="A649" s="174">
        <v>77</v>
      </c>
      <c r="B649" s="175" t="s">
        <v>1488</v>
      </c>
      <c r="C649" s="175" t="s">
        <v>96</v>
      </c>
      <c r="D649" s="176">
        <v>38474</v>
      </c>
      <c r="E649" s="177">
        <v>38474</v>
      </c>
      <c r="F649" s="181"/>
      <c r="G649" s="181"/>
      <c r="H649" s="178"/>
      <c r="I649" s="175" t="s">
        <v>58</v>
      </c>
      <c r="J649" s="177">
        <v>48488</v>
      </c>
      <c r="K649" s="179" t="s">
        <v>10</v>
      </c>
      <c r="L649" s="175" t="s">
        <v>454</v>
      </c>
      <c r="M649" s="175" t="s">
        <v>29</v>
      </c>
      <c r="N649" s="175" t="s">
        <v>455</v>
      </c>
      <c r="O649" s="175" t="s">
        <v>7</v>
      </c>
      <c r="P649" s="179" t="s">
        <v>27</v>
      </c>
      <c r="Q649" s="179" t="s">
        <v>194</v>
      </c>
      <c r="R649" s="180"/>
      <c r="S649" s="235" t="str">
        <f t="shared" si="553"/>
        <v/>
      </c>
      <c r="T649" s="236">
        <f t="shared" si="554"/>
        <v>1</v>
      </c>
      <c r="U649" s="237" t="str">
        <f t="shared" si="555"/>
        <v/>
      </c>
      <c r="V649" s="245" t="str">
        <f t="shared" si="556"/>
        <v/>
      </c>
      <c r="W649" s="236" t="str">
        <f t="shared" si="557"/>
        <v/>
      </c>
      <c r="X649" s="237" t="str">
        <f t="shared" si="558"/>
        <v/>
      </c>
      <c r="Y649" s="245" t="str">
        <f t="shared" si="559"/>
        <v/>
      </c>
      <c r="Z649" s="236" t="str">
        <f t="shared" si="560"/>
        <v/>
      </c>
      <c r="AA649" s="248" t="str">
        <f t="shared" si="561"/>
        <v/>
      </c>
      <c r="AB649" s="235" t="str">
        <f t="shared" si="562"/>
        <v/>
      </c>
      <c r="AC649" s="236" t="str">
        <f t="shared" si="563"/>
        <v/>
      </c>
      <c r="AD649" s="236" t="str">
        <f t="shared" si="564"/>
        <v/>
      </c>
      <c r="AE649" s="237">
        <f t="shared" si="565"/>
        <v>1</v>
      </c>
      <c r="AF649" s="245" t="str">
        <f t="shared" si="566"/>
        <v/>
      </c>
      <c r="AG649" s="236" t="str">
        <f t="shared" si="567"/>
        <v/>
      </c>
      <c r="AH649" s="236" t="str">
        <f t="shared" si="568"/>
        <v/>
      </c>
      <c r="AI649" s="237" t="str">
        <f t="shared" si="569"/>
        <v/>
      </c>
      <c r="AJ649" s="245" t="str">
        <f t="shared" si="570"/>
        <v/>
      </c>
      <c r="AK649" s="236" t="str">
        <f t="shared" si="571"/>
        <v/>
      </c>
      <c r="AL649" s="236" t="str">
        <f t="shared" si="572"/>
        <v/>
      </c>
      <c r="AM649" s="248" t="str">
        <f t="shared" si="573"/>
        <v/>
      </c>
      <c r="AN649" s="235"/>
      <c r="AO649" s="237">
        <v>1</v>
      </c>
      <c r="AP649" s="245"/>
      <c r="AQ649" s="237"/>
      <c r="AR649" s="245"/>
      <c r="AS649" s="248"/>
      <c r="AT649">
        <f t="shared" si="574"/>
        <v>18</v>
      </c>
      <c r="AU649">
        <f t="shared" si="575"/>
        <v>0</v>
      </c>
      <c r="AV649">
        <f t="shared" si="576"/>
        <v>30</v>
      </c>
    </row>
    <row r="650" spans="1:48" ht="21.75">
      <c r="A650" s="174">
        <v>78</v>
      </c>
      <c r="B650" s="175" t="s">
        <v>2275</v>
      </c>
      <c r="C650" s="175" t="s">
        <v>96</v>
      </c>
      <c r="D650" s="176">
        <v>42278</v>
      </c>
      <c r="E650" s="177">
        <v>42278</v>
      </c>
      <c r="F650" s="181"/>
      <c r="G650" s="181"/>
      <c r="H650" s="178"/>
      <c r="I650" s="175" t="s">
        <v>58</v>
      </c>
      <c r="J650" s="177">
        <v>54332</v>
      </c>
      <c r="K650" s="179" t="s">
        <v>10</v>
      </c>
      <c r="L650" s="175" t="s">
        <v>1067</v>
      </c>
      <c r="M650" s="175" t="s">
        <v>126</v>
      </c>
      <c r="N650" s="175" t="s">
        <v>1047</v>
      </c>
      <c r="O650" s="175" t="s">
        <v>190</v>
      </c>
      <c r="P650" s="179" t="s">
        <v>60</v>
      </c>
      <c r="Q650" s="179" t="s">
        <v>117</v>
      </c>
      <c r="R650" s="180"/>
      <c r="S650" s="235" t="str">
        <f t="shared" si="553"/>
        <v/>
      </c>
      <c r="T650" s="236">
        <f t="shared" si="554"/>
        <v>1</v>
      </c>
      <c r="U650" s="237" t="str">
        <f t="shared" si="555"/>
        <v/>
      </c>
      <c r="V650" s="245" t="str">
        <f t="shared" si="556"/>
        <v/>
      </c>
      <c r="W650" s="236" t="str">
        <f t="shared" si="557"/>
        <v/>
      </c>
      <c r="X650" s="237" t="str">
        <f t="shared" si="558"/>
        <v/>
      </c>
      <c r="Y650" s="245" t="str">
        <f t="shared" si="559"/>
        <v/>
      </c>
      <c r="Z650" s="236" t="str">
        <f t="shared" si="560"/>
        <v/>
      </c>
      <c r="AA650" s="248" t="str">
        <f t="shared" si="561"/>
        <v/>
      </c>
      <c r="AB650" s="235" t="str">
        <f t="shared" si="562"/>
        <v/>
      </c>
      <c r="AC650" s="236" t="str">
        <f t="shared" si="563"/>
        <v/>
      </c>
      <c r="AD650" s="236" t="str">
        <f t="shared" si="564"/>
        <v/>
      </c>
      <c r="AE650" s="237">
        <f t="shared" si="565"/>
        <v>1</v>
      </c>
      <c r="AF650" s="245" t="str">
        <f t="shared" si="566"/>
        <v/>
      </c>
      <c r="AG650" s="236" t="str">
        <f t="shared" si="567"/>
        <v/>
      </c>
      <c r="AH650" s="236" t="str">
        <f t="shared" si="568"/>
        <v/>
      </c>
      <c r="AI650" s="237" t="str">
        <f t="shared" si="569"/>
        <v/>
      </c>
      <c r="AJ650" s="245" t="str">
        <f t="shared" si="570"/>
        <v/>
      </c>
      <c r="AK650" s="236" t="str">
        <f t="shared" si="571"/>
        <v/>
      </c>
      <c r="AL650" s="236" t="str">
        <f t="shared" si="572"/>
        <v/>
      </c>
      <c r="AM650" s="248" t="str">
        <f t="shared" si="573"/>
        <v/>
      </c>
      <c r="AN650" s="235"/>
      <c r="AO650" s="237">
        <v>1</v>
      </c>
      <c r="AP650" s="245"/>
      <c r="AQ650" s="237"/>
      <c r="AR650" s="245"/>
      <c r="AS650" s="248"/>
      <c r="AT650">
        <f t="shared" si="574"/>
        <v>7</v>
      </c>
      <c r="AU650">
        <f t="shared" si="575"/>
        <v>8</v>
      </c>
      <c r="AV650">
        <f t="shared" si="576"/>
        <v>0</v>
      </c>
    </row>
    <row r="651" spans="1:48" ht="21.75">
      <c r="A651" s="174">
        <v>79</v>
      </c>
      <c r="B651" s="175" t="s">
        <v>1491</v>
      </c>
      <c r="C651" s="175" t="s">
        <v>96</v>
      </c>
      <c r="D651" s="176">
        <v>42310</v>
      </c>
      <c r="E651" s="177">
        <v>42310</v>
      </c>
      <c r="F651" s="181"/>
      <c r="G651" s="181"/>
      <c r="H651" s="178"/>
      <c r="I651" s="175" t="s">
        <v>58</v>
      </c>
      <c r="J651" s="177">
        <v>53236</v>
      </c>
      <c r="K651" s="179" t="s">
        <v>10</v>
      </c>
      <c r="L651" s="175" t="s">
        <v>1365</v>
      </c>
      <c r="M651" s="175" t="s">
        <v>1366</v>
      </c>
      <c r="N651" s="175" t="s">
        <v>1367</v>
      </c>
      <c r="O651" s="175" t="s">
        <v>7</v>
      </c>
      <c r="P651" s="179" t="s">
        <v>38</v>
      </c>
      <c r="Q651" s="179" t="s">
        <v>167</v>
      </c>
      <c r="R651" s="180"/>
      <c r="S651" s="235" t="str">
        <f t="shared" si="553"/>
        <v/>
      </c>
      <c r="T651" s="236">
        <f t="shared" si="554"/>
        <v>1</v>
      </c>
      <c r="U651" s="237" t="str">
        <f t="shared" si="555"/>
        <v/>
      </c>
      <c r="V651" s="245" t="str">
        <f t="shared" si="556"/>
        <v/>
      </c>
      <c r="W651" s="236" t="str">
        <f t="shared" si="557"/>
        <v/>
      </c>
      <c r="X651" s="237" t="str">
        <f t="shared" si="558"/>
        <v/>
      </c>
      <c r="Y651" s="245" t="str">
        <f t="shared" si="559"/>
        <v/>
      </c>
      <c r="Z651" s="236" t="str">
        <f t="shared" si="560"/>
        <v/>
      </c>
      <c r="AA651" s="248" t="str">
        <f t="shared" si="561"/>
        <v/>
      </c>
      <c r="AB651" s="235" t="str">
        <f t="shared" si="562"/>
        <v/>
      </c>
      <c r="AC651" s="236" t="str">
        <f t="shared" si="563"/>
        <v/>
      </c>
      <c r="AD651" s="236" t="str">
        <f t="shared" si="564"/>
        <v/>
      </c>
      <c r="AE651" s="237">
        <f t="shared" si="565"/>
        <v>1</v>
      </c>
      <c r="AF651" s="245" t="str">
        <f t="shared" si="566"/>
        <v/>
      </c>
      <c r="AG651" s="236" t="str">
        <f t="shared" si="567"/>
        <v/>
      </c>
      <c r="AH651" s="236" t="str">
        <f t="shared" si="568"/>
        <v/>
      </c>
      <c r="AI651" s="237" t="str">
        <f t="shared" si="569"/>
        <v/>
      </c>
      <c r="AJ651" s="245" t="str">
        <f t="shared" si="570"/>
        <v/>
      </c>
      <c r="AK651" s="236" t="str">
        <f t="shared" si="571"/>
        <v/>
      </c>
      <c r="AL651" s="236" t="str">
        <f t="shared" si="572"/>
        <v/>
      </c>
      <c r="AM651" s="248" t="str">
        <f t="shared" si="573"/>
        <v/>
      </c>
      <c r="AN651" s="235"/>
      <c r="AO651" s="237">
        <v>1</v>
      </c>
      <c r="AP651" s="245"/>
      <c r="AQ651" s="237"/>
      <c r="AR651" s="245"/>
      <c r="AS651" s="248"/>
      <c r="AT651">
        <f t="shared" si="574"/>
        <v>7</v>
      </c>
      <c r="AU651">
        <f t="shared" si="575"/>
        <v>6</v>
      </c>
      <c r="AV651">
        <f t="shared" si="576"/>
        <v>30</v>
      </c>
    </row>
    <row r="652" spans="1:48" ht="21.75">
      <c r="A652" s="174">
        <v>80</v>
      </c>
      <c r="B652" s="175" t="s">
        <v>2052</v>
      </c>
      <c r="C652" s="175" t="s">
        <v>96</v>
      </c>
      <c r="D652" s="176">
        <v>43535</v>
      </c>
      <c r="E652" s="177">
        <v>43535</v>
      </c>
      <c r="F652" s="181"/>
      <c r="G652" s="181"/>
      <c r="H652" s="178"/>
      <c r="I652" s="175" t="s">
        <v>58</v>
      </c>
      <c r="J652" s="177">
        <v>56523</v>
      </c>
      <c r="K652" s="179" t="s">
        <v>10</v>
      </c>
      <c r="L652" s="175" t="s">
        <v>2053</v>
      </c>
      <c r="M652" s="175" t="s">
        <v>29</v>
      </c>
      <c r="N652" s="175" t="s">
        <v>2057</v>
      </c>
      <c r="O652" s="175" t="s">
        <v>31</v>
      </c>
      <c r="P652" s="179" t="s">
        <v>495</v>
      </c>
      <c r="Q652" s="179" t="s">
        <v>1837</v>
      </c>
      <c r="R652" s="180"/>
      <c r="S652" s="235" t="str">
        <f t="shared" si="553"/>
        <v/>
      </c>
      <c r="T652" s="236">
        <f t="shared" si="554"/>
        <v>1</v>
      </c>
      <c r="U652" s="237" t="str">
        <f t="shared" si="555"/>
        <v/>
      </c>
      <c r="V652" s="245" t="str">
        <f t="shared" si="556"/>
        <v/>
      </c>
      <c r="W652" s="236" t="str">
        <f t="shared" si="557"/>
        <v/>
      </c>
      <c r="X652" s="237" t="str">
        <f t="shared" si="558"/>
        <v/>
      </c>
      <c r="Y652" s="245" t="str">
        <f t="shared" si="559"/>
        <v/>
      </c>
      <c r="Z652" s="236" t="str">
        <f t="shared" si="560"/>
        <v/>
      </c>
      <c r="AA652" s="248" t="str">
        <f t="shared" si="561"/>
        <v/>
      </c>
      <c r="AB652" s="235" t="str">
        <f t="shared" si="562"/>
        <v/>
      </c>
      <c r="AC652" s="236" t="str">
        <f t="shared" si="563"/>
        <v/>
      </c>
      <c r="AD652" s="236" t="str">
        <f t="shared" si="564"/>
        <v/>
      </c>
      <c r="AE652" s="237">
        <f t="shared" si="565"/>
        <v>1</v>
      </c>
      <c r="AF652" s="245" t="str">
        <f t="shared" si="566"/>
        <v/>
      </c>
      <c r="AG652" s="236" t="str">
        <f t="shared" si="567"/>
        <v/>
      </c>
      <c r="AH652" s="236" t="str">
        <f t="shared" si="568"/>
        <v/>
      </c>
      <c r="AI652" s="237" t="str">
        <f t="shared" si="569"/>
        <v/>
      </c>
      <c r="AJ652" s="245" t="str">
        <f t="shared" si="570"/>
        <v/>
      </c>
      <c r="AK652" s="236" t="str">
        <f t="shared" si="571"/>
        <v/>
      </c>
      <c r="AL652" s="236" t="str">
        <f t="shared" si="572"/>
        <v/>
      </c>
      <c r="AM652" s="248" t="str">
        <f t="shared" si="573"/>
        <v/>
      </c>
      <c r="AN652" s="235">
        <v>1</v>
      </c>
      <c r="AO652" s="237"/>
      <c r="AP652" s="245"/>
      <c r="AQ652" s="237"/>
      <c r="AR652" s="245"/>
      <c r="AS652" s="248"/>
      <c r="AT652">
        <f t="shared" si="574"/>
        <v>4</v>
      </c>
      <c r="AU652">
        <f t="shared" si="575"/>
        <v>2</v>
      </c>
      <c r="AV652">
        <f t="shared" si="576"/>
        <v>21</v>
      </c>
    </row>
    <row r="653" spans="1:48" ht="21.75">
      <c r="A653" s="174">
        <v>81</v>
      </c>
      <c r="B653" s="175" t="s">
        <v>1492</v>
      </c>
      <c r="C653" s="175" t="s">
        <v>96</v>
      </c>
      <c r="D653" s="176">
        <v>41395</v>
      </c>
      <c r="E653" s="177">
        <v>41395</v>
      </c>
      <c r="F653" s="181"/>
      <c r="G653" s="181"/>
      <c r="H653" s="178"/>
      <c r="I653" s="175" t="s">
        <v>58</v>
      </c>
      <c r="J653" s="177">
        <v>50314</v>
      </c>
      <c r="K653" s="179" t="s">
        <v>10</v>
      </c>
      <c r="L653" s="175" t="s">
        <v>158</v>
      </c>
      <c r="M653" s="175" t="s">
        <v>143</v>
      </c>
      <c r="N653" s="175" t="s">
        <v>144</v>
      </c>
      <c r="O653" s="175" t="s">
        <v>162</v>
      </c>
      <c r="P653" s="179" t="s">
        <v>78</v>
      </c>
      <c r="Q653" s="179" t="s">
        <v>38</v>
      </c>
      <c r="R653" s="180"/>
      <c r="S653" s="235" t="str">
        <f t="shared" si="553"/>
        <v/>
      </c>
      <c r="T653" s="236">
        <f t="shared" si="554"/>
        <v>1</v>
      </c>
      <c r="U653" s="237" t="str">
        <f t="shared" si="555"/>
        <v/>
      </c>
      <c r="V653" s="245" t="str">
        <f t="shared" si="556"/>
        <v/>
      </c>
      <c r="W653" s="236" t="str">
        <f t="shared" si="557"/>
        <v/>
      </c>
      <c r="X653" s="237" t="str">
        <f t="shared" si="558"/>
        <v/>
      </c>
      <c r="Y653" s="245" t="str">
        <f t="shared" si="559"/>
        <v/>
      </c>
      <c r="Z653" s="236" t="str">
        <f t="shared" si="560"/>
        <v/>
      </c>
      <c r="AA653" s="248" t="str">
        <f t="shared" si="561"/>
        <v/>
      </c>
      <c r="AB653" s="235" t="str">
        <f t="shared" si="562"/>
        <v/>
      </c>
      <c r="AC653" s="236" t="str">
        <f t="shared" si="563"/>
        <v/>
      </c>
      <c r="AD653" s="236" t="str">
        <f t="shared" si="564"/>
        <v/>
      </c>
      <c r="AE653" s="237">
        <f t="shared" si="565"/>
        <v>1</v>
      </c>
      <c r="AF653" s="245" t="str">
        <f t="shared" si="566"/>
        <v/>
      </c>
      <c r="AG653" s="236" t="str">
        <f t="shared" si="567"/>
        <v/>
      </c>
      <c r="AH653" s="236" t="str">
        <f t="shared" si="568"/>
        <v/>
      </c>
      <c r="AI653" s="237" t="str">
        <f t="shared" si="569"/>
        <v/>
      </c>
      <c r="AJ653" s="245" t="str">
        <f t="shared" si="570"/>
        <v/>
      </c>
      <c r="AK653" s="236" t="str">
        <f t="shared" si="571"/>
        <v/>
      </c>
      <c r="AL653" s="236" t="str">
        <f t="shared" si="572"/>
        <v/>
      </c>
      <c r="AM653" s="248" t="str">
        <f t="shared" si="573"/>
        <v/>
      </c>
      <c r="AN653" s="235"/>
      <c r="AO653" s="237">
        <v>1</v>
      </c>
      <c r="AP653" s="245"/>
      <c r="AQ653" s="237"/>
      <c r="AR653" s="245"/>
      <c r="AS653" s="248"/>
      <c r="AT653">
        <f t="shared" si="574"/>
        <v>10</v>
      </c>
      <c r="AU653">
        <f t="shared" si="575"/>
        <v>1</v>
      </c>
      <c r="AV653">
        <f t="shared" si="576"/>
        <v>0</v>
      </c>
    </row>
    <row r="654" spans="1:48" ht="21.75">
      <c r="A654" s="174">
        <v>82</v>
      </c>
      <c r="B654" s="175" t="s">
        <v>1501</v>
      </c>
      <c r="C654" s="175" t="s">
        <v>96</v>
      </c>
      <c r="D654" s="176">
        <v>39995</v>
      </c>
      <c r="E654" s="177">
        <v>39995</v>
      </c>
      <c r="F654" s="181"/>
      <c r="G654" s="181"/>
      <c r="H654" s="178"/>
      <c r="I654" s="175" t="s">
        <v>58</v>
      </c>
      <c r="J654" s="177">
        <v>52140</v>
      </c>
      <c r="K654" s="179" t="s">
        <v>10</v>
      </c>
      <c r="L654" s="175" t="s">
        <v>2444</v>
      </c>
      <c r="M654" s="175" t="s">
        <v>29</v>
      </c>
      <c r="N654" s="175" t="s">
        <v>2445</v>
      </c>
      <c r="O654" s="175" t="s">
        <v>31</v>
      </c>
      <c r="P654" s="179" t="s">
        <v>73</v>
      </c>
      <c r="Q654" s="179" t="s">
        <v>2313</v>
      </c>
      <c r="R654" s="180"/>
      <c r="S654" s="235" t="str">
        <f t="shared" si="553"/>
        <v/>
      </c>
      <c r="T654" s="236">
        <f t="shared" si="554"/>
        <v>1</v>
      </c>
      <c r="U654" s="237" t="str">
        <f t="shared" si="555"/>
        <v/>
      </c>
      <c r="V654" s="245" t="str">
        <f t="shared" si="556"/>
        <v/>
      </c>
      <c r="W654" s="236" t="str">
        <f t="shared" si="557"/>
        <v/>
      </c>
      <c r="X654" s="237" t="str">
        <f t="shared" si="558"/>
        <v/>
      </c>
      <c r="Y654" s="245" t="str">
        <f t="shared" si="559"/>
        <v/>
      </c>
      <c r="Z654" s="236" t="str">
        <f t="shared" si="560"/>
        <v/>
      </c>
      <c r="AA654" s="248" t="str">
        <f t="shared" si="561"/>
        <v/>
      </c>
      <c r="AB654" s="235" t="str">
        <f t="shared" si="562"/>
        <v/>
      </c>
      <c r="AC654" s="236" t="str">
        <f t="shared" si="563"/>
        <v/>
      </c>
      <c r="AD654" s="236" t="str">
        <f t="shared" si="564"/>
        <v/>
      </c>
      <c r="AE654" s="237">
        <f t="shared" si="565"/>
        <v>1</v>
      </c>
      <c r="AF654" s="245" t="str">
        <f t="shared" si="566"/>
        <v/>
      </c>
      <c r="AG654" s="236" t="str">
        <f t="shared" si="567"/>
        <v/>
      </c>
      <c r="AH654" s="236" t="str">
        <f t="shared" si="568"/>
        <v/>
      </c>
      <c r="AI654" s="237" t="str">
        <f t="shared" si="569"/>
        <v/>
      </c>
      <c r="AJ654" s="245" t="str">
        <f t="shared" si="570"/>
        <v/>
      </c>
      <c r="AK654" s="236" t="str">
        <f t="shared" si="571"/>
        <v/>
      </c>
      <c r="AL654" s="236" t="str">
        <f t="shared" si="572"/>
        <v/>
      </c>
      <c r="AM654" s="248" t="str">
        <f t="shared" si="573"/>
        <v/>
      </c>
      <c r="AN654" s="235">
        <v>1</v>
      </c>
      <c r="AO654" s="237"/>
      <c r="AP654" s="245"/>
      <c r="AQ654" s="237"/>
      <c r="AR654" s="245"/>
      <c r="AS654" s="248"/>
      <c r="AT654">
        <f t="shared" si="574"/>
        <v>13</v>
      </c>
      <c r="AU654">
        <f t="shared" si="575"/>
        <v>11</v>
      </c>
      <c r="AV654">
        <f t="shared" si="576"/>
        <v>0</v>
      </c>
    </row>
    <row r="655" spans="1:48" ht="21.75">
      <c r="A655" s="174">
        <v>83</v>
      </c>
      <c r="B655" s="175" t="s">
        <v>1504</v>
      </c>
      <c r="C655" s="175" t="s">
        <v>96</v>
      </c>
      <c r="D655" s="176">
        <v>38777</v>
      </c>
      <c r="E655" s="177">
        <v>41603</v>
      </c>
      <c r="F655" s="181"/>
      <c r="G655" s="181"/>
      <c r="H655" s="178"/>
      <c r="I655" s="175" t="s">
        <v>58</v>
      </c>
      <c r="J655" s="177">
        <v>52505</v>
      </c>
      <c r="K655" s="179" t="s">
        <v>10</v>
      </c>
      <c r="L655" s="175" t="s">
        <v>2205</v>
      </c>
      <c r="M655" s="175" t="s">
        <v>2206</v>
      </c>
      <c r="N655" s="175" t="s">
        <v>1505</v>
      </c>
      <c r="O655" s="175" t="s">
        <v>1506</v>
      </c>
      <c r="P655" s="179" t="s">
        <v>99</v>
      </c>
      <c r="Q655" s="179" t="s">
        <v>167</v>
      </c>
      <c r="R655" s="180"/>
      <c r="S655" s="235" t="str">
        <f t="shared" si="553"/>
        <v/>
      </c>
      <c r="T655" s="236">
        <f t="shared" si="554"/>
        <v>1</v>
      </c>
      <c r="U655" s="237" t="str">
        <f t="shared" si="555"/>
        <v/>
      </c>
      <c r="V655" s="245" t="str">
        <f t="shared" si="556"/>
        <v/>
      </c>
      <c r="W655" s="236" t="str">
        <f t="shared" si="557"/>
        <v/>
      </c>
      <c r="X655" s="237" t="str">
        <f t="shared" si="558"/>
        <v/>
      </c>
      <c r="Y655" s="245" t="str">
        <f t="shared" si="559"/>
        <v/>
      </c>
      <c r="Z655" s="236" t="str">
        <f t="shared" si="560"/>
        <v/>
      </c>
      <c r="AA655" s="248" t="str">
        <f t="shared" si="561"/>
        <v/>
      </c>
      <c r="AB655" s="235" t="str">
        <f t="shared" si="562"/>
        <v/>
      </c>
      <c r="AC655" s="236" t="str">
        <f t="shared" si="563"/>
        <v/>
      </c>
      <c r="AD655" s="236" t="str">
        <f t="shared" si="564"/>
        <v/>
      </c>
      <c r="AE655" s="237">
        <f t="shared" si="565"/>
        <v>1</v>
      </c>
      <c r="AF655" s="245" t="str">
        <f t="shared" si="566"/>
        <v/>
      </c>
      <c r="AG655" s="236" t="str">
        <f t="shared" si="567"/>
        <v/>
      </c>
      <c r="AH655" s="236" t="str">
        <f t="shared" si="568"/>
        <v/>
      </c>
      <c r="AI655" s="237" t="str">
        <f t="shared" si="569"/>
        <v/>
      </c>
      <c r="AJ655" s="245" t="str">
        <f t="shared" si="570"/>
        <v/>
      </c>
      <c r="AK655" s="236" t="str">
        <f t="shared" si="571"/>
        <v/>
      </c>
      <c r="AL655" s="236" t="str">
        <f t="shared" si="572"/>
        <v/>
      </c>
      <c r="AM655" s="248" t="str">
        <f t="shared" si="573"/>
        <v/>
      </c>
      <c r="AN655" s="235">
        <v>1</v>
      </c>
      <c r="AO655" s="237"/>
      <c r="AP655" s="245"/>
      <c r="AQ655" s="237"/>
      <c r="AR655" s="245"/>
      <c r="AS655" s="248"/>
      <c r="AT655">
        <f t="shared" si="574"/>
        <v>9</v>
      </c>
      <c r="AU655">
        <f t="shared" si="575"/>
        <v>6</v>
      </c>
      <c r="AV655">
        <f t="shared" si="576"/>
        <v>7</v>
      </c>
    </row>
    <row r="656" spans="1:48" ht="21.75">
      <c r="A656" s="174">
        <v>84</v>
      </c>
      <c r="B656" s="175" t="s">
        <v>1514</v>
      </c>
      <c r="C656" s="175" t="s">
        <v>96</v>
      </c>
      <c r="D656" s="176">
        <v>38975</v>
      </c>
      <c r="E656" s="177">
        <v>38975</v>
      </c>
      <c r="F656" s="181"/>
      <c r="G656" s="181"/>
      <c r="H656" s="178"/>
      <c r="I656" s="175" t="s">
        <v>58</v>
      </c>
      <c r="J656" s="177">
        <v>50679</v>
      </c>
      <c r="K656" s="179" t="s">
        <v>10</v>
      </c>
      <c r="L656" s="175" t="s">
        <v>2014</v>
      </c>
      <c r="M656" s="175" t="s">
        <v>126</v>
      </c>
      <c r="N656" s="175" t="s">
        <v>2015</v>
      </c>
      <c r="O656" s="175" t="s">
        <v>31</v>
      </c>
      <c r="P656" s="179" t="s">
        <v>9</v>
      </c>
      <c r="Q656" s="179" t="s">
        <v>78</v>
      </c>
      <c r="R656" s="180"/>
      <c r="S656" s="235" t="str">
        <f t="shared" si="553"/>
        <v/>
      </c>
      <c r="T656" s="236">
        <f t="shared" si="554"/>
        <v>1</v>
      </c>
      <c r="U656" s="237" t="str">
        <f t="shared" si="555"/>
        <v/>
      </c>
      <c r="V656" s="245" t="str">
        <f t="shared" si="556"/>
        <v/>
      </c>
      <c r="W656" s="236" t="str">
        <f t="shared" si="557"/>
        <v/>
      </c>
      <c r="X656" s="237" t="str">
        <f t="shared" si="558"/>
        <v/>
      </c>
      <c r="Y656" s="245" t="str">
        <f t="shared" si="559"/>
        <v/>
      </c>
      <c r="Z656" s="236" t="str">
        <f t="shared" si="560"/>
        <v/>
      </c>
      <c r="AA656" s="248" t="str">
        <f t="shared" si="561"/>
        <v/>
      </c>
      <c r="AB656" s="235" t="str">
        <f t="shared" si="562"/>
        <v/>
      </c>
      <c r="AC656" s="236" t="str">
        <f t="shared" si="563"/>
        <v/>
      </c>
      <c r="AD656" s="236" t="str">
        <f t="shared" si="564"/>
        <v/>
      </c>
      <c r="AE656" s="237">
        <f t="shared" si="565"/>
        <v>1</v>
      </c>
      <c r="AF656" s="245" t="str">
        <f t="shared" si="566"/>
        <v/>
      </c>
      <c r="AG656" s="236" t="str">
        <f t="shared" si="567"/>
        <v/>
      </c>
      <c r="AH656" s="236" t="str">
        <f t="shared" si="568"/>
        <v/>
      </c>
      <c r="AI656" s="237" t="str">
        <f t="shared" si="569"/>
        <v/>
      </c>
      <c r="AJ656" s="245" t="str">
        <f t="shared" si="570"/>
        <v/>
      </c>
      <c r="AK656" s="236" t="str">
        <f t="shared" si="571"/>
        <v/>
      </c>
      <c r="AL656" s="236" t="str">
        <f t="shared" si="572"/>
        <v/>
      </c>
      <c r="AM656" s="248" t="str">
        <f t="shared" si="573"/>
        <v/>
      </c>
      <c r="AN656" s="235"/>
      <c r="AO656" s="237">
        <v>1</v>
      </c>
      <c r="AP656" s="245"/>
      <c r="AQ656" s="237"/>
      <c r="AR656" s="245"/>
      <c r="AS656" s="248"/>
      <c r="AT656">
        <f t="shared" si="574"/>
        <v>16</v>
      </c>
      <c r="AU656">
        <f t="shared" si="575"/>
        <v>8</v>
      </c>
      <c r="AV656">
        <f t="shared" si="576"/>
        <v>17</v>
      </c>
    </row>
    <row r="657" spans="1:48" ht="21.75">
      <c r="A657" s="174">
        <v>85</v>
      </c>
      <c r="B657" s="175" t="s">
        <v>1515</v>
      </c>
      <c r="C657" s="175" t="s">
        <v>96</v>
      </c>
      <c r="D657" s="176">
        <v>42278</v>
      </c>
      <c r="E657" s="177">
        <v>42278</v>
      </c>
      <c r="F657" s="181"/>
      <c r="G657" s="181"/>
      <c r="H657" s="178"/>
      <c r="I657" s="175" t="s">
        <v>58</v>
      </c>
      <c r="J657" s="177">
        <v>53236</v>
      </c>
      <c r="K657" s="179" t="s">
        <v>10</v>
      </c>
      <c r="L657" s="175" t="s">
        <v>1516</v>
      </c>
      <c r="M657" s="175" t="s">
        <v>965</v>
      </c>
      <c r="N657" s="175" t="s">
        <v>1517</v>
      </c>
      <c r="O657" s="175" t="s">
        <v>1518</v>
      </c>
      <c r="P657" s="179" t="s">
        <v>109</v>
      </c>
      <c r="Q657" s="179" t="s">
        <v>73</v>
      </c>
      <c r="R657" s="180"/>
      <c r="S657" s="235" t="str">
        <f t="shared" si="553"/>
        <v/>
      </c>
      <c r="T657" s="236">
        <f t="shared" si="554"/>
        <v>1</v>
      </c>
      <c r="U657" s="237" t="str">
        <f t="shared" si="555"/>
        <v/>
      </c>
      <c r="V657" s="245" t="str">
        <f t="shared" si="556"/>
        <v/>
      </c>
      <c r="W657" s="236" t="str">
        <f t="shared" si="557"/>
        <v/>
      </c>
      <c r="X657" s="237" t="str">
        <f t="shared" si="558"/>
        <v/>
      </c>
      <c r="Y657" s="245" t="str">
        <f t="shared" si="559"/>
        <v/>
      </c>
      <c r="Z657" s="236" t="str">
        <f t="shared" si="560"/>
        <v/>
      </c>
      <c r="AA657" s="248" t="str">
        <f t="shared" si="561"/>
        <v/>
      </c>
      <c r="AB657" s="235" t="str">
        <f t="shared" si="562"/>
        <v/>
      </c>
      <c r="AC657" s="236" t="str">
        <f t="shared" si="563"/>
        <v/>
      </c>
      <c r="AD657" s="236" t="str">
        <f t="shared" si="564"/>
        <v/>
      </c>
      <c r="AE657" s="237">
        <f t="shared" si="565"/>
        <v>1</v>
      </c>
      <c r="AF657" s="245" t="str">
        <f t="shared" si="566"/>
        <v/>
      </c>
      <c r="AG657" s="236" t="str">
        <f t="shared" si="567"/>
        <v/>
      </c>
      <c r="AH657" s="236" t="str">
        <f t="shared" si="568"/>
        <v/>
      </c>
      <c r="AI657" s="237" t="str">
        <f t="shared" si="569"/>
        <v/>
      </c>
      <c r="AJ657" s="245" t="str">
        <f t="shared" si="570"/>
        <v/>
      </c>
      <c r="AK657" s="236" t="str">
        <f t="shared" si="571"/>
        <v/>
      </c>
      <c r="AL657" s="236" t="str">
        <f t="shared" si="572"/>
        <v/>
      </c>
      <c r="AM657" s="248" t="str">
        <f t="shared" si="573"/>
        <v/>
      </c>
      <c r="AN657" s="235"/>
      <c r="AO657" s="237">
        <v>1</v>
      </c>
      <c r="AP657" s="245"/>
      <c r="AQ657" s="237"/>
      <c r="AR657" s="245"/>
      <c r="AS657" s="248"/>
      <c r="AT657">
        <f t="shared" si="574"/>
        <v>7</v>
      </c>
      <c r="AU657">
        <f t="shared" si="575"/>
        <v>8</v>
      </c>
      <c r="AV657">
        <f t="shared" si="576"/>
        <v>0</v>
      </c>
    </row>
    <row r="658" spans="1:48" ht="21.75">
      <c r="A658" s="174">
        <v>86</v>
      </c>
      <c r="B658" s="175" t="s">
        <v>2016</v>
      </c>
      <c r="C658" s="175" t="s">
        <v>96</v>
      </c>
      <c r="D658" s="176">
        <v>43406</v>
      </c>
      <c r="E658" s="177">
        <v>43406</v>
      </c>
      <c r="F658" s="181"/>
      <c r="G658" s="181"/>
      <c r="H658" s="178"/>
      <c r="I658" s="175" t="s">
        <v>58</v>
      </c>
      <c r="J658" s="177">
        <v>52140</v>
      </c>
      <c r="K658" s="179" t="s">
        <v>10</v>
      </c>
      <c r="L658" s="175" t="s">
        <v>478</v>
      </c>
      <c r="M658" s="175" t="s">
        <v>29</v>
      </c>
      <c r="N658" s="175" t="s">
        <v>479</v>
      </c>
      <c r="O658" s="175" t="s">
        <v>31</v>
      </c>
      <c r="P658" s="179" t="s">
        <v>121</v>
      </c>
      <c r="Q658" s="179" t="s">
        <v>73</v>
      </c>
      <c r="R658" s="180"/>
      <c r="S658" s="235" t="str">
        <f t="shared" si="553"/>
        <v/>
      </c>
      <c r="T658" s="236">
        <f t="shared" si="554"/>
        <v>1</v>
      </c>
      <c r="U658" s="237" t="str">
        <f t="shared" si="555"/>
        <v/>
      </c>
      <c r="V658" s="245" t="str">
        <f t="shared" si="556"/>
        <v/>
      </c>
      <c r="W658" s="236" t="str">
        <f t="shared" si="557"/>
        <v/>
      </c>
      <c r="X658" s="237" t="str">
        <f t="shared" si="558"/>
        <v/>
      </c>
      <c r="Y658" s="245" t="str">
        <f t="shared" si="559"/>
        <v/>
      </c>
      <c r="Z658" s="236" t="str">
        <f t="shared" si="560"/>
        <v/>
      </c>
      <c r="AA658" s="248" t="str">
        <f t="shared" si="561"/>
        <v/>
      </c>
      <c r="AB658" s="235" t="str">
        <f t="shared" si="562"/>
        <v/>
      </c>
      <c r="AC658" s="236" t="str">
        <f t="shared" si="563"/>
        <v/>
      </c>
      <c r="AD658" s="236" t="str">
        <f t="shared" si="564"/>
        <v/>
      </c>
      <c r="AE658" s="237">
        <f t="shared" si="565"/>
        <v>1</v>
      </c>
      <c r="AF658" s="245" t="str">
        <f t="shared" si="566"/>
        <v/>
      </c>
      <c r="AG658" s="236" t="str">
        <f t="shared" si="567"/>
        <v/>
      </c>
      <c r="AH658" s="236" t="str">
        <f t="shared" si="568"/>
        <v/>
      </c>
      <c r="AI658" s="237" t="str">
        <f t="shared" si="569"/>
        <v/>
      </c>
      <c r="AJ658" s="245" t="str">
        <f t="shared" si="570"/>
        <v/>
      </c>
      <c r="AK658" s="236" t="str">
        <f t="shared" si="571"/>
        <v/>
      </c>
      <c r="AL658" s="236" t="str">
        <f t="shared" si="572"/>
        <v/>
      </c>
      <c r="AM658" s="248" t="str">
        <f t="shared" si="573"/>
        <v/>
      </c>
      <c r="AN658" s="235">
        <v>1</v>
      </c>
      <c r="AO658" s="237"/>
      <c r="AP658" s="245"/>
      <c r="AQ658" s="237"/>
      <c r="AR658" s="245"/>
      <c r="AS658" s="248"/>
      <c r="AT658">
        <f t="shared" si="574"/>
        <v>4</v>
      </c>
      <c r="AU658">
        <f t="shared" si="575"/>
        <v>6</v>
      </c>
      <c r="AV658">
        <f t="shared" si="576"/>
        <v>30</v>
      </c>
    </row>
    <row r="659" spans="1:48" ht="21.75">
      <c r="A659" s="174">
        <v>87</v>
      </c>
      <c r="B659" s="175" t="s">
        <v>1523</v>
      </c>
      <c r="C659" s="175" t="s">
        <v>96</v>
      </c>
      <c r="D659" s="176">
        <v>39912</v>
      </c>
      <c r="E659" s="177">
        <v>39539</v>
      </c>
      <c r="F659" s="181"/>
      <c r="G659" s="181"/>
      <c r="H659" s="178"/>
      <c r="I659" s="175" t="s">
        <v>58</v>
      </c>
      <c r="J659" s="177">
        <v>52140</v>
      </c>
      <c r="K659" s="179" t="s">
        <v>10</v>
      </c>
      <c r="L659" s="175" t="s">
        <v>158</v>
      </c>
      <c r="M659" s="175" t="s">
        <v>143</v>
      </c>
      <c r="N659" s="175" t="s">
        <v>144</v>
      </c>
      <c r="O659" s="175" t="s">
        <v>162</v>
      </c>
      <c r="P659" s="179" t="s">
        <v>78</v>
      </c>
      <c r="Q659" s="179" t="s">
        <v>121</v>
      </c>
      <c r="R659" s="180"/>
      <c r="S659" s="235" t="str">
        <f t="shared" si="553"/>
        <v/>
      </c>
      <c r="T659" s="236">
        <f t="shared" si="554"/>
        <v>1</v>
      </c>
      <c r="U659" s="237" t="str">
        <f t="shared" si="555"/>
        <v/>
      </c>
      <c r="V659" s="245" t="str">
        <f t="shared" si="556"/>
        <v/>
      </c>
      <c r="W659" s="236" t="str">
        <f t="shared" si="557"/>
        <v/>
      </c>
      <c r="X659" s="237" t="str">
        <f t="shared" si="558"/>
        <v/>
      </c>
      <c r="Y659" s="245" t="str">
        <f t="shared" si="559"/>
        <v/>
      </c>
      <c r="Z659" s="236" t="str">
        <f t="shared" si="560"/>
        <v/>
      </c>
      <c r="AA659" s="248" t="str">
        <f t="shared" si="561"/>
        <v/>
      </c>
      <c r="AB659" s="235" t="str">
        <f t="shared" si="562"/>
        <v/>
      </c>
      <c r="AC659" s="236" t="str">
        <f t="shared" si="563"/>
        <v/>
      </c>
      <c r="AD659" s="236" t="str">
        <f t="shared" si="564"/>
        <v/>
      </c>
      <c r="AE659" s="237">
        <f t="shared" si="565"/>
        <v>1</v>
      </c>
      <c r="AF659" s="245" t="str">
        <f t="shared" si="566"/>
        <v/>
      </c>
      <c r="AG659" s="236" t="str">
        <f t="shared" si="567"/>
        <v/>
      </c>
      <c r="AH659" s="236" t="str">
        <f t="shared" si="568"/>
        <v/>
      </c>
      <c r="AI659" s="237" t="str">
        <f t="shared" si="569"/>
        <v/>
      </c>
      <c r="AJ659" s="245" t="str">
        <f t="shared" si="570"/>
        <v/>
      </c>
      <c r="AK659" s="236" t="str">
        <f t="shared" si="571"/>
        <v/>
      </c>
      <c r="AL659" s="236" t="str">
        <f t="shared" si="572"/>
        <v/>
      </c>
      <c r="AM659" s="248" t="str">
        <f t="shared" si="573"/>
        <v/>
      </c>
      <c r="AN659" s="235"/>
      <c r="AO659" s="237">
        <v>1</v>
      </c>
      <c r="AP659" s="245"/>
      <c r="AQ659" s="237"/>
      <c r="AR659" s="245"/>
      <c r="AS659" s="248"/>
      <c r="AT659">
        <f t="shared" si="574"/>
        <v>15</v>
      </c>
      <c r="AU659">
        <f t="shared" si="575"/>
        <v>2</v>
      </c>
      <c r="AV659">
        <f t="shared" si="576"/>
        <v>0</v>
      </c>
    </row>
    <row r="660" spans="1:48" ht="21.75">
      <c r="A660" s="174">
        <v>88</v>
      </c>
      <c r="B660" s="175" t="s">
        <v>1524</v>
      </c>
      <c r="C660" s="175" t="s">
        <v>96</v>
      </c>
      <c r="D660" s="176">
        <v>42278</v>
      </c>
      <c r="E660" s="177">
        <v>42278</v>
      </c>
      <c r="F660" s="181"/>
      <c r="G660" s="181"/>
      <c r="H660" s="178"/>
      <c r="I660" s="175" t="s">
        <v>58</v>
      </c>
      <c r="J660" s="177">
        <v>52140</v>
      </c>
      <c r="K660" s="179" t="s">
        <v>10</v>
      </c>
      <c r="L660" s="175" t="s">
        <v>636</v>
      </c>
      <c r="M660" s="175" t="s">
        <v>29</v>
      </c>
      <c r="N660" s="175" t="s">
        <v>290</v>
      </c>
      <c r="O660" s="175" t="s">
        <v>7</v>
      </c>
      <c r="P660" s="179" t="s">
        <v>121</v>
      </c>
      <c r="Q660" s="179" t="s">
        <v>99</v>
      </c>
      <c r="R660" s="192" t="s">
        <v>1685</v>
      </c>
      <c r="S660" s="235" t="str">
        <f t="shared" si="553"/>
        <v/>
      </c>
      <c r="T660" s="236">
        <f t="shared" si="554"/>
        <v>1</v>
      </c>
      <c r="U660" s="237" t="str">
        <f t="shared" si="555"/>
        <v/>
      </c>
      <c r="V660" s="245" t="str">
        <f t="shared" si="556"/>
        <v/>
      </c>
      <c r="W660" s="236" t="str">
        <f t="shared" si="557"/>
        <v/>
      </c>
      <c r="X660" s="237" t="str">
        <f t="shared" si="558"/>
        <v/>
      </c>
      <c r="Y660" s="245" t="str">
        <f t="shared" si="559"/>
        <v/>
      </c>
      <c r="Z660" s="236" t="str">
        <f t="shared" si="560"/>
        <v/>
      </c>
      <c r="AA660" s="248" t="str">
        <f t="shared" si="561"/>
        <v/>
      </c>
      <c r="AB660" s="235" t="str">
        <f t="shared" si="562"/>
        <v/>
      </c>
      <c r="AC660" s="236" t="str">
        <f t="shared" si="563"/>
        <v/>
      </c>
      <c r="AD660" s="236" t="str">
        <f t="shared" si="564"/>
        <v/>
      </c>
      <c r="AE660" s="237">
        <f t="shared" si="565"/>
        <v>1</v>
      </c>
      <c r="AF660" s="245" t="str">
        <f t="shared" si="566"/>
        <v/>
      </c>
      <c r="AG660" s="236" t="str">
        <f t="shared" si="567"/>
        <v/>
      </c>
      <c r="AH660" s="236" t="str">
        <f t="shared" si="568"/>
        <v/>
      </c>
      <c r="AI660" s="237" t="str">
        <f t="shared" si="569"/>
        <v/>
      </c>
      <c r="AJ660" s="245" t="str">
        <f t="shared" si="570"/>
        <v/>
      </c>
      <c r="AK660" s="236" t="str">
        <f t="shared" si="571"/>
        <v/>
      </c>
      <c r="AL660" s="236" t="str">
        <f t="shared" si="572"/>
        <v/>
      </c>
      <c r="AM660" s="248" t="str">
        <f t="shared" si="573"/>
        <v/>
      </c>
      <c r="AN660" s="235">
        <v>1</v>
      </c>
      <c r="AO660" s="237"/>
      <c r="AP660" s="245"/>
      <c r="AQ660" s="237"/>
      <c r="AR660" s="245"/>
      <c r="AS660" s="248"/>
      <c r="AT660">
        <f t="shared" si="574"/>
        <v>7</v>
      </c>
      <c r="AU660">
        <f t="shared" si="575"/>
        <v>8</v>
      </c>
      <c r="AV660">
        <f t="shared" si="576"/>
        <v>0</v>
      </c>
    </row>
    <row r="661" spans="1:48" ht="21.75">
      <c r="A661" s="174">
        <v>89</v>
      </c>
      <c r="B661" s="175" t="s">
        <v>1527</v>
      </c>
      <c r="C661" s="175" t="s">
        <v>96</v>
      </c>
      <c r="D661" s="176">
        <v>39539</v>
      </c>
      <c r="E661" s="177">
        <v>39539</v>
      </c>
      <c r="F661" s="181"/>
      <c r="G661" s="181"/>
      <c r="H661" s="178"/>
      <c r="I661" s="175" t="s">
        <v>58</v>
      </c>
      <c r="J661" s="177">
        <v>51044</v>
      </c>
      <c r="K661" s="179" t="s">
        <v>10</v>
      </c>
      <c r="L661" s="175" t="s">
        <v>1068</v>
      </c>
      <c r="M661" s="175" t="s">
        <v>126</v>
      </c>
      <c r="N661" s="175" t="s">
        <v>70</v>
      </c>
      <c r="O661" s="175" t="s">
        <v>7</v>
      </c>
      <c r="P661" s="179" t="s">
        <v>27</v>
      </c>
      <c r="Q661" s="179" t="s">
        <v>121</v>
      </c>
      <c r="R661" s="180"/>
      <c r="S661" s="235" t="str">
        <f t="shared" si="553"/>
        <v/>
      </c>
      <c r="T661" s="236">
        <f t="shared" si="554"/>
        <v>1</v>
      </c>
      <c r="U661" s="237" t="str">
        <f t="shared" si="555"/>
        <v/>
      </c>
      <c r="V661" s="245" t="str">
        <f t="shared" si="556"/>
        <v/>
      </c>
      <c r="W661" s="236" t="str">
        <f t="shared" si="557"/>
        <v/>
      </c>
      <c r="X661" s="237" t="str">
        <f t="shared" si="558"/>
        <v/>
      </c>
      <c r="Y661" s="245" t="str">
        <f t="shared" si="559"/>
        <v/>
      </c>
      <c r="Z661" s="236" t="str">
        <f t="shared" si="560"/>
        <v/>
      </c>
      <c r="AA661" s="248" t="str">
        <f t="shared" si="561"/>
        <v/>
      </c>
      <c r="AB661" s="235" t="str">
        <f t="shared" si="562"/>
        <v/>
      </c>
      <c r="AC661" s="236" t="str">
        <f t="shared" si="563"/>
        <v/>
      </c>
      <c r="AD661" s="236" t="str">
        <f t="shared" si="564"/>
        <v/>
      </c>
      <c r="AE661" s="237">
        <f t="shared" si="565"/>
        <v>1</v>
      </c>
      <c r="AF661" s="245" t="str">
        <f t="shared" si="566"/>
        <v/>
      </c>
      <c r="AG661" s="236" t="str">
        <f t="shared" si="567"/>
        <v/>
      </c>
      <c r="AH661" s="236" t="str">
        <f t="shared" si="568"/>
        <v/>
      </c>
      <c r="AI661" s="237" t="str">
        <f t="shared" si="569"/>
        <v/>
      </c>
      <c r="AJ661" s="245" t="str">
        <f t="shared" si="570"/>
        <v/>
      </c>
      <c r="AK661" s="236" t="str">
        <f t="shared" si="571"/>
        <v/>
      </c>
      <c r="AL661" s="236" t="str">
        <f t="shared" si="572"/>
        <v/>
      </c>
      <c r="AM661" s="248" t="str">
        <f t="shared" si="573"/>
        <v/>
      </c>
      <c r="AN661" s="235"/>
      <c r="AO661" s="237">
        <v>1</v>
      </c>
      <c r="AP661" s="245"/>
      <c r="AQ661" s="237"/>
      <c r="AR661" s="245"/>
      <c r="AS661" s="248"/>
      <c r="AT661">
        <f t="shared" si="574"/>
        <v>15</v>
      </c>
      <c r="AU661">
        <f t="shared" si="575"/>
        <v>2</v>
      </c>
      <c r="AV661">
        <f t="shared" si="576"/>
        <v>0</v>
      </c>
    </row>
    <row r="662" spans="1:48" ht="21.75">
      <c r="A662" s="174">
        <v>90</v>
      </c>
      <c r="B662" s="175" t="s">
        <v>1713</v>
      </c>
      <c r="C662" s="175" t="s">
        <v>96</v>
      </c>
      <c r="D662" s="176">
        <v>42522</v>
      </c>
      <c r="E662" s="177">
        <v>42522</v>
      </c>
      <c r="F662" s="181"/>
      <c r="G662" s="181"/>
      <c r="H662" s="178"/>
      <c r="I662" s="175" t="s">
        <v>58</v>
      </c>
      <c r="J662" s="177">
        <v>53966</v>
      </c>
      <c r="K662" s="179" t="s">
        <v>10</v>
      </c>
      <c r="L662" s="175" t="s">
        <v>1031</v>
      </c>
      <c r="M662" s="175" t="s">
        <v>1032</v>
      </c>
      <c r="N662" s="175" t="s">
        <v>984</v>
      </c>
      <c r="O662" s="175" t="s">
        <v>53</v>
      </c>
      <c r="P662" s="179" t="s">
        <v>60</v>
      </c>
      <c r="Q662" s="179" t="s">
        <v>117</v>
      </c>
      <c r="R662" s="180"/>
      <c r="S662" s="235" t="str">
        <f t="shared" si="553"/>
        <v/>
      </c>
      <c r="T662" s="236">
        <f t="shared" si="554"/>
        <v>1</v>
      </c>
      <c r="U662" s="237" t="str">
        <f t="shared" si="555"/>
        <v/>
      </c>
      <c r="V662" s="245" t="str">
        <f t="shared" si="556"/>
        <v/>
      </c>
      <c r="W662" s="236" t="str">
        <f t="shared" si="557"/>
        <v/>
      </c>
      <c r="X662" s="237" t="str">
        <f t="shared" si="558"/>
        <v/>
      </c>
      <c r="Y662" s="245" t="str">
        <f t="shared" si="559"/>
        <v/>
      </c>
      <c r="Z662" s="236" t="str">
        <f t="shared" si="560"/>
        <v/>
      </c>
      <c r="AA662" s="248" t="str">
        <f t="shared" si="561"/>
        <v/>
      </c>
      <c r="AB662" s="235" t="str">
        <f t="shared" si="562"/>
        <v/>
      </c>
      <c r="AC662" s="236" t="str">
        <f t="shared" si="563"/>
        <v/>
      </c>
      <c r="AD662" s="236" t="str">
        <f t="shared" si="564"/>
        <v/>
      </c>
      <c r="AE662" s="237">
        <f t="shared" si="565"/>
        <v>1</v>
      </c>
      <c r="AF662" s="245" t="str">
        <f t="shared" si="566"/>
        <v/>
      </c>
      <c r="AG662" s="236" t="str">
        <f t="shared" si="567"/>
        <v/>
      </c>
      <c r="AH662" s="236" t="str">
        <f t="shared" si="568"/>
        <v/>
      </c>
      <c r="AI662" s="237" t="str">
        <f t="shared" si="569"/>
        <v/>
      </c>
      <c r="AJ662" s="245" t="str">
        <f t="shared" si="570"/>
        <v/>
      </c>
      <c r="AK662" s="236" t="str">
        <f t="shared" si="571"/>
        <v/>
      </c>
      <c r="AL662" s="236" t="str">
        <f t="shared" si="572"/>
        <v/>
      </c>
      <c r="AM662" s="248" t="str">
        <f t="shared" si="573"/>
        <v/>
      </c>
      <c r="AN662" s="235"/>
      <c r="AO662" s="237">
        <v>1</v>
      </c>
      <c r="AP662" s="245"/>
      <c r="AQ662" s="237"/>
      <c r="AR662" s="245"/>
      <c r="AS662" s="248"/>
      <c r="AT662">
        <f t="shared" si="574"/>
        <v>7</v>
      </c>
      <c r="AU662">
        <f t="shared" si="575"/>
        <v>0</v>
      </c>
      <c r="AV662">
        <f t="shared" si="576"/>
        <v>0</v>
      </c>
    </row>
    <row r="663" spans="1:48" ht="22.5" thickBot="1">
      <c r="A663" s="221">
        <v>91</v>
      </c>
      <c r="B663" s="222" t="s">
        <v>1529</v>
      </c>
      <c r="C663" s="222" t="s">
        <v>96</v>
      </c>
      <c r="D663" s="223">
        <v>36739</v>
      </c>
      <c r="E663" s="224">
        <v>36739</v>
      </c>
      <c r="F663" s="225"/>
      <c r="G663" s="225"/>
      <c r="H663" s="226"/>
      <c r="I663" s="222" t="s">
        <v>58</v>
      </c>
      <c r="J663" s="224">
        <v>49949</v>
      </c>
      <c r="K663" s="227" t="s">
        <v>10</v>
      </c>
      <c r="L663" s="222" t="s">
        <v>1365</v>
      </c>
      <c r="M663" s="222" t="s">
        <v>1366</v>
      </c>
      <c r="N663" s="222" t="s">
        <v>1367</v>
      </c>
      <c r="O663" s="222" t="s">
        <v>7</v>
      </c>
      <c r="P663" s="227" t="s">
        <v>26</v>
      </c>
      <c r="Q663" s="227" t="s">
        <v>41</v>
      </c>
      <c r="R663" s="222"/>
      <c r="S663" s="235" t="str">
        <f t="shared" si="553"/>
        <v/>
      </c>
      <c r="T663" s="236">
        <f t="shared" si="554"/>
        <v>1</v>
      </c>
      <c r="U663" s="237" t="str">
        <f t="shared" si="555"/>
        <v/>
      </c>
      <c r="V663" s="245" t="str">
        <f t="shared" si="556"/>
        <v/>
      </c>
      <c r="W663" s="236" t="str">
        <f t="shared" si="557"/>
        <v/>
      </c>
      <c r="X663" s="237" t="str">
        <f t="shared" si="558"/>
        <v/>
      </c>
      <c r="Y663" s="245" t="str">
        <f t="shared" si="559"/>
        <v/>
      </c>
      <c r="Z663" s="236" t="str">
        <f t="shared" si="560"/>
        <v/>
      </c>
      <c r="AA663" s="248" t="str">
        <f t="shared" si="561"/>
        <v/>
      </c>
      <c r="AB663" s="235" t="str">
        <f t="shared" si="562"/>
        <v/>
      </c>
      <c r="AC663" s="236" t="str">
        <f t="shared" si="563"/>
        <v/>
      </c>
      <c r="AD663" s="236" t="str">
        <f t="shared" si="564"/>
        <v/>
      </c>
      <c r="AE663" s="237">
        <f t="shared" si="565"/>
        <v>1</v>
      </c>
      <c r="AF663" s="245" t="str">
        <f t="shared" si="566"/>
        <v/>
      </c>
      <c r="AG663" s="236" t="str">
        <f t="shared" si="567"/>
        <v/>
      </c>
      <c r="AH663" s="236" t="str">
        <f t="shared" si="568"/>
        <v/>
      </c>
      <c r="AI663" s="237" t="str">
        <f t="shared" si="569"/>
        <v/>
      </c>
      <c r="AJ663" s="245" t="str">
        <f t="shared" si="570"/>
        <v/>
      </c>
      <c r="AK663" s="236" t="str">
        <f t="shared" si="571"/>
        <v/>
      </c>
      <c r="AL663" s="236" t="str">
        <f t="shared" si="572"/>
        <v/>
      </c>
      <c r="AM663" s="248" t="str">
        <f t="shared" si="573"/>
        <v/>
      </c>
      <c r="AN663" s="235"/>
      <c r="AO663" s="237">
        <v>1</v>
      </c>
      <c r="AP663" s="245"/>
      <c r="AQ663" s="237"/>
      <c r="AR663" s="245"/>
      <c r="AS663" s="248"/>
      <c r="AT663">
        <f t="shared" si="574"/>
        <v>22</v>
      </c>
      <c r="AU663">
        <f t="shared" si="575"/>
        <v>10</v>
      </c>
      <c r="AV663">
        <f t="shared" si="576"/>
        <v>0</v>
      </c>
    </row>
    <row r="664" spans="1:48" ht="21.75">
      <c r="A664" s="312"/>
      <c r="B664" s="313" t="s">
        <v>1681</v>
      </c>
      <c r="C664" s="300">
        <f>SUM(S664:AA664)</f>
        <v>91</v>
      </c>
      <c r="D664" s="270"/>
      <c r="E664" s="271"/>
      <c r="F664" s="272"/>
      <c r="G664" s="272"/>
      <c r="H664" s="273"/>
      <c r="I664" s="269"/>
      <c r="J664" s="271"/>
      <c r="K664" s="274"/>
      <c r="L664" s="269"/>
      <c r="M664" s="269"/>
      <c r="N664" s="269"/>
      <c r="O664" s="269"/>
      <c r="P664" s="274"/>
      <c r="Q664" s="274"/>
      <c r="R664" s="305">
        <f>COUNTIF(R573:R663,"ü")</f>
        <v>3</v>
      </c>
      <c r="S664" s="290">
        <f t="shared" ref="S664:AS664" si="577">SUM(S573:S663)</f>
        <v>72</v>
      </c>
      <c r="T664" s="291">
        <f t="shared" si="577"/>
        <v>19</v>
      </c>
      <c r="U664" s="292">
        <f t="shared" si="577"/>
        <v>0</v>
      </c>
      <c r="V664" s="293">
        <f t="shared" si="577"/>
        <v>0</v>
      </c>
      <c r="W664" s="291">
        <f t="shared" si="577"/>
        <v>0</v>
      </c>
      <c r="X664" s="292">
        <f t="shared" si="577"/>
        <v>0</v>
      </c>
      <c r="Y664" s="293">
        <f t="shared" si="577"/>
        <v>0</v>
      </c>
      <c r="Z664" s="291">
        <f t="shared" si="577"/>
        <v>0</v>
      </c>
      <c r="AA664" s="294">
        <f t="shared" si="577"/>
        <v>0</v>
      </c>
      <c r="AB664" s="290">
        <f t="shared" si="577"/>
        <v>0</v>
      </c>
      <c r="AC664" s="291">
        <f t="shared" si="577"/>
        <v>3</v>
      </c>
      <c r="AD664" s="291">
        <f t="shared" si="577"/>
        <v>28</v>
      </c>
      <c r="AE664" s="292">
        <f t="shared" si="577"/>
        <v>60</v>
      </c>
      <c r="AF664" s="293">
        <f t="shared" si="577"/>
        <v>0</v>
      </c>
      <c r="AG664" s="291">
        <f t="shared" si="577"/>
        <v>0</v>
      </c>
      <c r="AH664" s="291">
        <f t="shared" si="577"/>
        <v>0</v>
      </c>
      <c r="AI664" s="292">
        <f t="shared" si="577"/>
        <v>0</v>
      </c>
      <c r="AJ664" s="293">
        <f t="shared" si="577"/>
        <v>0</v>
      </c>
      <c r="AK664" s="291">
        <f t="shared" si="577"/>
        <v>0</v>
      </c>
      <c r="AL664" s="291">
        <f t="shared" si="577"/>
        <v>0</v>
      </c>
      <c r="AM664" s="294">
        <f t="shared" si="577"/>
        <v>0</v>
      </c>
      <c r="AN664" s="291">
        <f t="shared" si="577"/>
        <v>51</v>
      </c>
      <c r="AO664" s="292">
        <f t="shared" si="577"/>
        <v>40</v>
      </c>
      <c r="AP664" s="293">
        <f t="shared" si="577"/>
        <v>0</v>
      </c>
      <c r="AQ664" s="292">
        <f t="shared" si="577"/>
        <v>0</v>
      </c>
      <c r="AR664" s="293">
        <f t="shared" si="577"/>
        <v>0</v>
      </c>
      <c r="AS664" s="294">
        <f t="shared" si="577"/>
        <v>0</v>
      </c>
    </row>
    <row r="665" spans="1:48" ht="22.5" thickBot="1">
      <c r="A665" s="282"/>
      <c r="B665" s="283" t="s">
        <v>1683</v>
      </c>
      <c r="C665" s="301">
        <f>SUM(S665:AA665)</f>
        <v>91</v>
      </c>
      <c r="D665" s="285"/>
      <c r="E665" s="286"/>
      <c r="F665" s="287"/>
      <c r="G665" s="287"/>
      <c r="H665" s="288"/>
      <c r="I665" s="284"/>
      <c r="J665" s="286"/>
      <c r="K665" s="289"/>
      <c r="L665" s="284"/>
      <c r="M665" s="284"/>
      <c r="N665" s="284"/>
      <c r="O665" s="284"/>
      <c r="P665" s="289"/>
      <c r="Q665" s="289"/>
      <c r="R665" s="306">
        <f>R664</f>
        <v>3</v>
      </c>
      <c r="S665" s="295">
        <f>S664</f>
        <v>72</v>
      </c>
      <c r="T665" s="296">
        <f t="shared" ref="T665" si="578">T664</f>
        <v>19</v>
      </c>
      <c r="U665" s="297">
        <f t="shared" ref="U665" si="579">U664</f>
        <v>0</v>
      </c>
      <c r="V665" s="302">
        <f>V664/2</f>
        <v>0</v>
      </c>
      <c r="W665" s="303">
        <f t="shared" ref="W665" si="580">W664/2</f>
        <v>0</v>
      </c>
      <c r="X665" s="304">
        <f t="shared" ref="X665" si="581">X664/2</f>
        <v>0</v>
      </c>
      <c r="Y665" s="298"/>
      <c r="Z665" s="296"/>
      <c r="AA665" s="299"/>
      <c r="AB665" s="298">
        <f>AB664</f>
        <v>0</v>
      </c>
      <c r="AC665" s="296">
        <f t="shared" ref="AC665" si="582">AC664</f>
        <v>3</v>
      </c>
      <c r="AD665" s="296">
        <f t="shared" ref="AD665" si="583">AD664</f>
        <v>28</v>
      </c>
      <c r="AE665" s="297">
        <f t="shared" ref="AE665" si="584">AE664</f>
        <v>60</v>
      </c>
      <c r="AF665" s="302">
        <f>AF664/2</f>
        <v>0</v>
      </c>
      <c r="AG665" s="303">
        <f t="shared" ref="AG665" si="585">AG664/2</f>
        <v>0</v>
      </c>
      <c r="AH665" s="303">
        <f t="shared" ref="AH665" si="586">AH664/2</f>
        <v>0</v>
      </c>
      <c r="AI665" s="304">
        <f t="shared" ref="AI665" si="587">AI664/2</f>
        <v>0</v>
      </c>
      <c r="AJ665" s="298"/>
      <c r="AK665" s="296"/>
      <c r="AL665" s="296"/>
      <c r="AM665" s="299"/>
      <c r="AN665" s="296">
        <f>AN664</f>
        <v>51</v>
      </c>
      <c r="AO665" s="297">
        <f>AO664</f>
        <v>40</v>
      </c>
      <c r="AP665" s="298"/>
      <c r="AQ665" s="297"/>
      <c r="AR665" s="298"/>
      <c r="AS665" s="299"/>
    </row>
    <row r="666" spans="1:48" ht="24">
      <c r="A666" s="185" t="s">
        <v>2113</v>
      </c>
      <c r="B666" s="194"/>
      <c r="C666" s="194"/>
      <c r="D666" s="170"/>
      <c r="E666" s="195"/>
      <c r="F666" s="171"/>
      <c r="G666" s="171"/>
      <c r="H666" s="172"/>
      <c r="I666" s="194"/>
      <c r="J666" s="195"/>
      <c r="K666" s="196"/>
      <c r="L666" s="194"/>
      <c r="M666" s="194"/>
      <c r="N666" s="194"/>
      <c r="O666" s="194"/>
      <c r="P666" s="196"/>
      <c r="Q666" s="196"/>
      <c r="R666" s="194"/>
      <c r="S666" s="307" t="str">
        <f t="shared" ref="S666:S676" si="588">IF($B666&lt;&gt;"",IF(AND($K666="เอก",OR($AT666&gt;0,AND($AT666=0,$AU666&gt;=9))),1,""),"")</f>
        <v/>
      </c>
      <c r="T666" s="308" t="str">
        <f t="shared" ref="T666:T676" si="589">IF($B666&lt;&gt;"",IF(AND($K666="โท",OR($AT666&gt;0,AND($AT666=0,$AU666&gt;=9))),1,""),"")</f>
        <v/>
      </c>
      <c r="U666" s="309" t="str">
        <f t="shared" ref="U666:U676" si="590">IF($B666&lt;&gt;"",IF(AND($K666="ตรี",OR($AT666&gt;0,AND($AT666=0,$AU666&gt;=9))),1,""),"")</f>
        <v/>
      </c>
      <c r="V666" s="310" t="str">
        <f t="shared" ref="V666:V675" si="591">IF($B666&lt;&gt;"",IF(AND($K666="เอก",AND($AT666=0,AND($AU666&gt;=6,$AU666&lt;=8))),1,""),"")</f>
        <v/>
      </c>
      <c r="W666" s="308" t="str">
        <f t="shared" ref="W666:W676" si="592">IF($B666&lt;&gt;"",IF(AND($K666="โท",AND($AT666=0,AND($AU666&gt;=6,$AU666&lt;=8))),1,""),"")</f>
        <v/>
      </c>
      <c r="X666" s="309" t="str">
        <f t="shared" ref="X666:X676" si="593">IF($B666&lt;&gt;"",IF(AND($K666="ตรี",AND($AT666=0,AND($AU666&gt;=6,$AU666&lt;=8))),1,""),"")</f>
        <v/>
      </c>
      <c r="Y666" s="310" t="str">
        <f t="shared" ref="Y666:Y675" si="594">IF($B666&lt;&gt;"",IF(AND($K666="เอก",AND($AT666=0,AND($AU666&gt;=0,$AU666&lt;=5))),1,""),"")</f>
        <v/>
      </c>
      <c r="Z666" s="308" t="str">
        <f t="shared" ref="Z666:Z676" si="595">IF($B666&lt;&gt;"",IF(AND($K666="โท",AND($AT666=0,AND($AU666&gt;=0,$AU666&lt;=5))),1,""),"")</f>
        <v/>
      </c>
      <c r="AA666" s="311" t="str">
        <f t="shared" ref="AA666:AA676" si="596">IF($B666&lt;&gt;"",IF(AND($K666="ตรี",AND($AT666=0,AND($AU666&gt;=0,$AU666&lt;=5))),1,""),"")</f>
        <v/>
      </c>
      <c r="AB666" s="307" t="str">
        <f t="shared" ref="AB666:AB676" si="597">IF($B666&lt;&gt;"",IF(AND($C666="ศาสตราจารย์",OR($AT666&gt;0,AND($AT666=0,$AU666&gt;=9))),1,""),"")</f>
        <v/>
      </c>
      <c r="AC666" s="308" t="str">
        <f t="shared" ref="AC666:AC676" si="598">IF($B666&lt;&gt;"",IF(AND($C666="รองศาสตราจารย์",OR($AT666&gt;0,AND($AT666=0,$AU666&gt;=9))),1,""),"")</f>
        <v/>
      </c>
      <c r="AD666" s="308" t="str">
        <f t="shared" ref="AD666:AD676" si="599">IF($B666&lt;&gt;"",IF(AND($C666="ผู้ช่วยศาสตราจารย์",OR($AT666&gt;0,AND($AT666=0,$AU666&gt;=9))),1,""),"")</f>
        <v/>
      </c>
      <c r="AE666" s="309" t="str">
        <f t="shared" ref="AE666:AE676" si="600">IF($B666&lt;&gt;"",IF(AND($C666="อาจารย์",OR($AT666&gt;0,AND($AT666=0,$AU666&gt;=9))),1,""),"")</f>
        <v/>
      </c>
      <c r="AF666" s="310" t="str">
        <f t="shared" ref="AF666:AF676" si="601">IF($B666&lt;&gt;"",IF(AND($C666="ศาสตราจารย์",AND($AT666=0,AND($AU666&gt;=6,$AU666&lt;=8))),1,""),"")</f>
        <v/>
      </c>
      <c r="AG666" s="308" t="str">
        <f t="shared" ref="AG666:AG676" si="602">IF($B666&lt;&gt;"",IF(AND($C666="รองศาสตราจารย์",AND($AT666=0,AND($AU666&gt;=6,$AU666&lt;=8))),1,""),"")</f>
        <v/>
      </c>
      <c r="AH666" s="308" t="str">
        <f t="shared" ref="AH666:AH676" si="603">IF($B666&lt;&gt;"",IF(AND($C666="ผู้ช่วยศาสตราจารย์",AND($AT666=0,AND($AU666&gt;=6,$AU666&lt;=8))),1,""),"")</f>
        <v/>
      </c>
      <c r="AI666" s="309" t="str">
        <f t="shared" ref="AI666:AI675" si="604">IF($B666&lt;&gt;"",IF(AND($C666="อาจารย์",AND($AT666=0,AND($AU666&gt;=6,$AU666&lt;=8))),1,""),"")</f>
        <v/>
      </c>
      <c r="AJ666" s="310" t="str">
        <f t="shared" ref="AJ666:AJ676" si="605">IF($B666&lt;&gt;"",IF(AND($C666="ศาสตราจารย์",AND($AT666=0,AND($AU666&gt;=0,$AU666&lt;=5))),1,""),"")</f>
        <v/>
      </c>
      <c r="AK666" s="308" t="str">
        <f t="shared" ref="AK666:AK676" si="606">IF($B666&lt;&gt;"",IF(AND($C666="รองศาสตราจารย์",AND($AT666=0,AND($AU666&gt;=0,$AU666&lt;=5))),1,""),"")</f>
        <v/>
      </c>
      <c r="AL666" s="308" t="str">
        <f t="shared" ref="AL666:AL676" si="607">IF($B666&lt;&gt;"",IF(AND($C666="ผู้ช่วยศาสตราจารย์",AND($AT666=0,AND($AU666&gt;=0,$AU666&lt;=5))),1,""),"")</f>
        <v/>
      </c>
      <c r="AM666" s="311" t="str">
        <f t="shared" ref="AM666:AM675" si="608">IF($B666&lt;&gt;"",IF(AND($C666="อาจารย์",AND($AT666=0,AND($AU666&gt;=0,$AU666&lt;=5))),1,""),"")</f>
        <v/>
      </c>
      <c r="AN666" s="250"/>
      <c r="AO666" s="251"/>
      <c r="AP666" s="251"/>
      <c r="AQ666" s="251"/>
      <c r="AR666" s="251"/>
      <c r="AS666" s="251"/>
      <c r="AT666" t="str">
        <f t="shared" ref="AT666:AT676" si="609">IF(B666&lt;&gt;"",DATEDIF(E666,$AT$9,"Y"),"")</f>
        <v/>
      </c>
      <c r="AU666" t="str">
        <f t="shared" ref="AU666:AU676" si="610">IF(B666&lt;&gt;"",DATEDIF(E666,$AT$9,"YM"),"")</f>
        <v/>
      </c>
      <c r="AV666" t="str">
        <f t="shared" ref="AV666:AV676" si="611">IF(B666&lt;&gt;"",DATEDIF(E666,$AT$9,"MD"),"")</f>
        <v/>
      </c>
    </row>
    <row r="667" spans="1:48" ht="21.75">
      <c r="A667" s="174">
        <v>1</v>
      </c>
      <c r="B667" s="175" t="s">
        <v>2278</v>
      </c>
      <c r="C667" s="175" t="s">
        <v>1</v>
      </c>
      <c r="D667" s="176">
        <v>43922</v>
      </c>
      <c r="E667" s="177">
        <v>37502</v>
      </c>
      <c r="F667" s="177">
        <v>40451</v>
      </c>
      <c r="G667" s="177">
        <v>43104</v>
      </c>
      <c r="H667" s="178"/>
      <c r="I667" s="175" t="s">
        <v>58</v>
      </c>
      <c r="J667" s="177">
        <v>50314</v>
      </c>
      <c r="K667" s="179" t="s">
        <v>3</v>
      </c>
      <c r="L667" s="175" t="s">
        <v>2281</v>
      </c>
      <c r="M667" s="175" t="s">
        <v>1884</v>
      </c>
      <c r="N667" s="175" t="s">
        <v>780</v>
      </c>
      <c r="O667" s="175" t="s">
        <v>53</v>
      </c>
      <c r="P667" s="179" t="s">
        <v>9</v>
      </c>
      <c r="Q667" s="179" t="s">
        <v>38</v>
      </c>
      <c r="R667" s="180"/>
      <c r="S667" s="235">
        <f t="shared" si="588"/>
        <v>1</v>
      </c>
      <c r="T667" s="236" t="str">
        <f t="shared" si="589"/>
        <v/>
      </c>
      <c r="U667" s="237" t="str">
        <f t="shared" si="590"/>
        <v/>
      </c>
      <c r="V667" s="245" t="str">
        <f t="shared" si="591"/>
        <v/>
      </c>
      <c r="W667" s="236" t="str">
        <f t="shared" si="592"/>
        <v/>
      </c>
      <c r="X667" s="237" t="str">
        <f t="shared" si="593"/>
        <v/>
      </c>
      <c r="Y667" s="245" t="str">
        <f t="shared" si="594"/>
        <v/>
      </c>
      <c r="Z667" s="236" t="str">
        <f t="shared" si="595"/>
        <v/>
      </c>
      <c r="AA667" s="248" t="str">
        <f t="shared" si="596"/>
        <v/>
      </c>
      <c r="AB667" s="235" t="str">
        <f t="shared" si="597"/>
        <v/>
      </c>
      <c r="AC667" s="236">
        <f t="shared" si="598"/>
        <v>1</v>
      </c>
      <c r="AD667" s="236" t="str">
        <f t="shared" si="599"/>
        <v/>
      </c>
      <c r="AE667" s="237" t="str">
        <f t="shared" si="600"/>
        <v/>
      </c>
      <c r="AF667" s="245" t="str">
        <f t="shared" si="601"/>
        <v/>
      </c>
      <c r="AG667" s="236" t="str">
        <f t="shared" si="602"/>
        <v/>
      </c>
      <c r="AH667" s="236" t="str">
        <f t="shared" si="603"/>
        <v/>
      </c>
      <c r="AI667" s="237" t="str">
        <f t="shared" si="604"/>
        <v/>
      </c>
      <c r="AJ667" s="245" t="str">
        <f t="shared" si="605"/>
        <v/>
      </c>
      <c r="AK667" s="236" t="str">
        <f t="shared" si="606"/>
        <v/>
      </c>
      <c r="AL667" s="236" t="str">
        <f t="shared" si="607"/>
        <v/>
      </c>
      <c r="AM667" s="248" t="str">
        <f t="shared" si="608"/>
        <v/>
      </c>
      <c r="AN667" s="250">
        <v>1</v>
      </c>
      <c r="AO667" s="251"/>
      <c r="AP667" s="251"/>
      <c r="AQ667" s="251"/>
      <c r="AR667" s="251"/>
      <c r="AS667" s="251"/>
      <c r="AT667">
        <f t="shared" si="609"/>
        <v>20</v>
      </c>
      <c r="AU667">
        <f t="shared" si="610"/>
        <v>8</v>
      </c>
      <c r="AV667">
        <f t="shared" si="611"/>
        <v>29</v>
      </c>
    </row>
    <row r="668" spans="1:48" ht="21.75">
      <c r="A668" s="174">
        <v>2</v>
      </c>
      <c r="B668" s="175" t="s">
        <v>513</v>
      </c>
      <c r="C668" s="175" t="s">
        <v>1</v>
      </c>
      <c r="D668" s="176">
        <v>31868</v>
      </c>
      <c r="E668" s="177">
        <v>34603</v>
      </c>
      <c r="F668" s="177">
        <v>37138</v>
      </c>
      <c r="G668" s="177">
        <v>38425</v>
      </c>
      <c r="H668" s="178"/>
      <c r="I668" s="175" t="s">
        <v>58</v>
      </c>
      <c r="J668" s="177">
        <v>45200</v>
      </c>
      <c r="K668" s="179" t="s">
        <v>3</v>
      </c>
      <c r="L668" s="175" t="s">
        <v>514</v>
      </c>
      <c r="M668" s="175" t="s">
        <v>1884</v>
      </c>
      <c r="N668" s="175" t="s">
        <v>515</v>
      </c>
      <c r="O668" s="175" t="s">
        <v>347</v>
      </c>
      <c r="P668" s="179" t="s">
        <v>40</v>
      </c>
      <c r="Q668" s="179" t="s">
        <v>41</v>
      </c>
      <c r="R668" s="180"/>
      <c r="S668" s="235">
        <f t="shared" si="588"/>
        <v>1</v>
      </c>
      <c r="T668" s="236" t="str">
        <f t="shared" si="589"/>
        <v/>
      </c>
      <c r="U668" s="237" t="str">
        <f t="shared" si="590"/>
        <v/>
      </c>
      <c r="V668" s="245" t="str">
        <f t="shared" si="591"/>
        <v/>
      </c>
      <c r="W668" s="236" t="str">
        <f t="shared" si="592"/>
        <v/>
      </c>
      <c r="X668" s="237" t="str">
        <f t="shared" si="593"/>
        <v/>
      </c>
      <c r="Y668" s="245" t="str">
        <f t="shared" si="594"/>
        <v/>
      </c>
      <c r="Z668" s="236" t="str">
        <f t="shared" si="595"/>
        <v/>
      </c>
      <c r="AA668" s="248" t="str">
        <f t="shared" si="596"/>
        <v/>
      </c>
      <c r="AB668" s="235" t="str">
        <f t="shared" si="597"/>
        <v/>
      </c>
      <c r="AC668" s="236">
        <f t="shared" si="598"/>
        <v>1</v>
      </c>
      <c r="AD668" s="236" t="str">
        <f t="shared" si="599"/>
        <v/>
      </c>
      <c r="AE668" s="237" t="str">
        <f t="shared" si="600"/>
        <v/>
      </c>
      <c r="AF668" s="245" t="str">
        <f t="shared" si="601"/>
        <v/>
      </c>
      <c r="AG668" s="236" t="str">
        <f t="shared" si="602"/>
        <v/>
      </c>
      <c r="AH668" s="236" t="str">
        <f t="shared" si="603"/>
        <v/>
      </c>
      <c r="AI668" s="237" t="str">
        <f t="shared" si="604"/>
        <v/>
      </c>
      <c r="AJ668" s="245" t="str">
        <f t="shared" si="605"/>
        <v/>
      </c>
      <c r="AK668" s="236" t="str">
        <f t="shared" si="606"/>
        <v/>
      </c>
      <c r="AL668" s="236" t="str">
        <f t="shared" si="607"/>
        <v/>
      </c>
      <c r="AM668" s="248" t="str">
        <f t="shared" si="608"/>
        <v/>
      </c>
      <c r="AN668" s="250"/>
      <c r="AO668" s="251">
        <v>1</v>
      </c>
      <c r="AP668" s="251"/>
      <c r="AQ668" s="251"/>
      <c r="AR668" s="251"/>
      <c r="AS668" s="251"/>
      <c r="AT668">
        <f t="shared" si="609"/>
        <v>28</v>
      </c>
      <c r="AU668">
        <f t="shared" si="610"/>
        <v>8</v>
      </c>
      <c r="AV668">
        <f t="shared" si="611"/>
        <v>6</v>
      </c>
    </row>
    <row r="669" spans="1:48" ht="21.75">
      <c r="A669" s="174">
        <v>3</v>
      </c>
      <c r="B669" s="175" t="s">
        <v>2279</v>
      </c>
      <c r="C669" s="175" t="s">
        <v>1</v>
      </c>
      <c r="D669" s="176">
        <v>44105</v>
      </c>
      <c r="E669" s="211">
        <v>44105</v>
      </c>
      <c r="F669" s="181"/>
      <c r="G669" s="177">
        <v>39006</v>
      </c>
      <c r="H669" s="178"/>
      <c r="I669" s="212" t="s">
        <v>2286</v>
      </c>
      <c r="J669" s="177">
        <v>45199</v>
      </c>
      <c r="K669" s="179" t="s">
        <v>3</v>
      </c>
      <c r="L669" s="175" t="s">
        <v>192</v>
      </c>
      <c r="M669" s="175" t="s">
        <v>88</v>
      </c>
      <c r="N669" s="175" t="s">
        <v>193</v>
      </c>
      <c r="O669" s="175" t="s">
        <v>85</v>
      </c>
      <c r="P669" s="179" t="s">
        <v>78</v>
      </c>
      <c r="Q669" s="179" t="s">
        <v>121</v>
      </c>
      <c r="R669" s="180"/>
      <c r="S669" s="235">
        <f t="shared" si="588"/>
        <v>1</v>
      </c>
      <c r="T669" s="236" t="str">
        <f t="shared" si="589"/>
        <v/>
      </c>
      <c r="U669" s="237" t="str">
        <f t="shared" si="590"/>
        <v/>
      </c>
      <c r="V669" s="245" t="str">
        <f t="shared" si="591"/>
        <v/>
      </c>
      <c r="W669" s="236" t="str">
        <f t="shared" si="592"/>
        <v/>
      </c>
      <c r="X669" s="237" t="str">
        <f t="shared" si="593"/>
        <v/>
      </c>
      <c r="Y669" s="245" t="str">
        <f t="shared" si="594"/>
        <v/>
      </c>
      <c r="Z669" s="236" t="str">
        <f t="shared" si="595"/>
        <v/>
      </c>
      <c r="AA669" s="248" t="str">
        <f t="shared" si="596"/>
        <v/>
      </c>
      <c r="AB669" s="235" t="str">
        <f t="shared" si="597"/>
        <v/>
      </c>
      <c r="AC669" s="236">
        <f t="shared" si="598"/>
        <v>1</v>
      </c>
      <c r="AD669" s="236" t="str">
        <f t="shared" si="599"/>
        <v/>
      </c>
      <c r="AE669" s="237" t="str">
        <f t="shared" si="600"/>
        <v/>
      </c>
      <c r="AF669" s="245" t="str">
        <f t="shared" si="601"/>
        <v/>
      </c>
      <c r="AG669" s="236" t="str">
        <f t="shared" si="602"/>
        <v/>
      </c>
      <c r="AH669" s="236" t="str">
        <f t="shared" si="603"/>
        <v/>
      </c>
      <c r="AI669" s="237" t="str">
        <f t="shared" si="604"/>
        <v/>
      </c>
      <c r="AJ669" s="245" t="str">
        <f t="shared" si="605"/>
        <v/>
      </c>
      <c r="AK669" s="236" t="str">
        <f t="shared" si="606"/>
        <v/>
      </c>
      <c r="AL669" s="236" t="str">
        <f t="shared" si="607"/>
        <v/>
      </c>
      <c r="AM669" s="248" t="str">
        <f t="shared" si="608"/>
        <v/>
      </c>
      <c r="AN669" s="250">
        <v>1</v>
      </c>
      <c r="AO669" s="251"/>
      <c r="AP669" s="251"/>
      <c r="AQ669" s="251"/>
      <c r="AR669" s="251"/>
      <c r="AS669" s="251"/>
      <c r="AT669">
        <f t="shared" si="609"/>
        <v>2</v>
      </c>
      <c r="AU669">
        <f t="shared" si="610"/>
        <v>8</v>
      </c>
      <c r="AV669">
        <f t="shared" si="611"/>
        <v>0</v>
      </c>
    </row>
    <row r="670" spans="1:48" ht="21.75">
      <c r="A670" s="174">
        <v>4</v>
      </c>
      <c r="B670" s="175" t="s">
        <v>2477</v>
      </c>
      <c r="C670" s="175" t="s">
        <v>96</v>
      </c>
      <c r="D670" s="176">
        <v>44602</v>
      </c>
      <c r="E670" s="177">
        <v>44602</v>
      </c>
      <c r="F670" s="181"/>
      <c r="G670" s="181"/>
      <c r="H670" s="178"/>
      <c r="I670" s="175" t="s">
        <v>58</v>
      </c>
      <c r="J670" s="177">
        <v>45930</v>
      </c>
      <c r="K670" s="179" t="s">
        <v>3</v>
      </c>
      <c r="L670" s="175" t="s">
        <v>768</v>
      </c>
      <c r="M670" s="175" t="s">
        <v>1884</v>
      </c>
      <c r="N670" s="175" t="s">
        <v>769</v>
      </c>
      <c r="O670" s="175" t="s">
        <v>2451</v>
      </c>
      <c r="P670" s="179" t="s">
        <v>1768</v>
      </c>
      <c r="Q670" s="179" t="s">
        <v>2313</v>
      </c>
      <c r="R670" s="180"/>
      <c r="S670" s="235">
        <f t="shared" si="588"/>
        <v>1</v>
      </c>
      <c r="T670" s="236" t="str">
        <f t="shared" si="589"/>
        <v/>
      </c>
      <c r="U670" s="237" t="str">
        <f t="shared" si="590"/>
        <v/>
      </c>
      <c r="V670" s="245" t="str">
        <f t="shared" si="591"/>
        <v/>
      </c>
      <c r="W670" s="236" t="str">
        <f t="shared" si="592"/>
        <v/>
      </c>
      <c r="X670" s="237" t="str">
        <f t="shared" si="593"/>
        <v/>
      </c>
      <c r="Y670" s="245" t="str">
        <f t="shared" si="594"/>
        <v/>
      </c>
      <c r="Z670" s="236" t="str">
        <f t="shared" si="595"/>
        <v/>
      </c>
      <c r="AA670" s="248" t="str">
        <f t="shared" si="596"/>
        <v/>
      </c>
      <c r="AB670" s="235" t="str">
        <f t="shared" si="597"/>
        <v/>
      </c>
      <c r="AC670" s="236" t="str">
        <f t="shared" si="598"/>
        <v/>
      </c>
      <c r="AD670" s="236" t="str">
        <f t="shared" si="599"/>
        <v/>
      </c>
      <c r="AE670" s="237">
        <f t="shared" si="600"/>
        <v>1</v>
      </c>
      <c r="AF670" s="245" t="str">
        <f t="shared" si="601"/>
        <v/>
      </c>
      <c r="AG670" s="236" t="str">
        <f t="shared" si="602"/>
        <v/>
      </c>
      <c r="AH670" s="236" t="str">
        <f t="shared" si="603"/>
        <v/>
      </c>
      <c r="AI670" s="237" t="str">
        <f t="shared" si="604"/>
        <v/>
      </c>
      <c r="AJ670" s="245" t="str">
        <f t="shared" si="605"/>
        <v/>
      </c>
      <c r="AK670" s="236" t="str">
        <f t="shared" si="606"/>
        <v/>
      </c>
      <c r="AL670" s="236" t="str">
        <f t="shared" si="607"/>
        <v/>
      </c>
      <c r="AM670" s="248" t="str">
        <f t="shared" si="608"/>
        <v/>
      </c>
      <c r="AN670" s="250">
        <v>1</v>
      </c>
      <c r="AO670" s="251"/>
      <c r="AP670" s="251"/>
      <c r="AQ670" s="251"/>
      <c r="AR670" s="251"/>
      <c r="AS670" s="251"/>
      <c r="AT670">
        <f t="shared" si="609"/>
        <v>1</v>
      </c>
      <c r="AU670">
        <f t="shared" si="610"/>
        <v>3</v>
      </c>
      <c r="AV670">
        <f t="shared" si="611"/>
        <v>22</v>
      </c>
    </row>
    <row r="671" spans="1:48" ht="21.75">
      <c r="A671" s="174">
        <v>5</v>
      </c>
      <c r="B671" s="175" t="s">
        <v>2457</v>
      </c>
      <c r="C671" s="175" t="s">
        <v>96</v>
      </c>
      <c r="D671" s="176">
        <v>44531</v>
      </c>
      <c r="E671" s="177">
        <v>44531</v>
      </c>
      <c r="F671" s="181"/>
      <c r="G671" s="181"/>
      <c r="H671" s="178"/>
      <c r="I671" s="175" t="s">
        <v>58</v>
      </c>
      <c r="J671" s="177">
        <v>52871</v>
      </c>
      <c r="K671" s="179" t="s">
        <v>3</v>
      </c>
      <c r="L671" s="175" t="s">
        <v>2287</v>
      </c>
      <c r="M671" s="175" t="s">
        <v>353</v>
      </c>
      <c r="N671" s="180"/>
      <c r="O671" s="175" t="s">
        <v>367</v>
      </c>
      <c r="P671" s="179" t="s">
        <v>72</v>
      </c>
      <c r="Q671" s="179" t="s">
        <v>2313</v>
      </c>
      <c r="R671" s="180"/>
      <c r="S671" s="235">
        <f t="shared" si="588"/>
        <v>1</v>
      </c>
      <c r="T671" s="236" t="str">
        <f t="shared" si="589"/>
        <v/>
      </c>
      <c r="U671" s="237" t="str">
        <f t="shared" si="590"/>
        <v/>
      </c>
      <c r="V671" s="245" t="str">
        <f t="shared" si="591"/>
        <v/>
      </c>
      <c r="W671" s="236" t="str">
        <f t="shared" si="592"/>
        <v/>
      </c>
      <c r="X671" s="237" t="str">
        <f t="shared" si="593"/>
        <v/>
      </c>
      <c r="Y671" s="245" t="str">
        <f t="shared" si="594"/>
        <v/>
      </c>
      <c r="Z671" s="236" t="str">
        <f t="shared" si="595"/>
        <v/>
      </c>
      <c r="AA671" s="248" t="str">
        <f t="shared" si="596"/>
        <v/>
      </c>
      <c r="AB671" s="235" t="str">
        <f t="shared" si="597"/>
        <v/>
      </c>
      <c r="AC671" s="236" t="str">
        <f t="shared" si="598"/>
        <v/>
      </c>
      <c r="AD671" s="236" t="str">
        <f t="shared" si="599"/>
        <v/>
      </c>
      <c r="AE671" s="237">
        <f t="shared" si="600"/>
        <v>1</v>
      </c>
      <c r="AF671" s="245" t="str">
        <f t="shared" si="601"/>
        <v/>
      </c>
      <c r="AG671" s="236" t="str">
        <f t="shared" si="602"/>
        <v/>
      </c>
      <c r="AH671" s="236" t="str">
        <f t="shared" si="603"/>
        <v/>
      </c>
      <c r="AI671" s="237" t="str">
        <f t="shared" si="604"/>
        <v/>
      </c>
      <c r="AJ671" s="245" t="str">
        <f t="shared" si="605"/>
        <v/>
      </c>
      <c r="AK671" s="236" t="str">
        <f t="shared" si="606"/>
        <v/>
      </c>
      <c r="AL671" s="236" t="str">
        <f t="shared" si="607"/>
        <v/>
      </c>
      <c r="AM671" s="248" t="str">
        <f t="shared" si="608"/>
        <v/>
      </c>
      <c r="AN671" s="250">
        <v>1</v>
      </c>
      <c r="AO671" s="251"/>
      <c r="AP671" s="251"/>
      <c r="AQ671" s="251"/>
      <c r="AR671" s="251"/>
      <c r="AS671" s="251"/>
      <c r="AT671">
        <f t="shared" si="609"/>
        <v>1</v>
      </c>
      <c r="AU671">
        <f t="shared" si="610"/>
        <v>6</v>
      </c>
      <c r="AV671">
        <f t="shared" si="611"/>
        <v>0</v>
      </c>
    </row>
    <row r="672" spans="1:48" ht="21.75">
      <c r="A672" s="174">
        <v>6</v>
      </c>
      <c r="B672" s="175" t="s">
        <v>2458</v>
      </c>
      <c r="C672" s="175" t="s">
        <v>96</v>
      </c>
      <c r="D672" s="176">
        <v>44440</v>
      </c>
      <c r="E672" s="177">
        <v>44440</v>
      </c>
      <c r="F672" s="181"/>
      <c r="G672" s="181"/>
      <c r="H672" s="178"/>
      <c r="I672" s="175" t="s">
        <v>58</v>
      </c>
      <c r="J672" s="177">
        <v>50314</v>
      </c>
      <c r="K672" s="179" t="s">
        <v>3</v>
      </c>
      <c r="L672" s="175" t="s">
        <v>1895</v>
      </c>
      <c r="M672" s="175" t="s">
        <v>88</v>
      </c>
      <c r="N672" s="175" t="s">
        <v>140</v>
      </c>
      <c r="O672" s="175" t="s">
        <v>304</v>
      </c>
      <c r="P672" s="179" t="s">
        <v>73</v>
      </c>
      <c r="Q672" s="179" t="s">
        <v>1837</v>
      </c>
      <c r="R672" s="180"/>
      <c r="S672" s="235">
        <f t="shared" si="588"/>
        <v>1</v>
      </c>
      <c r="T672" s="236" t="str">
        <f t="shared" si="589"/>
        <v/>
      </c>
      <c r="U672" s="237" t="str">
        <f t="shared" si="590"/>
        <v/>
      </c>
      <c r="V672" s="245" t="str">
        <f t="shared" si="591"/>
        <v/>
      </c>
      <c r="W672" s="236" t="str">
        <f t="shared" si="592"/>
        <v/>
      </c>
      <c r="X672" s="237" t="str">
        <f t="shared" si="593"/>
        <v/>
      </c>
      <c r="Y672" s="245" t="str">
        <f t="shared" si="594"/>
        <v/>
      </c>
      <c r="Z672" s="236" t="str">
        <f t="shared" si="595"/>
        <v/>
      </c>
      <c r="AA672" s="248" t="str">
        <f t="shared" si="596"/>
        <v/>
      </c>
      <c r="AB672" s="235" t="str">
        <f t="shared" si="597"/>
        <v/>
      </c>
      <c r="AC672" s="236" t="str">
        <f t="shared" si="598"/>
        <v/>
      </c>
      <c r="AD672" s="236" t="str">
        <f t="shared" si="599"/>
        <v/>
      </c>
      <c r="AE672" s="237">
        <f t="shared" si="600"/>
        <v>1</v>
      </c>
      <c r="AF672" s="245" t="str">
        <f t="shared" si="601"/>
        <v/>
      </c>
      <c r="AG672" s="236" t="str">
        <f t="shared" si="602"/>
        <v/>
      </c>
      <c r="AH672" s="236" t="str">
        <f t="shared" si="603"/>
        <v/>
      </c>
      <c r="AI672" s="237" t="str">
        <f t="shared" si="604"/>
        <v/>
      </c>
      <c r="AJ672" s="245" t="str">
        <f t="shared" si="605"/>
        <v/>
      </c>
      <c r="AK672" s="236" t="str">
        <f t="shared" si="606"/>
        <v/>
      </c>
      <c r="AL672" s="236" t="str">
        <f t="shared" si="607"/>
        <v/>
      </c>
      <c r="AM672" s="248" t="str">
        <f t="shared" si="608"/>
        <v/>
      </c>
      <c r="AN672" s="250"/>
      <c r="AO672" s="251">
        <v>1</v>
      </c>
      <c r="AP672" s="251"/>
      <c r="AQ672" s="251"/>
      <c r="AR672" s="251"/>
      <c r="AS672" s="251"/>
      <c r="AT672">
        <f t="shared" si="609"/>
        <v>1</v>
      </c>
      <c r="AU672">
        <f t="shared" si="610"/>
        <v>9</v>
      </c>
      <c r="AV672">
        <f t="shared" si="611"/>
        <v>0</v>
      </c>
    </row>
    <row r="673" spans="1:48" ht="17.100000000000001" customHeight="1">
      <c r="A673" s="174">
        <v>7</v>
      </c>
      <c r="B673" s="175" t="s">
        <v>528</v>
      </c>
      <c r="C673" s="175" t="s">
        <v>96</v>
      </c>
      <c r="D673" s="176">
        <v>39328</v>
      </c>
      <c r="E673" s="177">
        <v>41856</v>
      </c>
      <c r="F673" s="181"/>
      <c r="G673" s="181"/>
      <c r="H673" s="178"/>
      <c r="I673" s="175" t="s">
        <v>58</v>
      </c>
      <c r="J673" s="177">
        <v>52140</v>
      </c>
      <c r="K673" s="179" t="s">
        <v>3</v>
      </c>
      <c r="L673" s="175" t="s">
        <v>529</v>
      </c>
      <c r="M673" s="175" t="s">
        <v>88</v>
      </c>
      <c r="N673" s="175" t="s">
        <v>530</v>
      </c>
      <c r="O673" s="175" t="s">
        <v>120</v>
      </c>
      <c r="P673" s="179" t="s">
        <v>99</v>
      </c>
      <c r="Q673" s="179" t="s">
        <v>73</v>
      </c>
      <c r="R673" s="180"/>
      <c r="S673" s="235">
        <f t="shared" si="588"/>
        <v>1</v>
      </c>
      <c r="T673" s="236" t="str">
        <f t="shared" si="589"/>
        <v/>
      </c>
      <c r="U673" s="237" t="str">
        <f t="shared" si="590"/>
        <v/>
      </c>
      <c r="V673" s="245" t="str">
        <f t="shared" si="591"/>
        <v/>
      </c>
      <c r="W673" s="236" t="str">
        <f t="shared" si="592"/>
        <v/>
      </c>
      <c r="X673" s="237" t="str">
        <f t="shared" si="593"/>
        <v/>
      </c>
      <c r="Y673" s="245" t="str">
        <f t="shared" si="594"/>
        <v/>
      </c>
      <c r="Z673" s="236" t="str">
        <f t="shared" si="595"/>
        <v/>
      </c>
      <c r="AA673" s="248" t="str">
        <f t="shared" si="596"/>
        <v/>
      </c>
      <c r="AB673" s="235" t="str">
        <f t="shared" si="597"/>
        <v/>
      </c>
      <c r="AC673" s="236" t="str">
        <f t="shared" si="598"/>
        <v/>
      </c>
      <c r="AD673" s="236" t="str">
        <f t="shared" si="599"/>
        <v/>
      </c>
      <c r="AE673" s="237">
        <f t="shared" si="600"/>
        <v>1</v>
      </c>
      <c r="AF673" s="245" t="str">
        <f t="shared" si="601"/>
        <v/>
      </c>
      <c r="AG673" s="236" t="str">
        <f t="shared" si="602"/>
        <v/>
      </c>
      <c r="AH673" s="236" t="str">
        <f t="shared" si="603"/>
        <v/>
      </c>
      <c r="AI673" s="237" t="str">
        <f t="shared" si="604"/>
        <v/>
      </c>
      <c r="AJ673" s="245" t="str">
        <f t="shared" si="605"/>
        <v/>
      </c>
      <c r="AK673" s="236" t="str">
        <f t="shared" si="606"/>
        <v/>
      </c>
      <c r="AL673" s="236" t="str">
        <f t="shared" si="607"/>
        <v/>
      </c>
      <c r="AM673" s="248" t="str">
        <f t="shared" si="608"/>
        <v/>
      </c>
      <c r="AN673" s="250"/>
      <c r="AO673" s="251">
        <v>1</v>
      </c>
      <c r="AP673" s="251"/>
      <c r="AQ673" s="251"/>
      <c r="AR673" s="251"/>
      <c r="AS673" s="251"/>
      <c r="AT673">
        <f t="shared" si="609"/>
        <v>8</v>
      </c>
      <c r="AU673">
        <f t="shared" si="610"/>
        <v>9</v>
      </c>
      <c r="AV673">
        <f t="shared" si="611"/>
        <v>27</v>
      </c>
    </row>
    <row r="674" spans="1:48" ht="21.75">
      <c r="A674" s="174">
        <v>8</v>
      </c>
      <c r="B674" s="175" t="s">
        <v>549</v>
      </c>
      <c r="C674" s="175" t="s">
        <v>96</v>
      </c>
      <c r="D674" s="176">
        <v>40422</v>
      </c>
      <c r="E674" s="177">
        <v>40422</v>
      </c>
      <c r="F674" s="181"/>
      <c r="G674" s="181"/>
      <c r="H674" s="178"/>
      <c r="I674" s="175" t="s">
        <v>58</v>
      </c>
      <c r="J674" s="177">
        <v>53236</v>
      </c>
      <c r="K674" s="179" t="s">
        <v>3</v>
      </c>
      <c r="L674" s="208" t="s">
        <v>535</v>
      </c>
      <c r="M674" s="175" t="s">
        <v>88</v>
      </c>
      <c r="N674" s="175" t="s">
        <v>536</v>
      </c>
      <c r="O674" s="175" t="s">
        <v>120</v>
      </c>
      <c r="P674" s="179" t="s">
        <v>72</v>
      </c>
      <c r="Q674" s="179" t="s">
        <v>495</v>
      </c>
      <c r="R674" s="180"/>
      <c r="S674" s="235">
        <f t="shared" si="588"/>
        <v>1</v>
      </c>
      <c r="T674" s="236" t="str">
        <f t="shared" si="589"/>
        <v/>
      </c>
      <c r="U674" s="237" t="str">
        <f t="shared" si="590"/>
        <v/>
      </c>
      <c r="V674" s="245" t="str">
        <f t="shared" si="591"/>
        <v/>
      </c>
      <c r="W674" s="236" t="str">
        <f t="shared" si="592"/>
        <v/>
      </c>
      <c r="X674" s="237" t="str">
        <f t="shared" si="593"/>
        <v/>
      </c>
      <c r="Y674" s="245" t="str">
        <f t="shared" si="594"/>
        <v/>
      </c>
      <c r="Z674" s="236" t="str">
        <f t="shared" si="595"/>
        <v/>
      </c>
      <c r="AA674" s="248" t="str">
        <f t="shared" si="596"/>
        <v/>
      </c>
      <c r="AB674" s="235" t="str">
        <f t="shared" si="597"/>
        <v/>
      </c>
      <c r="AC674" s="236" t="str">
        <f t="shared" si="598"/>
        <v/>
      </c>
      <c r="AD674" s="236" t="str">
        <f t="shared" si="599"/>
        <v/>
      </c>
      <c r="AE674" s="237">
        <f t="shared" si="600"/>
        <v>1</v>
      </c>
      <c r="AF674" s="245" t="str">
        <f t="shared" si="601"/>
        <v/>
      </c>
      <c r="AG674" s="236" t="str">
        <f t="shared" si="602"/>
        <v/>
      </c>
      <c r="AH674" s="236" t="str">
        <f t="shared" si="603"/>
        <v/>
      </c>
      <c r="AI674" s="237" t="str">
        <f t="shared" si="604"/>
        <v/>
      </c>
      <c r="AJ674" s="245" t="str">
        <f t="shared" si="605"/>
        <v/>
      </c>
      <c r="AK674" s="236" t="str">
        <f t="shared" si="606"/>
        <v/>
      </c>
      <c r="AL674" s="236" t="str">
        <f t="shared" si="607"/>
        <v/>
      </c>
      <c r="AM674" s="248" t="str">
        <f t="shared" si="608"/>
        <v/>
      </c>
      <c r="AN674" s="250"/>
      <c r="AO674" s="251">
        <v>1</v>
      </c>
      <c r="AP674" s="251"/>
      <c r="AQ674" s="251"/>
      <c r="AR674" s="251"/>
      <c r="AS674" s="251"/>
      <c r="AT674">
        <f t="shared" si="609"/>
        <v>12</v>
      </c>
      <c r="AU674">
        <f t="shared" si="610"/>
        <v>9</v>
      </c>
      <c r="AV674">
        <f t="shared" si="611"/>
        <v>0</v>
      </c>
    </row>
    <row r="675" spans="1:48" ht="21.75">
      <c r="A675" s="174">
        <v>9</v>
      </c>
      <c r="B675" s="175" t="s">
        <v>2280</v>
      </c>
      <c r="C675" s="175" t="s">
        <v>96</v>
      </c>
      <c r="D675" s="176">
        <v>44004</v>
      </c>
      <c r="E675" s="177">
        <v>44004</v>
      </c>
      <c r="F675" s="181"/>
      <c r="G675" s="181"/>
      <c r="H675" s="178"/>
      <c r="I675" s="175" t="s">
        <v>58</v>
      </c>
      <c r="J675" s="177">
        <v>50679</v>
      </c>
      <c r="K675" s="179" t="s">
        <v>3</v>
      </c>
      <c r="L675" s="175" t="s">
        <v>529</v>
      </c>
      <c r="M675" s="175" t="s">
        <v>88</v>
      </c>
      <c r="N675" s="175" t="s">
        <v>530</v>
      </c>
      <c r="O675" s="175" t="s">
        <v>120</v>
      </c>
      <c r="P675" s="179" t="s">
        <v>72</v>
      </c>
      <c r="Q675" s="179" t="s">
        <v>495</v>
      </c>
      <c r="R675" s="180"/>
      <c r="S675" s="235">
        <f t="shared" si="588"/>
        <v>1</v>
      </c>
      <c r="T675" s="236" t="str">
        <f t="shared" si="589"/>
        <v/>
      </c>
      <c r="U675" s="237" t="str">
        <f t="shared" si="590"/>
        <v/>
      </c>
      <c r="V675" s="245" t="str">
        <f t="shared" si="591"/>
        <v/>
      </c>
      <c r="W675" s="236" t="str">
        <f t="shared" si="592"/>
        <v/>
      </c>
      <c r="X675" s="237" t="str">
        <f t="shared" si="593"/>
        <v/>
      </c>
      <c r="Y675" s="245" t="str">
        <f t="shared" si="594"/>
        <v/>
      </c>
      <c r="Z675" s="236" t="str">
        <f t="shared" si="595"/>
        <v/>
      </c>
      <c r="AA675" s="248" t="str">
        <f t="shared" si="596"/>
        <v/>
      </c>
      <c r="AB675" s="235" t="str">
        <f t="shared" si="597"/>
        <v/>
      </c>
      <c r="AC675" s="236" t="str">
        <f t="shared" si="598"/>
        <v/>
      </c>
      <c r="AD675" s="236" t="str">
        <f t="shared" si="599"/>
        <v/>
      </c>
      <c r="AE675" s="237">
        <f t="shared" si="600"/>
        <v>1</v>
      </c>
      <c r="AF675" s="245" t="str">
        <f t="shared" si="601"/>
        <v/>
      </c>
      <c r="AG675" s="236" t="str">
        <f t="shared" si="602"/>
        <v/>
      </c>
      <c r="AH675" s="236" t="str">
        <f t="shared" si="603"/>
        <v/>
      </c>
      <c r="AI675" s="237" t="str">
        <f t="shared" si="604"/>
        <v/>
      </c>
      <c r="AJ675" s="245" t="str">
        <f t="shared" si="605"/>
        <v/>
      </c>
      <c r="AK675" s="236" t="str">
        <f t="shared" si="606"/>
        <v/>
      </c>
      <c r="AL675" s="236" t="str">
        <f t="shared" si="607"/>
        <v/>
      </c>
      <c r="AM675" s="248" t="str">
        <f t="shared" si="608"/>
        <v/>
      </c>
      <c r="AN675" s="250"/>
      <c r="AO675" s="251">
        <v>1</v>
      </c>
      <c r="AP675" s="251"/>
      <c r="AQ675" s="251"/>
      <c r="AR675" s="251"/>
      <c r="AS675" s="251"/>
      <c r="AT675">
        <f t="shared" si="609"/>
        <v>2</v>
      </c>
      <c r="AU675">
        <f t="shared" si="610"/>
        <v>11</v>
      </c>
      <c r="AV675">
        <f t="shared" si="611"/>
        <v>10</v>
      </c>
    </row>
    <row r="676" spans="1:48" ht="22.5" thickBot="1">
      <c r="A676" s="221">
        <v>10</v>
      </c>
      <c r="B676" s="222" t="s">
        <v>2461</v>
      </c>
      <c r="C676" s="222" t="s">
        <v>96</v>
      </c>
      <c r="D676" s="317">
        <v>44531</v>
      </c>
      <c r="E676" s="318">
        <v>44531</v>
      </c>
      <c r="F676" s="225"/>
      <c r="G676" s="225"/>
      <c r="H676" s="226"/>
      <c r="I676" s="222" t="s">
        <v>2210</v>
      </c>
      <c r="J676" s="224">
        <v>45199</v>
      </c>
      <c r="K676" s="227" t="s">
        <v>3</v>
      </c>
      <c r="L676" s="319" t="s">
        <v>535</v>
      </c>
      <c r="M676" s="222" t="s">
        <v>88</v>
      </c>
      <c r="N676" s="222" t="s">
        <v>536</v>
      </c>
      <c r="O676" s="222" t="s">
        <v>120</v>
      </c>
      <c r="P676" s="227" t="s">
        <v>99</v>
      </c>
      <c r="Q676" s="227" t="s">
        <v>73</v>
      </c>
      <c r="R676" s="228"/>
      <c r="S676" s="275">
        <f t="shared" si="588"/>
        <v>1</v>
      </c>
      <c r="T676" s="276" t="str">
        <f t="shared" si="589"/>
        <v/>
      </c>
      <c r="U676" s="277" t="str">
        <f t="shared" si="590"/>
        <v/>
      </c>
      <c r="V676" s="278"/>
      <c r="W676" s="276" t="str">
        <f t="shared" si="592"/>
        <v/>
      </c>
      <c r="X676" s="277" t="str">
        <f t="shared" si="593"/>
        <v/>
      </c>
      <c r="Y676" s="278"/>
      <c r="Z676" s="276" t="str">
        <f t="shared" si="595"/>
        <v/>
      </c>
      <c r="AA676" s="279" t="str">
        <f t="shared" si="596"/>
        <v/>
      </c>
      <c r="AB676" s="275" t="str">
        <f t="shared" si="597"/>
        <v/>
      </c>
      <c r="AC676" s="276" t="str">
        <f t="shared" si="598"/>
        <v/>
      </c>
      <c r="AD676" s="276" t="str">
        <f t="shared" si="599"/>
        <v/>
      </c>
      <c r="AE676" s="277">
        <f t="shared" si="600"/>
        <v>1</v>
      </c>
      <c r="AF676" s="278" t="str">
        <f t="shared" si="601"/>
        <v/>
      </c>
      <c r="AG676" s="276" t="str">
        <f t="shared" si="602"/>
        <v/>
      </c>
      <c r="AH676" s="276" t="str">
        <f t="shared" si="603"/>
        <v/>
      </c>
      <c r="AI676" s="278"/>
      <c r="AJ676" s="278" t="str">
        <f t="shared" si="605"/>
        <v/>
      </c>
      <c r="AK676" s="276" t="str">
        <f t="shared" si="606"/>
        <v/>
      </c>
      <c r="AL676" s="276" t="str">
        <f t="shared" si="607"/>
        <v/>
      </c>
      <c r="AM676" s="279"/>
      <c r="AN676" s="250"/>
      <c r="AO676" s="251">
        <v>1</v>
      </c>
      <c r="AP676" s="251"/>
      <c r="AQ676" s="251"/>
      <c r="AR676" s="251"/>
      <c r="AS676" s="251"/>
      <c r="AT676">
        <f t="shared" si="609"/>
        <v>1</v>
      </c>
      <c r="AU676">
        <f t="shared" si="610"/>
        <v>6</v>
      </c>
      <c r="AV676">
        <f t="shared" si="611"/>
        <v>0</v>
      </c>
    </row>
    <row r="677" spans="1:48" ht="21.75">
      <c r="A677" s="312"/>
      <c r="B677" s="313" t="s">
        <v>1681</v>
      </c>
      <c r="C677" s="300">
        <f>SUM(S677:AA677)</f>
        <v>10</v>
      </c>
      <c r="D677" s="270"/>
      <c r="E677" s="271"/>
      <c r="F677" s="272"/>
      <c r="G677" s="272"/>
      <c r="H677" s="273"/>
      <c r="I677" s="269"/>
      <c r="J677" s="271"/>
      <c r="K677" s="274"/>
      <c r="L677" s="269"/>
      <c r="M677" s="269"/>
      <c r="N677" s="269"/>
      <c r="O677" s="269"/>
      <c r="P677" s="274"/>
      <c r="Q677" s="274"/>
      <c r="R677" s="305"/>
      <c r="S677" s="290">
        <f t="shared" ref="S677:AM677" si="612">SUM(S667:S676)</f>
        <v>10</v>
      </c>
      <c r="T677" s="291">
        <f t="shared" si="612"/>
        <v>0</v>
      </c>
      <c r="U677" s="292">
        <f t="shared" si="612"/>
        <v>0</v>
      </c>
      <c r="V677" s="293">
        <f t="shared" si="612"/>
        <v>0</v>
      </c>
      <c r="W677" s="291">
        <f t="shared" si="612"/>
        <v>0</v>
      </c>
      <c r="X677" s="292">
        <f t="shared" si="612"/>
        <v>0</v>
      </c>
      <c r="Y677" s="293">
        <f t="shared" si="612"/>
        <v>0</v>
      </c>
      <c r="Z677" s="291">
        <f t="shared" si="612"/>
        <v>0</v>
      </c>
      <c r="AA677" s="294">
        <f t="shared" si="612"/>
        <v>0</v>
      </c>
      <c r="AB677" s="290">
        <f t="shared" si="612"/>
        <v>0</v>
      </c>
      <c r="AC677" s="291">
        <f t="shared" si="612"/>
        <v>3</v>
      </c>
      <c r="AD677" s="291">
        <f t="shared" si="612"/>
        <v>0</v>
      </c>
      <c r="AE677" s="292">
        <f t="shared" si="612"/>
        <v>7</v>
      </c>
      <c r="AF677" s="293">
        <f t="shared" si="612"/>
        <v>0</v>
      </c>
      <c r="AG677" s="291">
        <f t="shared" si="612"/>
        <v>0</v>
      </c>
      <c r="AH677" s="291">
        <f t="shared" si="612"/>
        <v>0</v>
      </c>
      <c r="AI677" s="292">
        <f t="shared" si="612"/>
        <v>0</v>
      </c>
      <c r="AJ677" s="293">
        <f t="shared" si="612"/>
        <v>0</v>
      </c>
      <c r="AK677" s="291">
        <f t="shared" si="612"/>
        <v>0</v>
      </c>
      <c r="AL677" s="291">
        <f t="shared" si="612"/>
        <v>0</v>
      </c>
      <c r="AM677" s="294">
        <f t="shared" si="612"/>
        <v>0</v>
      </c>
      <c r="AN677" s="250"/>
      <c r="AO677" s="251"/>
      <c r="AP677" s="251"/>
      <c r="AQ677" s="251"/>
      <c r="AR677" s="251"/>
      <c r="AS677" s="251"/>
    </row>
    <row r="678" spans="1:48" ht="22.5" thickBot="1">
      <c r="A678" s="282"/>
      <c r="B678" s="283" t="s">
        <v>1683</v>
      </c>
      <c r="C678" s="301">
        <f>SUM(S678:AA678)</f>
        <v>10</v>
      </c>
      <c r="D678" s="285"/>
      <c r="E678" s="286"/>
      <c r="F678" s="287"/>
      <c r="G678" s="287"/>
      <c r="H678" s="288"/>
      <c r="I678" s="284"/>
      <c r="J678" s="286"/>
      <c r="K678" s="289"/>
      <c r="L678" s="284"/>
      <c r="M678" s="284"/>
      <c r="N678" s="284"/>
      <c r="O678" s="284"/>
      <c r="P678" s="289"/>
      <c r="Q678" s="289"/>
      <c r="R678" s="306"/>
      <c r="S678" s="295">
        <f>S677</f>
        <v>10</v>
      </c>
      <c r="T678" s="296">
        <f t="shared" ref="T678" si="613">T677</f>
        <v>0</v>
      </c>
      <c r="U678" s="297">
        <f t="shared" ref="U678" si="614">U677</f>
        <v>0</v>
      </c>
      <c r="V678" s="302">
        <f>V677/2</f>
        <v>0</v>
      </c>
      <c r="W678" s="303">
        <f t="shared" ref="W678" si="615">W677/2</f>
        <v>0</v>
      </c>
      <c r="X678" s="304">
        <f t="shared" ref="X678" si="616">X677/2</f>
        <v>0</v>
      </c>
      <c r="Y678" s="298"/>
      <c r="Z678" s="296"/>
      <c r="AA678" s="299"/>
      <c r="AB678" s="298">
        <f>AB677</f>
        <v>0</v>
      </c>
      <c r="AC678" s="296">
        <f t="shared" ref="AC678" si="617">AC677</f>
        <v>3</v>
      </c>
      <c r="AD678" s="296">
        <f t="shared" ref="AD678" si="618">AD677</f>
        <v>0</v>
      </c>
      <c r="AE678" s="297">
        <f t="shared" ref="AE678" si="619">AE677</f>
        <v>7</v>
      </c>
      <c r="AF678" s="302">
        <f>AF677/2</f>
        <v>0</v>
      </c>
      <c r="AG678" s="303">
        <f t="shared" ref="AG678" si="620">AG677/2</f>
        <v>0</v>
      </c>
      <c r="AH678" s="303">
        <f t="shared" ref="AH678" si="621">AH677/2</f>
        <v>0</v>
      </c>
      <c r="AI678" s="304">
        <f t="shared" ref="AI678" si="622">AI677/2</f>
        <v>0</v>
      </c>
      <c r="AJ678" s="298"/>
      <c r="AK678" s="296"/>
      <c r="AL678" s="296"/>
      <c r="AM678" s="299"/>
      <c r="AN678" s="250"/>
      <c r="AO678" s="251"/>
      <c r="AP678" s="251"/>
      <c r="AQ678" s="251"/>
      <c r="AR678" s="251"/>
      <c r="AS678" s="251"/>
    </row>
    <row r="679" spans="1:48" ht="24">
      <c r="A679" s="185" t="s">
        <v>1532</v>
      </c>
      <c r="B679" s="194"/>
      <c r="C679" s="194"/>
      <c r="D679" s="170"/>
      <c r="E679" s="213"/>
      <c r="F679" s="171"/>
      <c r="G679" s="171"/>
      <c r="H679" s="172"/>
      <c r="I679" s="194"/>
      <c r="J679" s="195"/>
      <c r="K679" s="196"/>
      <c r="L679" s="214"/>
      <c r="M679" s="194"/>
      <c r="N679" s="194"/>
      <c r="O679" s="194"/>
      <c r="P679" s="196"/>
      <c r="Q679" s="196"/>
      <c r="R679" s="169"/>
      <c r="S679" s="264" t="str">
        <f t="shared" ref="S679:S703" si="623">IF($B679&lt;&gt;"",IF(AND($K679="เอก",OR($AT679&gt;0,AND($AT679=0,$AU679&gt;=9))),1,""),"")</f>
        <v/>
      </c>
      <c r="T679" s="265" t="str">
        <f t="shared" ref="T679:T703" si="624">IF($B679&lt;&gt;"",IF(AND($K679="โท",OR($AT679&gt;0,AND($AT679=0,$AU679&gt;=9))),1,""),"")</f>
        <v/>
      </c>
      <c r="U679" s="266" t="str">
        <f t="shared" ref="U679:U703" si="625">IF($B679&lt;&gt;"",IF(AND($K679="ตรี",OR($AT679&gt;0,AND($AT679=0,$AU679&gt;=9))),1,""),"")</f>
        <v/>
      </c>
      <c r="V679" s="267" t="str">
        <f t="shared" ref="V679:V703" si="626">IF($B679&lt;&gt;"",IF(AND($K679="เอก",AND($AT679=0,AND($AU679&gt;=6,$AU679&lt;=8))),1,""),"")</f>
        <v/>
      </c>
      <c r="W679" s="265" t="str">
        <f t="shared" ref="W679:W703" si="627">IF($B679&lt;&gt;"",IF(AND($K679="โท",AND($AT679=0,AND($AU679&gt;=6,$AU679&lt;=8))),1,""),"")</f>
        <v/>
      </c>
      <c r="X679" s="266" t="str">
        <f t="shared" ref="X679:X703" si="628">IF($B679&lt;&gt;"",IF(AND($K679="ตรี",AND($AT679=0,AND($AU679&gt;=6,$AU679&lt;=8))),1,""),"")</f>
        <v/>
      </c>
      <c r="Y679" s="267" t="str">
        <f t="shared" ref="Y679:Y703" si="629">IF($B679&lt;&gt;"",IF(AND($K679="เอก",AND($AT679=0,AND($AU679&gt;=0,$AU679&lt;=5))),1,""),"")</f>
        <v/>
      </c>
      <c r="Z679" s="265" t="str">
        <f t="shared" ref="Z679:Z703" si="630">IF($B679&lt;&gt;"",IF(AND($K679="โท",AND($AT679=0,AND($AU679&gt;=0,$AU679&lt;=5))),1,""),"")</f>
        <v/>
      </c>
      <c r="AA679" s="268" t="str">
        <f t="shared" ref="AA679:AA703" si="631">IF($B679&lt;&gt;"",IF(AND($K679="ตรี",AND($AT679=0,AND($AU679&gt;=0,$AU679&lt;=5))),1,""),"")</f>
        <v/>
      </c>
      <c r="AB679" s="264" t="str">
        <f t="shared" ref="AB679:AB703" si="632">IF($B679&lt;&gt;"",IF(AND($C679="ศาสตราจารย์",OR($AT679&gt;0,AND($AT679=0,$AU679&gt;=9))),1,""),"")</f>
        <v/>
      </c>
      <c r="AC679" s="265" t="str">
        <f t="shared" ref="AC679:AC703" si="633">IF($B679&lt;&gt;"",IF(AND($C679="รองศาสตราจารย์",OR($AT679&gt;0,AND($AT679=0,$AU679&gt;=9))),1,""),"")</f>
        <v/>
      </c>
      <c r="AD679" s="265" t="str">
        <f t="shared" ref="AD679:AD703" si="634">IF($B679&lt;&gt;"",IF(AND($C679="ผู้ช่วยศาสตราจารย์",OR($AT679&gt;0,AND($AT679=0,$AU679&gt;=9))),1,""),"")</f>
        <v/>
      </c>
      <c r="AE679" s="266" t="str">
        <f t="shared" ref="AE679:AE703" si="635">IF($B679&lt;&gt;"",IF(AND($C679="อาจารย์",OR($AT679&gt;0,AND($AT679=0,$AU679&gt;=9))),1,""),"")</f>
        <v/>
      </c>
      <c r="AF679" s="267" t="str">
        <f t="shared" ref="AF679:AF703" si="636">IF($B679&lt;&gt;"",IF(AND($C679="ศาสตราจารย์",AND($AT679=0,AND($AU679&gt;=6,$AU679&lt;=8))),1,""),"")</f>
        <v/>
      </c>
      <c r="AG679" s="265" t="str">
        <f t="shared" ref="AG679:AG703" si="637">IF($B679&lt;&gt;"",IF(AND($C679="รองศาสตราจารย์",AND($AT679=0,AND($AU679&gt;=6,$AU679&lt;=8))),1,""),"")</f>
        <v/>
      </c>
      <c r="AH679" s="265" t="str">
        <f t="shared" ref="AH679:AH703" si="638">IF($B679&lt;&gt;"",IF(AND($C679="ผู้ช่วยศาสตราจารย์",AND($AT679=0,AND($AU679&gt;=6,$AU679&lt;=8))),1,""),"")</f>
        <v/>
      </c>
      <c r="AI679" s="266" t="str">
        <f t="shared" ref="AI679:AI703" si="639">IF($B679&lt;&gt;"",IF(AND($C679="อาจารย์",AND($AT679=0,AND($AU679&gt;=6,$AU679&lt;=8))),1,""),"")</f>
        <v/>
      </c>
      <c r="AJ679" s="267" t="str">
        <f t="shared" ref="AJ679:AJ703" si="640">IF($B679&lt;&gt;"",IF(AND($C679="ศาสตราจารย์",AND($AT679=0,AND($AU679&gt;=0,$AU679&lt;=5))),1,""),"")</f>
        <v/>
      </c>
      <c r="AK679" s="265" t="str">
        <f t="shared" ref="AK679:AK703" si="641">IF($B679&lt;&gt;"",IF(AND($C679="รองศาสตราจารย์",AND($AT679=0,AND($AU679&gt;=0,$AU679&lt;=5))),1,""),"")</f>
        <v/>
      </c>
      <c r="AL679" s="265" t="str">
        <f t="shared" ref="AL679:AL703" si="642">IF($B679&lt;&gt;"",IF(AND($C679="ผู้ช่วยศาสตราจารย์",AND($AT679=0,AND($AU679&gt;=0,$AU679&lt;=5))),1,""),"")</f>
        <v/>
      </c>
      <c r="AM679" s="268" t="str">
        <f t="shared" ref="AM679:AM703" si="643">IF($B679&lt;&gt;"",IF(AND($C679="อาจารย์",AND($AT679=0,AND($AU679&gt;=0,$AU679&lt;=5))),1,""),"")</f>
        <v/>
      </c>
      <c r="AN679" s="250"/>
      <c r="AO679" s="251"/>
      <c r="AP679" s="251"/>
      <c r="AQ679" s="251"/>
      <c r="AR679" s="251"/>
      <c r="AS679" s="251"/>
      <c r="AT679" t="str">
        <f t="shared" ref="AT679:AT703" si="644">IF(B679&lt;&gt;"",DATEDIF(E679,$AT$9,"Y"),"")</f>
        <v/>
      </c>
      <c r="AU679" t="str">
        <f t="shared" ref="AU679:AU703" si="645">IF(B679&lt;&gt;"",DATEDIF(E679,$AT$9,"YM"),"")</f>
        <v/>
      </c>
      <c r="AV679" t="str">
        <f t="shared" ref="AV679:AV703" si="646">IF(B679&lt;&gt;"",DATEDIF(E679,$AT$9,"MD"),"")</f>
        <v/>
      </c>
    </row>
    <row r="680" spans="1:48" ht="21.75">
      <c r="A680" s="174">
        <v>1</v>
      </c>
      <c r="B680" s="175" t="s">
        <v>1533</v>
      </c>
      <c r="C680" s="175" t="s">
        <v>1</v>
      </c>
      <c r="D680" s="315">
        <v>44105</v>
      </c>
      <c r="E680" s="320">
        <v>35928</v>
      </c>
      <c r="F680" s="181"/>
      <c r="G680" s="177">
        <v>37068</v>
      </c>
      <c r="H680" s="178"/>
      <c r="I680" s="212" t="s">
        <v>2286</v>
      </c>
      <c r="J680" s="177">
        <v>45565</v>
      </c>
      <c r="K680" s="179" t="s">
        <v>3</v>
      </c>
      <c r="L680" s="175" t="s">
        <v>989</v>
      </c>
      <c r="M680" s="175" t="s">
        <v>684</v>
      </c>
      <c r="N680" s="175" t="s">
        <v>990</v>
      </c>
      <c r="O680" s="175" t="s">
        <v>87</v>
      </c>
      <c r="P680" s="179" t="s">
        <v>46</v>
      </c>
      <c r="Q680" s="179" t="s">
        <v>79</v>
      </c>
      <c r="R680" s="180"/>
      <c r="S680" s="235">
        <f t="shared" si="623"/>
        <v>1</v>
      </c>
      <c r="T680" s="236" t="str">
        <f t="shared" si="624"/>
        <v/>
      </c>
      <c r="U680" s="237" t="str">
        <f t="shared" si="625"/>
        <v/>
      </c>
      <c r="V680" s="245" t="str">
        <f t="shared" si="626"/>
        <v/>
      </c>
      <c r="W680" s="236" t="str">
        <f t="shared" si="627"/>
        <v/>
      </c>
      <c r="X680" s="237" t="str">
        <f t="shared" si="628"/>
        <v/>
      </c>
      <c r="Y680" s="245" t="str">
        <f t="shared" si="629"/>
        <v/>
      </c>
      <c r="Z680" s="236" t="str">
        <f t="shared" si="630"/>
        <v/>
      </c>
      <c r="AA680" s="248" t="str">
        <f t="shared" si="631"/>
        <v/>
      </c>
      <c r="AB680" s="235" t="str">
        <f t="shared" si="632"/>
        <v/>
      </c>
      <c r="AC680" s="236">
        <f t="shared" si="633"/>
        <v>1</v>
      </c>
      <c r="AD680" s="236" t="str">
        <f t="shared" si="634"/>
        <v/>
      </c>
      <c r="AE680" s="237" t="str">
        <f t="shared" si="635"/>
        <v/>
      </c>
      <c r="AF680" s="245" t="str">
        <f t="shared" si="636"/>
        <v/>
      </c>
      <c r="AG680" s="236" t="str">
        <f t="shared" si="637"/>
        <v/>
      </c>
      <c r="AH680" s="236" t="str">
        <f t="shared" si="638"/>
        <v/>
      </c>
      <c r="AI680" s="237" t="str">
        <f t="shared" si="639"/>
        <v/>
      </c>
      <c r="AJ680" s="245" t="str">
        <f t="shared" si="640"/>
        <v/>
      </c>
      <c r="AK680" s="236" t="str">
        <f t="shared" si="641"/>
        <v/>
      </c>
      <c r="AL680" s="236" t="str">
        <f t="shared" si="642"/>
        <v/>
      </c>
      <c r="AM680" s="248" t="str">
        <f t="shared" si="643"/>
        <v/>
      </c>
      <c r="AN680" s="250"/>
      <c r="AO680" s="251"/>
      <c r="AP680" s="251"/>
      <c r="AQ680" s="251"/>
      <c r="AR680" s="251"/>
      <c r="AS680" s="251"/>
      <c r="AT680">
        <f t="shared" si="644"/>
        <v>25</v>
      </c>
      <c r="AU680">
        <f t="shared" si="645"/>
        <v>0</v>
      </c>
      <c r="AV680">
        <f t="shared" si="646"/>
        <v>19</v>
      </c>
    </row>
    <row r="681" spans="1:48" ht="21.75">
      <c r="A681" s="174">
        <v>3</v>
      </c>
      <c r="B681" s="175" t="s">
        <v>2563</v>
      </c>
      <c r="C681" s="175" t="s">
        <v>1</v>
      </c>
      <c r="D681" s="176">
        <v>34379</v>
      </c>
      <c r="E681" s="177">
        <v>34379</v>
      </c>
      <c r="F681" s="177">
        <v>38616</v>
      </c>
      <c r="G681" s="181">
        <v>44245</v>
      </c>
      <c r="H681" s="178"/>
      <c r="I681" s="175" t="s">
        <v>2</v>
      </c>
      <c r="J681" s="177">
        <v>45200</v>
      </c>
      <c r="K681" s="179" t="s">
        <v>3</v>
      </c>
      <c r="L681" s="175" t="s">
        <v>995</v>
      </c>
      <c r="M681" s="175" t="s">
        <v>1884</v>
      </c>
      <c r="N681" s="175" t="s">
        <v>996</v>
      </c>
      <c r="O681" s="175" t="s">
        <v>376</v>
      </c>
      <c r="P681" s="179" t="s">
        <v>79</v>
      </c>
      <c r="Q681" s="179" t="s">
        <v>64</v>
      </c>
      <c r="R681" s="180"/>
      <c r="S681" s="235">
        <f>IF($B681&lt;&gt;"",IF(AND($K681="เอก",OR($AT681&gt;0,AND($AT681=0,$AU681&gt;=9))),1,""),"")</f>
        <v>1</v>
      </c>
      <c r="T681" s="236" t="str">
        <f>IF($B681&lt;&gt;"",IF(AND($K681="โท",OR($AT681&gt;0,AND($AT681=0,$AU681&gt;=9))),1,""),"")</f>
        <v/>
      </c>
      <c r="U681" s="237" t="str">
        <f>IF($B681&lt;&gt;"",IF(AND($K681="ตรี",OR($AT681&gt;0,AND($AT681=0,$AU681&gt;=9))),1,""),"")</f>
        <v/>
      </c>
      <c r="V681" s="245" t="str">
        <f>IF($B681&lt;&gt;"",IF(AND($K681="เอก",AND($AT681=0,AND($AU681&gt;=6,$AU681&lt;=8))),1,""),"")</f>
        <v/>
      </c>
      <c r="W681" s="236" t="str">
        <f>IF($B681&lt;&gt;"",IF(AND($K681="โท",AND($AT681=0,AND($AU681&gt;=6,$AU681&lt;=8))),1,""),"")</f>
        <v/>
      </c>
      <c r="X681" s="237" t="str">
        <f>IF($B681&lt;&gt;"",IF(AND($K681="ตรี",AND($AT681=0,AND($AU681&gt;=6,$AU681&lt;=8))),1,""),"")</f>
        <v/>
      </c>
      <c r="Y681" s="245" t="str">
        <f>IF($B681&lt;&gt;"",IF(AND($K681="เอก",AND($AT681=0,AND($AU681&gt;=0,$AU681&lt;=5))),1,""),"")</f>
        <v/>
      </c>
      <c r="Z681" s="236" t="str">
        <f>IF($B681&lt;&gt;"",IF(AND($K681="โท",AND($AT681=0,AND($AU681&gt;=0,$AU681&lt;=5))),1,""),"")</f>
        <v/>
      </c>
      <c r="AA681" s="248" t="str">
        <f>IF($B681&lt;&gt;"",IF(AND($K681="ตรี",AND($AT681=0,AND($AU681&gt;=0,$AU681&lt;=5))),1,""),"")</f>
        <v/>
      </c>
      <c r="AB681" s="235" t="str">
        <f>IF($B681&lt;&gt;"",IF(AND($C681="ศาสตราจารย์",OR($AT681&gt;0,AND($AT681=0,$AU681&gt;=9))),1,""),"")</f>
        <v/>
      </c>
      <c r="AC681" s="236">
        <f>IF($B681&lt;&gt;"",IF(AND($C681="รองศาสตราจารย์",OR($AT681&gt;0,AND($AT681=0,$AU681&gt;=9))),1,""),"")</f>
        <v>1</v>
      </c>
      <c r="AD681" s="236" t="str">
        <f>IF($B681&lt;&gt;"",IF(AND($C681="ผู้ช่วยศาสตราจารย์",OR($AT681&gt;0,AND($AT681=0,$AU681&gt;=9))),1,""),"")</f>
        <v/>
      </c>
      <c r="AE681" s="237" t="str">
        <f>IF($B681&lt;&gt;"",IF(AND($C681="อาจารย์",OR($AT681&gt;0,AND($AT681=0,$AU681&gt;=9))),1,""),"")</f>
        <v/>
      </c>
      <c r="AF681" s="245" t="str">
        <f>IF($B681&lt;&gt;"",IF(AND($C681="ศาสตราจารย์",AND($AT681=0,AND($AU681&gt;=6,$AU681&lt;=8))),1,""),"")</f>
        <v/>
      </c>
      <c r="AG681" s="236" t="str">
        <f>IF($B681&lt;&gt;"",IF(AND($C681="รองศาสตราจารย์",AND($AT681=0,AND($AU681&gt;=6,$AU681&lt;=8))),1,""),"")</f>
        <v/>
      </c>
      <c r="AH681" s="236" t="str">
        <f>IF($B681&lt;&gt;"",IF(AND($C681="ผู้ช่วยศาสตราจารย์",AND($AT681=0,AND($AU681&gt;=6,$AU681&lt;=8))),1,""),"")</f>
        <v/>
      </c>
      <c r="AI681" s="237" t="str">
        <f>IF($B681&lt;&gt;"",IF(AND($C681="อาจารย์",AND($AT681=0,AND($AU681&gt;=6,$AU681&lt;=8))),1,""),"")</f>
        <v/>
      </c>
      <c r="AJ681" s="245" t="str">
        <f>IF($B681&lt;&gt;"",IF(AND($C681="ศาสตราจารย์",AND($AT681=0,AND($AU681&gt;=0,$AU681&lt;=5))),1,""),"")</f>
        <v/>
      </c>
      <c r="AK681" s="236" t="str">
        <f>IF($B681&lt;&gt;"",IF(AND($C681="รองศาสตราจารย์",AND($AT681=0,AND($AU681&gt;=0,$AU681&lt;=5))),1,""),"")</f>
        <v/>
      </c>
      <c r="AL681" s="236" t="str">
        <f>IF($B681&lt;&gt;"",IF(AND($C681="ผู้ช่วยศาสตราจารย์",AND($AT681=0,AND($AU681&gt;=0,$AU681&lt;=5))),1,""),"")</f>
        <v/>
      </c>
      <c r="AM681" s="248" t="str">
        <f>IF($B681&lt;&gt;"",IF(AND($C681="อาจารย์",AND($AT681=0,AND($AU681&gt;=0,$AU681&lt;=5))),1,""),"")</f>
        <v/>
      </c>
      <c r="AN681" s="250"/>
      <c r="AO681" s="251"/>
      <c r="AP681" s="251"/>
      <c r="AQ681" s="251"/>
      <c r="AR681" s="251"/>
      <c r="AS681" s="251"/>
      <c r="AT681">
        <f>IF(B681&lt;&gt;"",DATEDIF(E681,$AT$9,"Y"),"")</f>
        <v>29</v>
      </c>
      <c r="AU681">
        <f>IF(B681&lt;&gt;"",DATEDIF(E681,$AT$9,"YM"),"")</f>
        <v>3</v>
      </c>
      <c r="AV681">
        <f>IF(B681&lt;&gt;"",DATEDIF(E681,$AT$9,"MD"),"")</f>
        <v>18</v>
      </c>
    </row>
    <row r="682" spans="1:48" ht="21.75">
      <c r="A682" s="174">
        <v>2</v>
      </c>
      <c r="B682" s="175" t="s">
        <v>2207</v>
      </c>
      <c r="C682" s="175" t="s">
        <v>35</v>
      </c>
      <c r="D682" s="176">
        <v>40634</v>
      </c>
      <c r="E682" s="177">
        <v>40483</v>
      </c>
      <c r="F682" s="177">
        <v>43397</v>
      </c>
      <c r="G682" s="181"/>
      <c r="H682" s="178"/>
      <c r="I682" s="175" t="s">
        <v>58</v>
      </c>
      <c r="J682" s="177">
        <v>45200</v>
      </c>
      <c r="K682" s="179" t="s">
        <v>3</v>
      </c>
      <c r="L682" s="175" t="s">
        <v>1546</v>
      </c>
      <c r="M682" s="175" t="s">
        <v>88</v>
      </c>
      <c r="N682" s="175" t="s">
        <v>1547</v>
      </c>
      <c r="O682" s="175" t="s">
        <v>120</v>
      </c>
      <c r="P682" s="179" t="s">
        <v>78</v>
      </c>
      <c r="Q682" s="179" t="s">
        <v>72</v>
      </c>
      <c r="R682" s="180"/>
      <c r="S682" s="235">
        <f t="shared" si="623"/>
        <v>1</v>
      </c>
      <c r="T682" s="236" t="str">
        <f t="shared" si="624"/>
        <v/>
      </c>
      <c r="U682" s="237" t="str">
        <f t="shared" si="625"/>
        <v/>
      </c>
      <c r="V682" s="245" t="str">
        <f t="shared" si="626"/>
        <v/>
      </c>
      <c r="W682" s="236" t="str">
        <f t="shared" si="627"/>
        <v/>
      </c>
      <c r="X682" s="237" t="str">
        <f t="shared" si="628"/>
        <v/>
      </c>
      <c r="Y682" s="245" t="str">
        <f t="shared" si="629"/>
        <v/>
      </c>
      <c r="Z682" s="236" t="str">
        <f t="shared" si="630"/>
        <v/>
      </c>
      <c r="AA682" s="248" t="str">
        <f t="shared" si="631"/>
        <v/>
      </c>
      <c r="AB682" s="235" t="str">
        <f t="shared" si="632"/>
        <v/>
      </c>
      <c r="AC682" s="236" t="str">
        <f t="shared" si="633"/>
        <v/>
      </c>
      <c r="AD682" s="236">
        <f t="shared" si="634"/>
        <v>1</v>
      </c>
      <c r="AE682" s="237" t="str">
        <f t="shared" si="635"/>
        <v/>
      </c>
      <c r="AF682" s="245" t="str">
        <f t="shared" si="636"/>
        <v/>
      </c>
      <c r="AG682" s="236" t="str">
        <f t="shared" si="637"/>
        <v/>
      </c>
      <c r="AH682" s="236" t="str">
        <f t="shared" si="638"/>
        <v/>
      </c>
      <c r="AI682" s="237" t="str">
        <f t="shared" si="639"/>
        <v/>
      </c>
      <c r="AJ682" s="245" t="str">
        <f t="shared" si="640"/>
        <v/>
      </c>
      <c r="AK682" s="236" t="str">
        <f t="shared" si="641"/>
        <v/>
      </c>
      <c r="AL682" s="236" t="str">
        <f t="shared" si="642"/>
        <v/>
      </c>
      <c r="AM682" s="248" t="str">
        <f t="shared" si="643"/>
        <v/>
      </c>
      <c r="AN682" s="250"/>
      <c r="AO682" s="251"/>
      <c r="AP682" s="251"/>
      <c r="AQ682" s="251"/>
      <c r="AR682" s="251"/>
      <c r="AS682" s="251"/>
      <c r="AT682">
        <f t="shared" si="644"/>
        <v>12</v>
      </c>
      <c r="AU682">
        <f t="shared" si="645"/>
        <v>7</v>
      </c>
      <c r="AV682">
        <f t="shared" si="646"/>
        <v>0</v>
      </c>
    </row>
    <row r="683" spans="1:48" ht="21.75">
      <c r="A683" s="174">
        <v>4</v>
      </c>
      <c r="B683" s="175" t="s">
        <v>1535</v>
      </c>
      <c r="C683" s="175" t="s">
        <v>35</v>
      </c>
      <c r="D683" s="176">
        <v>32393</v>
      </c>
      <c r="E683" s="177">
        <v>33482</v>
      </c>
      <c r="F683" s="177">
        <v>38979</v>
      </c>
      <c r="G683" s="181"/>
      <c r="H683" s="178"/>
      <c r="I683" s="175" t="s">
        <v>58</v>
      </c>
      <c r="J683" s="177">
        <v>45200</v>
      </c>
      <c r="K683" s="179" t="s">
        <v>3</v>
      </c>
      <c r="L683" s="175" t="s">
        <v>1536</v>
      </c>
      <c r="M683" s="175" t="s">
        <v>1884</v>
      </c>
      <c r="N683" s="175" t="s">
        <v>1537</v>
      </c>
      <c r="O683" s="175" t="s">
        <v>1780</v>
      </c>
      <c r="P683" s="179" t="s">
        <v>79</v>
      </c>
      <c r="Q683" s="179" t="s">
        <v>8</v>
      </c>
      <c r="R683" s="180"/>
      <c r="S683" s="235">
        <f t="shared" si="623"/>
        <v>1</v>
      </c>
      <c r="T683" s="236" t="str">
        <f t="shared" si="624"/>
        <v/>
      </c>
      <c r="U683" s="237" t="str">
        <f t="shared" si="625"/>
        <v/>
      </c>
      <c r="V683" s="245" t="str">
        <f t="shared" si="626"/>
        <v/>
      </c>
      <c r="W683" s="236" t="str">
        <f t="shared" si="627"/>
        <v/>
      </c>
      <c r="X683" s="237" t="str">
        <f t="shared" si="628"/>
        <v/>
      </c>
      <c r="Y683" s="245" t="str">
        <f t="shared" si="629"/>
        <v/>
      </c>
      <c r="Z683" s="236" t="str">
        <f t="shared" si="630"/>
        <v/>
      </c>
      <c r="AA683" s="248" t="str">
        <f t="shared" si="631"/>
        <v/>
      </c>
      <c r="AB683" s="235" t="str">
        <f t="shared" si="632"/>
        <v/>
      </c>
      <c r="AC683" s="236" t="str">
        <f t="shared" si="633"/>
        <v/>
      </c>
      <c r="AD683" s="236">
        <f t="shared" si="634"/>
        <v>1</v>
      </c>
      <c r="AE683" s="237" t="str">
        <f t="shared" si="635"/>
        <v/>
      </c>
      <c r="AF683" s="245" t="str">
        <f t="shared" si="636"/>
        <v/>
      </c>
      <c r="AG683" s="236" t="str">
        <f t="shared" si="637"/>
        <v/>
      </c>
      <c r="AH683" s="236" t="str">
        <f t="shared" si="638"/>
        <v/>
      </c>
      <c r="AI683" s="237" t="str">
        <f t="shared" si="639"/>
        <v/>
      </c>
      <c r="AJ683" s="245" t="str">
        <f t="shared" si="640"/>
        <v/>
      </c>
      <c r="AK683" s="236" t="str">
        <f t="shared" si="641"/>
        <v/>
      </c>
      <c r="AL683" s="236" t="str">
        <f t="shared" si="642"/>
        <v/>
      </c>
      <c r="AM683" s="248" t="str">
        <f t="shared" si="643"/>
        <v/>
      </c>
      <c r="AN683" s="250"/>
      <c r="AO683" s="251"/>
      <c r="AP683" s="251"/>
      <c r="AQ683" s="251"/>
      <c r="AR683" s="251"/>
      <c r="AS683" s="251"/>
      <c r="AT683">
        <f t="shared" si="644"/>
        <v>31</v>
      </c>
      <c r="AU683">
        <f t="shared" si="645"/>
        <v>9</v>
      </c>
      <c r="AV683">
        <f t="shared" si="646"/>
        <v>0</v>
      </c>
    </row>
    <row r="684" spans="1:48" ht="21.75">
      <c r="A684" s="174">
        <v>5</v>
      </c>
      <c r="B684" s="175" t="s">
        <v>2290</v>
      </c>
      <c r="C684" s="175" t="s">
        <v>35</v>
      </c>
      <c r="D684" s="176">
        <v>42339</v>
      </c>
      <c r="E684" s="177">
        <v>42339</v>
      </c>
      <c r="F684" s="177">
        <v>43404</v>
      </c>
      <c r="G684" s="181"/>
      <c r="H684" s="178"/>
      <c r="I684" s="175" t="s">
        <v>58</v>
      </c>
      <c r="J684" s="177">
        <v>52505</v>
      </c>
      <c r="K684" s="179" t="s">
        <v>3</v>
      </c>
      <c r="L684" s="175" t="s">
        <v>1558</v>
      </c>
      <c r="M684" s="175" t="s">
        <v>1884</v>
      </c>
      <c r="N684" s="175" t="s">
        <v>1559</v>
      </c>
      <c r="O684" s="175" t="s">
        <v>1464</v>
      </c>
      <c r="P684" s="179" t="s">
        <v>72</v>
      </c>
      <c r="Q684" s="179" t="s">
        <v>73</v>
      </c>
      <c r="R684" s="180"/>
      <c r="S684" s="235">
        <f t="shared" si="623"/>
        <v>1</v>
      </c>
      <c r="T684" s="236" t="str">
        <f t="shared" si="624"/>
        <v/>
      </c>
      <c r="U684" s="237" t="str">
        <f t="shared" si="625"/>
        <v/>
      </c>
      <c r="V684" s="245" t="str">
        <f t="shared" si="626"/>
        <v/>
      </c>
      <c r="W684" s="236" t="str">
        <f t="shared" si="627"/>
        <v/>
      </c>
      <c r="X684" s="237" t="str">
        <f t="shared" si="628"/>
        <v/>
      </c>
      <c r="Y684" s="245" t="str">
        <f t="shared" si="629"/>
        <v/>
      </c>
      <c r="Z684" s="236" t="str">
        <f t="shared" si="630"/>
        <v/>
      </c>
      <c r="AA684" s="248" t="str">
        <f t="shared" si="631"/>
        <v/>
      </c>
      <c r="AB684" s="235" t="str">
        <f t="shared" si="632"/>
        <v/>
      </c>
      <c r="AC684" s="236" t="str">
        <f t="shared" si="633"/>
        <v/>
      </c>
      <c r="AD684" s="236">
        <f t="shared" si="634"/>
        <v>1</v>
      </c>
      <c r="AE684" s="237" t="str">
        <f t="shared" si="635"/>
        <v/>
      </c>
      <c r="AF684" s="245" t="str">
        <f t="shared" si="636"/>
        <v/>
      </c>
      <c r="AG684" s="236" t="str">
        <f t="shared" si="637"/>
        <v/>
      </c>
      <c r="AH684" s="236" t="str">
        <f t="shared" si="638"/>
        <v/>
      </c>
      <c r="AI684" s="237" t="str">
        <f t="shared" si="639"/>
        <v/>
      </c>
      <c r="AJ684" s="245" t="str">
        <f t="shared" si="640"/>
        <v/>
      </c>
      <c r="AK684" s="236" t="str">
        <f t="shared" si="641"/>
        <v/>
      </c>
      <c r="AL684" s="236" t="str">
        <f t="shared" si="642"/>
        <v/>
      </c>
      <c r="AM684" s="248" t="str">
        <f t="shared" si="643"/>
        <v/>
      </c>
      <c r="AN684" s="250"/>
      <c r="AO684" s="251"/>
      <c r="AP684" s="251"/>
      <c r="AQ684" s="251"/>
      <c r="AR684" s="251"/>
      <c r="AS684" s="251"/>
      <c r="AT684">
        <f t="shared" si="644"/>
        <v>7</v>
      </c>
      <c r="AU684">
        <f t="shared" si="645"/>
        <v>6</v>
      </c>
      <c r="AV684">
        <f t="shared" si="646"/>
        <v>0</v>
      </c>
    </row>
    <row r="685" spans="1:48" ht="21.75">
      <c r="A685" s="174">
        <v>6</v>
      </c>
      <c r="B685" s="175" t="s">
        <v>1811</v>
      </c>
      <c r="C685" s="175" t="s">
        <v>35</v>
      </c>
      <c r="D685" s="176">
        <v>38869</v>
      </c>
      <c r="E685" s="177">
        <v>38817</v>
      </c>
      <c r="F685" s="177">
        <v>42492</v>
      </c>
      <c r="G685" s="181"/>
      <c r="H685" s="178"/>
      <c r="I685" s="175" t="s">
        <v>58</v>
      </c>
      <c r="J685" s="177">
        <v>48488</v>
      </c>
      <c r="K685" s="179" t="s">
        <v>3</v>
      </c>
      <c r="L685" s="175" t="s">
        <v>1546</v>
      </c>
      <c r="M685" s="175" t="s">
        <v>88</v>
      </c>
      <c r="N685" s="175" t="s">
        <v>1547</v>
      </c>
      <c r="O685" s="175" t="s">
        <v>120</v>
      </c>
      <c r="P685" s="179" t="s">
        <v>78</v>
      </c>
      <c r="Q685" s="179" t="s">
        <v>72</v>
      </c>
      <c r="R685" s="180"/>
      <c r="S685" s="235">
        <f t="shared" si="623"/>
        <v>1</v>
      </c>
      <c r="T685" s="236" t="str">
        <f t="shared" si="624"/>
        <v/>
      </c>
      <c r="U685" s="237" t="str">
        <f t="shared" si="625"/>
        <v/>
      </c>
      <c r="V685" s="245" t="str">
        <f t="shared" si="626"/>
        <v/>
      </c>
      <c r="W685" s="236" t="str">
        <f t="shared" si="627"/>
        <v/>
      </c>
      <c r="X685" s="237" t="str">
        <f t="shared" si="628"/>
        <v/>
      </c>
      <c r="Y685" s="245" t="str">
        <f t="shared" si="629"/>
        <v/>
      </c>
      <c r="Z685" s="236" t="str">
        <f t="shared" si="630"/>
        <v/>
      </c>
      <c r="AA685" s="248" t="str">
        <f t="shared" si="631"/>
        <v/>
      </c>
      <c r="AB685" s="235" t="str">
        <f t="shared" si="632"/>
        <v/>
      </c>
      <c r="AC685" s="236" t="str">
        <f t="shared" si="633"/>
        <v/>
      </c>
      <c r="AD685" s="236">
        <f t="shared" si="634"/>
        <v>1</v>
      </c>
      <c r="AE685" s="237" t="str">
        <f t="shared" si="635"/>
        <v/>
      </c>
      <c r="AF685" s="245" t="str">
        <f t="shared" si="636"/>
        <v/>
      </c>
      <c r="AG685" s="236" t="str">
        <f t="shared" si="637"/>
        <v/>
      </c>
      <c r="AH685" s="236" t="str">
        <f t="shared" si="638"/>
        <v/>
      </c>
      <c r="AI685" s="237" t="str">
        <f t="shared" si="639"/>
        <v/>
      </c>
      <c r="AJ685" s="245" t="str">
        <f t="shared" si="640"/>
        <v/>
      </c>
      <c r="AK685" s="236" t="str">
        <f t="shared" si="641"/>
        <v/>
      </c>
      <c r="AL685" s="236" t="str">
        <f t="shared" si="642"/>
        <v/>
      </c>
      <c r="AM685" s="248" t="str">
        <f t="shared" si="643"/>
        <v/>
      </c>
      <c r="AN685" s="250"/>
      <c r="AO685" s="251"/>
      <c r="AP685" s="251"/>
      <c r="AQ685" s="251"/>
      <c r="AR685" s="251"/>
      <c r="AS685" s="251"/>
      <c r="AT685">
        <f t="shared" si="644"/>
        <v>17</v>
      </c>
      <c r="AU685">
        <f t="shared" si="645"/>
        <v>1</v>
      </c>
      <c r="AV685">
        <f t="shared" si="646"/>
        <v>22</v>
      </c>
    </row>
    <row r="686" spans="1:48" ht="21.75">
      <c r="A686" s="174">
        <v>7</v>
      </c>
      <c r="B686" s="175" t="s">
        <v>1720</v>
      </c>
      <c r="C686" s="175" t="s">
        <v>35</v>
      </c>
      <c r="D686" s="176">
        <v>40695</v>
      </c>
      <c r="E686" s="177">
        <v>40695</v>
      </c>
      <c r="F686" s="177">
        <v>41858</v>
      </c>
      <c r="G686" s="181"/>
      <c r="H686" s="178"/>
      <c r="I686" s="175" t="s">
        <v>58</v>
      </c>
      <c r="J686" s="177">
        <v>46661</v>
      </c>
      <c r="K686" s="179" t="s">
        <v>3</v>
      </c>
      <c r="L686" s="175" t="s">
        <v>722</v>
      </c>
      <c r="M686" s="175" t="s">
        <v>88</v>
      </c>
      <c r="N686" s="175" t="s">
        <v>723</v>
      </c>
      <c r="O686" s="175" t="s">
        <v>120</v>
      </c>
      <c r="P686" s="179" t="s">
        <v>78</v>
      </c>
      <c r="Q686" s="179" t="s">
        <v>99</v>
      </c>
      <c r="R686" s="180"/>
      <c r="S686" s="235">
        <f t="shared" si="623"/>
        <v>1</v>
      </c>
      <c r="T686" s="236" t="str">
        <f t="shared" si="624"/>
        <v/>
      </c>
      <c r="U686" s="237" t="str">
        <f t="shared" si="625"/>
        <v/>
      </c>
      <c r="V686" s="245" t="str">
        <f t="shared" si="626"/>
        <v/>
      </c>
      <c r="W686" s="236" t="str">
        <f t="shared" si="627"/>
        <v/>
      </c>
      <c r="X686" s="237" t="str">
        <f t="shared" si="628"/>
        <v/>
      </c>
      <c r="Y686" s="245" t="str">
        <f t="shared" si="629"/>
        <v/>
      </c>
      <c r="Z686" s="236" t="str">
        <f t="shared" si="630"/>
        <v/>
      </c>
      <c r="AA686" s="248" t="str">
        <f t="shared" si="631"/>
        <v/>
      </c>
      <c r="AB686" s="235" t="str">
        <f t="shared" si="632"/>
        <v/>
      </c>
      <c r="AC686" s="236" t="str">
        <f t="shared" si="633"/>
        <v/>
      </c>
      <c r="AD686" s="236">
        <f t="shared" si="634"/>
        <v>1</v>
      </c>
      <c r="AE686" s="237" t="str">
        <f t="shared" si="635"/>
        <v/>
      </c>
      <c r="AF686" s="245" t="str">
        <f t="shared" si="636"/>
        <v/>
      </c>
      <c r="AG686" s="236" t="str">
        <f t="shared" si="637"/>
        <v/>
      </c>
      <c r="AH686" s="236" t="str">
        <f t="shared" si="638"/>
        <v/>
      </c>
      <c r="AI686" s="237" t="str">
        <f t="shared" si="639"/>
        <v/>
      </c>
      <c r="AJ686" s="245" t="str">
        <f t="shared" si="640"/>
        <v/>
      </c>
      <c r="AK686" s="236" t="str">
        <f t="shared" si="641"/>
        <v/>
      </c>
      <c r="AL686" s="236" t="str">
        <f t="shared" si="642"/>
        <v/>
      </c>
      <c r="AM686" s="248" t="str">
        <f t="shared" si="643"/>
        <v/>
      </c>
      <c r="AN686" s="250"/>
      <c r="AO686" s="251"/>
      <c r="AP686" s="251"/>
      <c r="AQ686" s="251"/>
      <c r="AR686" s="251"/>
      <c r="AS686" s="251"/>
      <c r="AT686">
        <f t="shared" si="644"/>
        <v>12</v>
      </c>
      <c r="AU686">
        <f t="shared" si="645"/>
        <v>0</v>
      </c>
      <c r="AV686">
        <f t="shared" si="646"/>
        <v>0</v>
      </c>
    </row>
    <row r="687" spans="1:48" ht="21.75">
      <c r="A687" s="174">
        <v>8</v>
      </c>
      <c r="B687" s="175" t="s">
        <v>1868</v>
      </c>
      <c r="C687" s="175" t="s">
        <v>35</v>
      </c>
      <c r="D687" s="176">
        <v>42016</v>
      </c>
      <c r="E687" s="177">
        <v>42016</v>
      </c>
      <c r="F687" s="177">
        <v>42649</v>
      </c>
      <c r="G687" s="181"/>
      <c r="H687" s="178"/>
      <c r="I687" s="175" t="s">
        <v>58</v>
      </c>
      <c r="J687" s="177">
        <v>48853</v>
      </c>
      <c r="K687" s="179" t="s">
        <v>3</v>
      </c>
      <c r="L687" s="175" t="s">
        <v>1049</v>
      </c>
      <c r="M687" s="175" t="s">
        <v>88</v>
      </c>
      <c r="N687" s="175" t="s">
        <v>1050</v>
      </c>
      <c r="O687" s="175" t="s">
        <v>120</v>
      </c>
      <c r="P687" s="179" t="s">
        <v>99</v>
      </c>
      <c r="Q687" s="179" t="s">
        <v>60</v>
      </c>
      <c r="R687" s="180"/>
      <c r="S687" s="235">
        <f t="shared" si="623"/>
        <v>1</v>
      </c>
      <c r="T687" s="236" t="str">
        <f t="shared" si="624"/>
        <v/>
      </c>
      <c r="U687" s="237" t="str">
        <f t="shared" si="625"/>
        <v/>
      </c>
      <c r="V687" s="245" t="str">
        <f t="shared" si="626"/>
        <v/>
      </c>
      <c r="W687" s="236" t="str">
        <f t="shared" si="627"/>
        <v/>
      </c>
      <c r="X687" s="237" t="str">
        <f t="shared" si="628"/>
        <v/>
      </c>
      <c r="Y687" s="245" t="str">
        <f t="shared" si="629"/>
        <v/>
      </c>
      <c r="Z687" s="236" t="str">
        <f t="shared" si="630"/>
        <v/>
      </c>
      <c r="AA687" s="248" t="str">
        <f t="shared" si="631"/>
        <v/>
      </c>
      <c r="AB687" s="235" t="str">
        <f t="shared" si="632"/>
        <v/>
      </c>
      <c r="AC687" s="236" t="str">
        <f t="shared" si="633"/>
        <v/>
      </c>
      <c r="AD687" s="236">
        <f t="shared" si="634"/>
        <v>1</v>
      </c>
      <c r="AE687" s="237" t="str">
        <f t="shared" si="635"/>
        <v/>
      </c>
      <c r="AF687" s="245" t="str">
        <f t="shared" si="636"/>
        <v/>
      </c>
      <c r="AG687" s="236" t="str">
        <f t="shared" si="637"/>
        <v/>
      </c>
      <c r="AH687" s="236" t="str">
        <f t="shared" si="638"/>
        <v/>
      </c>
      <c r="AI687" s="237" t="str">
        <f t="shared" si="639"/>
        <v/>
      </c>
      <c r="AJ687" s="245" t="str">
        <f t="shared" si="640"/>
        <v/>
      </c>
      <c r="AK687" s="236" t="str">
        <f t="shared" si="641"/>
        <v/>
      </c>
      <c r="AL687" s="236" t="str">
        <f t="shared" si="642"/>
        <v/>
      </c>
      <c r="AM687" s="248" t="str">
        <f t="shared" si="643"/>
        <v/>
      </c>
      <c r="AN687" s="250"/>
      <c r="AO687" s="251"/>
      <c r="AP687" s="251"/>
      <c r="AQ687" s="251"/>
      <c r="AR687" s="251"/>
      <c r="AS687" s="251"/>
      <c r="AT687">
        <f t="shared" si="644"/>
        <v>8</v>
      </c>
      <c r="AU687">
        <f t="shared" si="645"/>
        <v>4</v>
      </c>
      <c r="AV687">
        <f t="shared" si="646"/>
        <v>20</v>
      </c>
    </row>
    <row r="688" spans="1:48" ht="21.75">
      <c r="A688" s="174">
        <v>9</v>
      </c>
      <c r="B688" s="175" t="s">
        <v>1538</v>
      </c>
      <c r="C688" s="175" t="s">
        <v>35</v>
      </c>
      <c r="D688" s="176">
        <v>39234</v>
      </c>
      <c r="E688" s="177">
        <v>39234</v>
      </c>
      <c r="F688" s="177">
        <v>41526</v>
      </c>
      <c r="G688" s="181"/>
      <c r="H688" s="178"/>
      <c r="I688" s="175" t="s">
        <v>58</v>
      </c>
      <c r="J688" s="177">
        <v>45566</v>
      </c>
      <c r="K688" s="179" t="s">
        <v>3</v>
      </c>
      <c r="L688" s="175" t="s">
        <v>1402</v>
      </c>
      <c r="M688" s="175" t="s">
        <v>88</v>
      </c>
      <c r="N688" s="175" t="s">
        <v>1403</v>
      </c>
      <c r="O688" s="175" t="s">
        <v>120</v>
      </c>
      <c r="P688" s="179" t="s">
        <v>72</v>
      </c>
      <c r="Q688" s="179" t="s">
        <v>117</v>
      </c>
      <c r="R688" s="180"/>
      <c r="S688" s="235">
        <f t="shared" si="623"/>
        <v>1</v>
      </c>
      <c r="T688" s="236" t="str">
        <f t="shared" si="624"/>
        <v/>
      </c>
      <c r="U688" s="237" t="str">
        <f t="shared" si="625"/>
        <v/>
      </c>
      <c r="V688" s="245" t="str">
        <f t="shared" si="626"/>
        <v/>
      </c>
      <c r="W688" s="236" t="str">
        <f t="shared" si="627"/>
        <v/>
      </c>
      <c r="X688" s="237" t="str">
        <f t="shared" si="628"/>
        <v/>
      </c>
      <c r="Y688" s="245" t="str">
        <f t="shared" si="629"/>
        <v/>
      </c>
      <c r="Z688" s="236" t="str">
        <f t="shared" si="630"/>
        <v/>
      </c>
      <c r="AA688" s="248" t="str">
        <f t="shared" si="631"/>
        <v/>
      </c>
      <c r="AB688" s="235" t="str">
        <f t="shared" si="632"/>
        <v/>
      </c>
      <c r="AC688" s="236" t="str">
        <f t="shared" si="633"/>
        <v/>
      </c>
      <c r="AD688" s="236">
        <f t="shared" si="634"/>
        <v>1</v>
      </c>
      <c r="AE688" s="237" t="str">
        <f t="shared" si="635"/>
        <v/>
      </c>
      <c r="AF688" s="245" t="str">
        <f t="shared" si="636"/>
        <v/>
      </c>
      <c r="AG688" s="236" t="str">
        <f t="shared" si="637"/>
        <v/>
      </c>
      <c r="AH688" s="236" t="str">
        <f t="shared" si="638"/>
        <v/>
      </c>
      <c r="AI688" s="237" t="str">
        <f t="shared" si="639"/>
        <v/>
      </c>
      <c r="AJ688" s="245" t="str">
        <f t="shared" si="640"/>
        <v/>
      </c>
      <c r="AK688" s="236" t="str">
        <f t="shared" si="641"/>
        <v/>
      </c>
      <c r="AL688" s="236" t="str">
        <f t="shared" si="642"/>
        <v/>
      </c>
      <c r="AM688" s="248" t="str">
        <f t="shared" si="643"/>
        <v/>
      </c>
      <c r="AN688" s="250"/>
      <c r="AO688" s="251"/>
      <c r="AP688" s="251"/>
      <c r="AQ688" s="251"/>
      <c r="AR688" s="251"/>
      <c r="AS688" s="251"/>
      <c r="AT688">
        <f t="shared" si="644"/>
        <v>16</v>
      </c>
      <c r="AU688">
        <f t="shared" si="645"/>
        <v>0</v>
      </c>
      <c r="AV688">
        <f t="shared" si="646"/>
        <v>0</v>
      </c>
    </row>
    <row r="689" spans="1:48" ht="21.75">
      <c r="A689" s="174">
        <v>10</v>
      </c>
      <c r="B689" s="175" t="s">
        <v>1540</v>
      </c>
      <c r="C689" s="175" t="s">
        <v>96</v>
      </c>
      <c r="D689" s="176">
        <v>41414</v>
      </c>
      <c r="E689" s="177">
        <v>41414</v>
      </c>
      <c r="F689" s="181"/>
      <c r="G689" s="181"/>
      <c r="H689" s="178"/>
      <c r="I689" s="175" t="s">
        <v>58</v>
      </c>
      <c r="J689" s="177">
        <v>46661</v>
      </c>
      <c r="K689" s="179" t="s">
        <v>3</v>
      </c>
      <c r="L689" s="175" t="s">
        <v>1049</v>
      </c>
      <c r="M689" s="175" t="s">
        <v>88</v>
      </c>
      <c r="N689" s="175" t="s">
        <v>1050</v>
      </c>
      <c r="O689" s="175" t="s">
        <v>120</v>
      </c>
      <c r="P689" s="179" t="s">
        <v>78</v>
      </c>
      <c r="Q689" s="179" t="s">
        <v>72</v>
      </c>
      <c r="R689" s="180"/>
      <c r="S689" s="235">
        <f t="shared" si="623"/>
        <v>1</v>
      </c>
      <c r="T689" s="236" t="str">
        <f t="shared" si="624"/>
        <v/>
      </c>
      <c r="U689" s="237" t="str">
        <f t="shared" si="625"/>
        <v/>
      </c>
      <c r="V689" s="245" t="str">
        <f t="shared" si="626"/>
        <v/>
      </c>
      <c r="W689" s="236" t="str">
        <f t="shared" si="627"/>
        <v/>
      </c>
      <c r="X689" s="237" t="str">
        <f t="shared" si="628"/>
        <v/>
      </c>
      <c r="Y689" s="245" t="str">
        <f t="shared" si="629"/>
        <v/>
      </c>
      <c r="Z689" s="236" t="str">
        <f t="shared" si="630"/>
        <v/>
      </c>
      <c r="AA689" s="248" t="str">
        <f t="shared" si="631"/>
        <v/>
      </c>
      <c r="AB689" s="235" t="str">
        <f t="shared" si="632"/>
        <v/>
      </c>
      <c r="AC689" s="236" t="str">
        <f t="shared" si="633"/>
        <v/>
      </c>
      <c r="AD689" s="236" t="str">
        <f t="shared" si="634"/>
        <v/>
      </c>
      <c r="AE689" s="237">
        <f t="shared" si="635"/>
        <v>1</v>
      </c>
      <c r="AF689" s="245" t="str">
        <f t="shared" si="636"/>
        <v/>
      </c>
      <c r="AG689" s="236" t="str">
        <f t="shared" si="637"/>
        <v/>
      </c>
      <c r="AH689" s="236" t="str">
        <f t="shared" si="638"/>
        <v/>
      </c>
      <c r="AI689" s="237" t="str">
        <f t="shared" si="639"/>
        <v/>
      </c>
      <c r="AJ689" s="245" t="str">
        <f t="shared" si="640"/>
        <v/>
      </c>
      <c r="AK689" s="236" t="str">
        <f t="shared" si="641"/>
        <v/>
      </c>
      <c r="AL689" s="236" t="str">
        <f t="shared" si="642"/>
        <v/>
      </c>
      <c r="AM689" s="248" t="str">
        <f t="shared" si="643"/>
        <v/>
      </c>
      <c r="AN689" s="250"/>
      <c r="AO689" s="251"/>
      <c r="AP689" s="251"/>
      <c r="AQ689" s="251"/>
      <c r="AR689" s="251"/>
      <c r="AS689" s="251"/>
      <c r="AT689">
        <f t="shared" si="644"/>
        <v>10</v>
      </c>
      <c r="AU689">
        <f t="shared" si="645"/>
        <v>0</v>
      </c>
      <c r="AV689">
        <f t="shared" si="646"/>
        <v>12</v>
      </c>
    </row>
    <row r="690" spans="1:48" ht="21.75">
      <c r="A690" s="174">
        <v>11</v>
      </c>
      <c r="B690" s="175" t="s">
        <v>2291</v>
      </c>
      <c r="C690" s="175" t="s">
        <v>96</v>
      </c>
      <c r="D690" s="176">
        <v>44013</v>
      </c>
      <c r="E690" s="177">
        <v>44013</v>
      </c>
      <c r="F690" s="181"/>
      <c r="G690" s="181"/>
      <c r="H690" s="178"/>
      <c r="I690" s="175" t="s">
        <v>58</v>
      </c>
      <c r="J690" s="177">
        <v>54697</v>
      </c>
      <c r="K690" s="179" t="s">
        <v>3</v>
      </c>
      <c r="L690" s="175" t="s">
        <v>1049</v>
      </c>
      <c r="M690" s="175" t="s">
        <v>88</v>
      </c>
      <c r="N690" s="175" t="s">
        <v>1050</v>
      </c>
      <c r="O690" s="175" t="s">
        <v>120</v>
      </c>
      <c r="P690" s="179" t="s">
        <v>117</v>
      </c>
      <c r="Q690" s="179" t="s">
        <v>2042</v>
      </c>
      <c r="R690" s="180"/>
      <c r="S690" s="235">
        <f t="shared" si="623"/>
        <v>1</v>
      </c>
      <c r="T690" s="236" t="str">
        <f t="shared" si="624"/>
        <v/>
      </c>
      <c r="U690" s="237" t="str">
        <f t="shared" si="625"/>
        <v/>
      </c>
      <c r="V690" s="245" t="str">
        <f t="shared" si="626"/>
        <v/>
      </c>
      <c r="W690" s="236" t="str">
        <f t="shared" si="627"/>
        <v/>
      </c>
      <c r="X690" s="237" t="str">
        <f t="shared" si="628"/>
        <v/>
      </c>
      <c r="Y690" s="245" t="str">
        <f t="shared" si="629"/>
        <v/>
      </c>
      <c r="Z690" s="236" t="str">
        <f t="shared" si="630"/>
        <v/>
      </c>
      <c r="AA690" s="248" t="str">
        <f t="shared" si="631"/>
        <v/>
      </c>
      <c r="AB690" s="235" t="str">
        <f t="shared" si="632"/>
        <v/>
      </c>
      <c r="AC690" s="236" t="str">
        <f t="shared" si="633"/>
        <v/>
      </c>
      <c r="AD690" s="236" t="str">
        <f t="shared" si="634"/>
        <v/>
      </c>
      <c r="AE690" s="237">
        <f t="shared" si="635"/>
        <v>1</v>
      </c>
      <c r="AF690" s="245" t="str">
        <f t="shared" si="636"/>
        <v/>
      </c>
      <c r="AG690" s="236" t="str">
        <f t="shared" si="637"/>
        <v/>
      </c>
      <c r="AH690" s="236" t="str">
        <f t="shared" si="638"/>
        <v/>
      </c>
      <c r="AI690" s="237" t="str">
        <f t="shared" si="639"/>
        <v/>
      </c>
      <c r="AJ690" s="245" t="str">
        <f t="shared" si="640"/>
        <v/>
      </c>
      <c r="AK690" s="236" t="str">
        <f t="shared" si="641"/>
        <v/>
      </c>
      <c r="AL690" s="236" t="str">
        <f t="shared" si="642"/>
        <v/>
      </c>
      <c r="AM690" s="248" t="str">
        <f t="shared" si="643"/>
        <v/>
      </c>
      <c r="AN690" s="250"/>
      <c r="AO690" s="251"/>
      <c r="AP690" s="251"/>
      <c r="AQ690" s="251"/>
      <c r="AR690" s="251"/>
      <c r="AS690" s="251"/>
      <c r="AT690">
        <f t="shared" si="644"/>
        <v>2</v>
      </c>
      <c r="AU690">
        <f t="shared" si="645"/>
        <v>11</v>
      </c>
      <c r="AV690">
        <f t="shared" si="646"/>
        <v>0</v>
      </c>
    </row>
    <row r="691" spans="1:48" ht="21.75">
      <c r="A691" s="174">
        <v>12</v>
      </c>
      <c r="B691" s="175" t="s">
        <v>1542</v>
      </c>
      <c r="C691" s="175" t="s">
        <v>96</v>
      </c>
      <c r="D691" s="176">
        <v>38869</v>
      </c>
      <c r="E691" s="177">
        <v>38810</v>
      </c>
      <c r="F691" s="181"/>
      <c r="G691" s="181"/>
      <c r="H691" s="178"/>
      <c r="I691" s="175" t="s">
        <v>58</v>
      </c>
      <c r="J691" s="177">
        <v>47392</v>
      </c>
      <c r="K691" s="179" t="s">
        <v>3</v>
      </c>
      <c r="L691" s="175" t="s">
        <v>1543</v>
      </c>
      <c r="M691" s="175" t="s">
        <v>88</v>
      </c>
      <c r="N691" s="175" t="s">
        <v>977</v>
      </c>
      <c r="O691" s="175" t="s">
        <v>300</v>
      </c>
      <c r="P691" s="179" t="s">
        <v>99</v>
      </c>
      <c r="Q691" s="179" t="s">
        <v>117</v>
      </c>
      <c r="R691" s="180"/>
      <c r="S691" s="235">
        <f t="shared" si="623"/>
        <v>1</v>
      </c>
      <c r="T691" s="236" t="str">
        <f t="shared" si="624"/>
        <v/>
      </c>
      <c r="U691" s="237" t="str">
        <f t="shared" si="625"/>
        <v/>
      </c>
      <c r="V691" s="245" t="str">
        <f t="shared" si="626"/>
        <v/>
      </c>
      <c r="W691" s="236" t="str">
        <f t="shared" si="627"/>
        <v/>
      </c>
      <c r="X691" s="237" t="str">
        <f t="shared" si="628"/>
        <v/>
      </c>
      <c r="Y691" s="245" t="str">
        <f t="shared" si="629"/>
        <v/>
      </c>
      <c r="Z691" s="236" t="str">
        <f t="shared" si="630"/>
        <v/>
      </c>
      <c r="AA691" s="248" t="str">
        <f t="shared" si="631"/>
        <v/>
      </c>
      <c r="AB691" s="235" t="str">
        <f t="shared" si="632"/>
        <v/>
      </c>
      <c r="AC691" s="236" t="str">
        <f t="shared" si="633"/>
        <v/>
      </c>
      <c r="AD691" s="236" t="str">
        <f t="shared" si="634"/>
        <v/>
      </c>
      <c r="AE691" s="237">
        <f t="shared" si="635"/>
        <v>1</v>
      </c>
      <c r="AF691" s="245" t="str">
        <f t="shared" si="636"/>
        <v/>
      </c>
      <c r="AG691" s="236" t="str">
        <f t="shared" si="637"/>
        <v/>
      </c>
      <c r="AH691" s="236" t="str">
        <f t="shared" si="638"/>
        <v/>
      </c>
      <c r="AI691" s="237" t="str">
        <f t="shared" si="639"/>
        <v/>
      </c>
      <c r="AJ691" s="245" t="str">
        <f t="shared" si="640"/>
        <v/>
      </c>
      <c r="AK691" s="236" t="str">
        <f t="shared" si="641"/>
        <v/>
      </c>
      <c r="AL691" s="236" t="str">
        <f t="shared" si="642"/>
        <v/>
      </c>
      <c r="AM691" s="248" t="str">
        <f t="shared" si="643"/>
        <v/>
      </c>
      <c r="AN691" s="250"/>
      <c r="AO691" s="251"/>
      <c r="AP691" s="251"/>
      <c r="AQ691" s="251"/>
      <c r="AR691" s="251"/>
      <c r="AS691" s="251"/>
      <c r="AT691">
        <f t="shared" si="644"/>
        <v>17</v>
      </c>
      <c r="AU691">
        <f t="shared" si="645"/>
        <v>1</v>
      </c>
      <c r="AV691">
        <f t="shared" si="646"/>
        <v>29</v>
      </c>
    </row>
    <row r="692" spans="1:48" ht="21.75">
      <c r="A692" s="174">
        <v>13</v>
      </c>
      <c r="B692" s="175" t="s">
        <v>1549</v>
      </c>
      <c r="C692" s="175" t="s">
        <v>96</v>
      </c>
      <c r="D692" s="176">
        <v>39602</v>
      </c>
      <c r="E692" s="177">
        <v>39602</v>
      </c>
      <c r="F692" s="181"/>
      <c r="G692" s="181"/>
      <c r="H692" s="178"/>
      <c r="I692" s="175" t="s">
        <v>58</v>
      </c>
      <c r="J692" s="177">
        <v>51044</v>
      </c>
      <c r="K692" s="179" t="s">
        <v>3</v>
      </c>
      <c r="L692" s="175" t="s">
        <v>2019</v>
      </c>
      <c r="M692" s="175" t="s">
        <v>1884</v>
      </c>
      <c r="N692" s="175" t="s">
        <v>2020</v>
      </c>
      <c r="O692" s="175" t="s">
        <v>1550</v>
      </c>
      <c r="P692" s="179" t="s">
        <v>60</v>
      </c>
      <c r="Q692" s="179" t="s">
        <v>73</v>
      </c>
      <c r="R692" s="180"/>
      <c r="S692" s="235">
        <f t="shared" si="623"/>
        <v>1</v>
      </c>
      <c r="T692" s="236" t="str">
        <f t="shared" si="624"/>
        <v/>
      </c>
      <c r="U692" s="237" t="str">
        <f t="shared" si="625"/>
        <v/>
      </c>
      <c r="V692" s="245" t="str">
        <f t="shared" si="626"/>
        <v/>
      </c>
      <c r="W692" s="236" t="str">
        <f t="shared" si="627"/>
        <v/>
      </c>
      <c r="X692" s="237" t="str">
        <f t="shared" si="628"/>
        <v/>
      </c>
      <c r="Y692" s="245" t="str">
        <f t="shared" si="629"/>
        <v/>
      </c>
      <c r="Z692" s="236" t="str">
        <f t="shared" si="630"/>
        <v/>
      </c>
      <c r="AA692" s="248" t="str">
        <f t="shared" si="631"/>
        <v/>
      </c>
      <c r="AB692" s="235" t="str">
        <f t="shared" si="632"/>
        <v/>
      </c>
      <c r="AC692" s="236" t="str">
        <f t="shared" si="633"/>
        <v/>
      </c>
      <c r="AD692" s="236" t="str">
        <f t="shared" si="634"/>
        <v/>
      </c>
      <c r="AE692" s="237">
        <f t="shared" si="635"/>
        <v>1</v>
      </c>
      <c r="AF692" s="245" t="str">
        <f t="shared" si="636"/>
        <v/>
      </c>
      <c r="AG692" s="236" t="str">
        <f t="shared" si="637"/>
        <v/>
      </c>
      <c r="AH692" s="236" t="str">
        <f t="shared" si="638"/>
        <v/>
      </c>
      <c r="AI692" s="237" t="str">
        <f t="shared" si="639"/>
        <v/>
      </c>
      <c r="AJ692" s="245" t="str">
        <f t="shared" si="640"/>
        <v/>
      </c>
      <c r="AK692" s="236" t="str">
        <f t="shared" si="641"/>
        <v/>
      </c>
      <c r="AL692" s="236" t="str">
        <f t="shared" si="642"/>
        <v/>
      </c>
      <c r="AM692" s="248" t="str">
        <f t="shared" si="643"/>
        <v/>
      </c>
      <c r="AN692" s="250"/>
      <c r="AO692" s="251"/>
      <c r="AP692" s="251"/>
      <c r="AQ692" s="251"/>
      <c r="AR692" s="251"/>
      <c r="AS692" s="251"/>
      <c r="AT692">
        <f t="shared" si="644"/>
        <v>14</v>
      </c>
      <c r="AU692">
        <f t="shared" si="645"/>
        <v>11</v>
      </c>
      <c r="AV692">
        <f t="shared" si="646"/>
        <v>29</v>
      </c>
    </row>
    <row r="693" spans="1:48" ht="21.75">
      <c r="A693" s="174">
        <v>14</v>
      </c>
      <c r="B693" s="175" t="s">
        <v>2208</v>
      </c>
      <c r="C693" s="175" t="s">
        <v>96</v>
      </c>
      <c r="D693" s="176">
        <v>40302</v>
      </c>
      <c r="E693" s="177">
        <v>41624</v>
      </c>
      <c r="F693" s="181"/>
      <c r="G693" s="181"/>
      <c r="H693" s="178"/>
      <c r="I693" s="175" t="s">
        <v>58</v>
      </c>
      <c r="J693" s="177">
        <v>52871</v>
      </c>
      <c r="K693" s="179" t="s">
        <v>3</v>
      </c>
      <c r="L693" s="175" t="s">
        <v>2463</v>
      </c>
      <c r="M693" s="175" t="s">
        <v>1884</v>
      </c>
      <c r="N693" s="175" t="s">
        <v>1553</v>
      </c>
      <c r="O693" s="175" t="s">
        <v>1338</v>
      </c>
      <c r="P693" s="179" t="s">
        <v>73</v>
      </c>
      <c r="Q693" s="179" t="s">
        <v>2042</v>
      </c>
      <c r="R693" s="180"/>
      <c r="S693" s="235">
        <f t="shared" si="623"/>
        <v>1</v>
      </c>
      <c r="T693" s="236" t="str">
        <f t="shared" si="624"/>
        <v/>
      </c>
      <c r="U693" s="237" t="str">
        <f t="shared" si="625"/>
        <v/>
      </c>
      <c r="V693" s="245" t="str">
        <f t="shared" si="626"/>
        <v/>
      </c>
      <c r="W693" s="236" t="str">
        <f t="shared" si="627"/>
        <v/>
      </c>
      <c r="X693" s="237" t="str">
        <f t="shared" si="628"/>
        <v/>
      </c>
      <c r="Y693" s="245" t="str">
        <f t="shared" si="629"/>
        <v/>
      </c>
      <c r="Z693" s="236" t="str">
        <f t="shared" si="630"/>
        <v/>
      </c>
      <c r="AA693" s="248" t="str">
        <f t="shared" si="631"/>
        <v/>
      </c>
      <c r="AB693" s="235" t="str">
        <f t="shared" si="632"/>
        <v/>
      </c>
      <c r="AC693" s="236" t="str">
        <f t="shared" si="633"/>
        <v/>
      </c>
      <c r="AD693" s="236" t="str">
        <f t="shared" si="634"/>
        <v/>
      </c>
      <c r="AE693" s="237">
        <f t="shared" si="635"/>
        <v>1</v>
      </c>
      <c r="AF693" s="245" t="str">
        <f t="shared" si="636"/>
        <v/>
      </c>
      <c r="AG693" s="236" t="str">
        <f t="shared" si="637"/>
        <v/>
      </c>
      <c r="AH693" s="236" t="str">
        <f t="shared" si="638"/>
        <v/>
      </c>
      <c r="AI693" s="237" t="str">
        <f t="shared" si="639"/>
        <v/>
      </c>
      <c r="AJ693" s="245" t="str">
        <f t="shared" si="640"/>
        <v/>
      </c>
      <c r="AK693" s="236" t="str">
        <f t="shared" si="641"/>
        <v/>
      </c>
      <c r="AL693" s="236" t="str">
        <f t="shared" si="642"/>
        <v/>
      </c>
      <c r="AM693" s="248" t="str">
        <f t="shared" si="643"/>
        <v/>
      </c>
      <c r="AN693" s="250"/>
      <c r="AO693" s="251"/>
      <c r="AP693" s="251"/>
      <c r="AQ693" s="251"/>
      <c r="AR693" s="251"/>
      <c r="AS693" s="251"/>
      <c r="AT693">
        <f t="shared" si="644"/>
        <v>9</v>
      </c>
      <c r="AU693">
        <f t="shared" si="645"/>
        <v>5</v>
      </c>
      <c r="AV693">
        <f t="shared" si="646"/>
        <v>16</v>
      </c>
    </row>
    <row r="694" spans="1:48" ht="21.75">
      <c r="A694" s="174">
        <v>15</v>
      </c>
      <c r="B694" s="175" t="s">
        <v>1554</v>
      </c>
      <c r="C694" s="175" t="s">
        <v>96</v>
      </c>
      <c r="D694" s="176">
        <v>38474</v>
      </c>
      <c r="E694" s="177">
        <v>38474</v>
      </c>
      <c r="F694" s="181"/>
      <c r="G694" s="181"/>
      <c r="H694" s="178"/>
      <c r="I694" s="175" t="s">
        <v>58</v>
      </c>
      <c r="J694" s="177">
        <v>47757</v>
      </c>
      <c r="K694" s="179" t="s">
        <v>3</v>
      </c>
      <c r="L694" s="175" t="s">
        <v>1543</v>
      </c>
      <c r="M694" s="175" t="s">
        <v>88</v>
      </c>
      <c r="N694" s="175" t="s">
        <v>977</v>
      </c>
      <c r="O694" s="175" t="s">
        <v>300</v>
      </c>
      <c r="P694" s="179" t="s">
        <v>38</v>
      </c>
      <c r="Q694" s="179" t="s">
        <v>117</v>
      </c>
      <c r="R694" s="180"/>
      <c r="S694" s="235">
        <f t="shared" si="623"/>
        <v>1</v>
      </c>
      <c r="T694" s="236" t="str">
        <f t="shared" si="624"/>
        <v/>
      </c>
      <c r="U694" s="237" t="str">
        <f t="shared" si="625"/>
        <v/>
      </c>
      <c r="V694" s="245" t="str">
        <f t="shared" si="626"/>
        <v/>
      </c>
      <c r="W694" s="236" t="str">
        <f t="shared" si="627"/>
        <v/>
      </c>
      <c r="X694" s="237" t="str">
        <f t="shared" si="628"/>
        <v/>
      </c>
      <c r="Y694" s="245" t="str">
        <f t="shared" si="629"/>
        <v/>
      </c>
      <c r="Z694" s="236" t="str">
        <f t="shared" si="630"/>
        <v/>
      </c>
      <c r="AA694" s="248" t="str">
        <f t="shared" si="631"/>
        <v/>
      </c>
      <c r="AB694" s="235" t="str">
        <f t="shared" si="632"/>
        <v/>
      </c>
      <c r="AC694" s="236" t="str">
        <f t="shared" si="633"/>
        <v/>
      </c>
      <c r="AD694" s="236" t="str">
        <f t="shared" si="634"/>
        <v/>
      </c>
      <c r="AE694" s="237">
        <f t="shared" si="635"/>
        <v>1</v>
      </c>
      <c r="AF694" s="245" t="str">
        <f t="shared" si="636"/>
        <v/>
      </c>
      <c r="AG694" s="236" t="str">
        <f t="shared" si="637"/>
        <v/>
      </c>
      <c r="AH694" s="236" t="str">
        <f t="shared" si="638"/>
        <v/>
      </c>
      <c r="AI694" s="237" t="str">
        <f t="shared" si="639"/>
        <v/>
      </c>
      <c r="AJ694" s="245" t="str">
        <f t="shared" si="640"/>
        <v/>
      </c>
      <c r="AK694" s="236" t="str">
        <f t="shared" si="641"/>
        <v/>
      </c>
      <c r="AL694" s="236" t="str">
        <f t="shared" si="642"/>
        <v/>
      </c>
      <c r="AM694" s="248" t="str">
        <f t="shared" si="643"/>
        <v/>
      </c>
      <c r="AN694" s="250"/>
      <c r="AO694" s="251"/>
      <c r="AP694" s="251"/>
      <c r="AQ694" s="251"/>
      <c r="AR694" s="251"/>
      <c r="AS694" s="251"/>
      <c r="AT694">
        <f t="shared" si="644"/>
        <v>18</v>
      </c>
      <c r="AU694">
        <f t="shared" si="645"/>
        <v>0</v>
      </c>
      <c r="AV694">
        <f t="shared" si="646"/>
        <v>30</v>
      </c>
    </row>
    <row r="695" spans="1:48" ht="21.75">
      <c r="A695" s="174">
        <v>16</v>
      </c>
      <c r="B695" s="175" t="s">
        <v>1805</v>
      </c>
      <c r="C695" s="175" t="s">
        <v>96</v>
      </c>
      <c r="D695" s="176">
        <v>39259</v>
      </c>
      <c r="E695" s="177">
        <v>39259</v>
      </c>
      <c r="F695" s="181"/>
      <c r="G695" s="181"/>
      <c r="H695" s="178"/>
      <c r="I695" s="175" t="s">
        <v>58</v>
      </c>
      <c r="J695" s="177">
        <v>50314</v>
      </c>
      <c r="K695" s="179" t="s">
        <v>3</v>
      </c>
      <c r="L695" s="175" t="s">
        <v>1546</v>
      </c>
      <c r="M695" s="175" t="s">
        <v>88</v>
      </c>
      <c r="N695" s="175" t="s">
        <v>1547</v>
      </c>
      <c r="O695" s="175" t="s">
        <v>120</v>
      </c>
      <c r="P695" s="179" t="s">
        <v>72</v>
      </c>
      <c r="Q695" s="179" t="s">
        <v>495</v>
      </c>
      <c r="R695" s="180"/>
      <c r="S695" s="235">
        <f t="shared" si="623"/>
        <v>1</v>
      </c>
      <c r="T695" s="236" t="str">
        <f t="shared" si="624"/>
        <v/>
      </c>
      <c r="U695" s="237" t="str">
        <f t="shared" si="625"/>
        <v/>
      </c>
      <c r="V695" s="245" t="str">
        <f t="shared" si="626"/>
        <v/>
      </c>
      <c r="W695" s="236" t="str">
        <f t="shared" si="627"/>
        <v/>
      </c>
      <c r="X695" s="237" t="str">
        <f t="shared" si="628"/>
        <v/>
      </c>
      <c r="Y695" s="245" t="str">
        <f t="shared" si="629"/>
        <v/>
      </c>
      <c r="Z695" s="236" t="str">
        <f t="shared" si="630"/>
        <v/>
      </c>
      <c r="AA695" s="248" t="str">
        <f t="shared" si="631"/>
        <v/>
      </c>
      <c r="AB695" s="235" t="str">
        <f t="shared" si="632"/>
        <v/>
      </c>
      <c r="AC695" s="236" t="str">
        <f t="shared" si="633"/>
        <v/>
      </c>
      <c r="AD695" s="236" t="str">
        <f t="shared" si="634"/>
        <v/>
      </c>
      <c r="AE695" s="237">
        <f t="shared" si="635"/>
        <v>1</v>
      </c>
      <c r="AF695" s="245" t="str">
        <f t="shared" si="636"/>
        <v/>
      </c>
      <c r="AG695" s="236" t="str">
        <f t="shared" si="637"/>
        <v/>
      </c>
      <c r="AH695" s="236" t="str">
        <f t="shared" si="638"/>
        <v/>
      </c>
      <c r="AI695" s="237" t="str">
        <f t="shared" si="639"/>
        <v/>
      </c>
      <c r="AJ695" s="245" t="str">
        <f t="shared" si="640"/>
        <v/>
      </c>
      <c r="AK695" s="236" t="str">
        <f t="shared" si="641"/>
        <v/>
      </c>
      <c r="AL695" s="236" t="str">
        <f t="shared" si="642"/>
        <v/>
      </c>
      <c r="AM695" s="248" t="str">
        <f t="shared" si="643"/>
        <v/>
      </c>
      <c r="AN695" s="250"/>
      <c r="AO695" s="251"/>
      <c r="AP695" s="251"/>
      <c r="AQ695" s="251"/>
      <c r="AR695" s="251"/>
      <c r="AS695" s="251"/>
      <c r="AT695">
        <f t="shared" si="644"/>
        <v>15</v>
      </c>
      <c r="AU695">
        <f t="shared" si="645"/>
        <v>11</v>
      </c>
      <c r="AV695">
        <f t="shared" si="646"/>
        <v>6</v>
      </c>
    </row>
    <row r="696" spans="1:48" ht="21.75">
      <c r="A696" s="174">
        <v>17</v>
      </c>
      <c r="B696" s="175" t="s">
        <v>1571</v>
      </c>
      <c r="C696" s="175" t="s">
        <v>96</v>
      </c>
      <c r="D696" s="176">
        <v>43739</v>
      </c>
      <c r="E696" s="177">
        <v>35156</v>
      </c>
      <c r="F696" s="181"/>
      <c r="G696" s="181"/>
      <c r="H696" s="178"/>
      <c r="I696" s="175" t="s">
        <v>2210</v>
      </c>
      <c r="J696" s="177">
        <v>44834</v>
      </c>
      <c r="K696" s="179" t="s">
        <v>3</v>
      </c>
      <c r="L696" s="175" t="s">
        <v>1572</v>
      </c>
      <c r="M696" s="175" t="s">
        <v>1060</v>
      </c>
      <c r="N696" s="175" t="s">
        <v>1573</v>
      </c>
      <c r="O696" s="175" t="s">
        <v>120</v>
      </c>
      <c r="P696" s="179" t="s">
        <v>79</v>
      </c>
      <c r="Q696" s="179" t="s">
        <v>64</v>
      </c>
      <c r="R696" s="180"/>
      <c r="S696" s="235">
        <f t="shared" si="623"/>
        <v>1</v>
      </c>
      <c r="T696" s="236" t="str">
        <f t="shared" si="624"/>
        <v/>
      </c>
      <c r="U696" s="237" t="str">
        <f t="shared" si="625"/>
        <v/>
      </c>
      <c r="V696" s="245" t="str">
        <f t="shared" si="626"/>
        <v/>
      </c>
      <c r="W696" s="236" t="str">
        <f t="shared" si="627"/>
        <v/>
      </c>
      <c r="X696" s="237" t="str">
        <f t="shared" si="628"/>
        <v/>
      </c>
      <c r="Y696" s="245" t="str">
        <f t="shared" si="629"/>
        <v/>
      </c>
      <c r="Z696" s="236" t="str">
        <f t="shared" si="630"/>
        <v/>
      </c>
      <c r="AA696" s="248" t="str">
        <f t="shared" si="631"/>
        <v/>
      </c>
      <c r="AB696" s="235" t="str">
        <f t="shared" si="632"/>
        <v/>
      </c>
      <c r="AC696" s="236" t="str">
        <f t="shared" si="633"/>
        <v/>
      </c>
      <c r="AD696" s="236" t="str">
        <f t="shared" si="634"/>
        <v/>
      </c>
      <c r="AE696" s="237">
        <f t="shared" si="635"/>
        <v>1</v>
      </c>
      <c r="AF696" s="245" t="str">
        <f t="shared" si="636"/>
        <v/>
      </c>
      <c r="AG696" s="236" t="str">
        <f t="shared" si="637"/>
        <v/>
      </c>
      <c r="AH696" s="236" t="str">
        <f t="shared" si="638"/>
        <v/>
      </c>
      <c r="AI696" s="237" t="str">
        <f t="shared" si="639"/>
        <v/>
      </c>
      <c r="AJ696" s="245" t="str">
        <f t="shared" si="640"/>
        <v/>
      </c>
      <c r="AK696" s="236" t="str">
        <f t="shared" si="641"/>
        <v/>
      </c>
      <c r="AL696" s="236" t="str">
        <f t="shared" si="642"/>
        <v/>
      </c>
      <c r="AM696" s="248" t="str">
        <f t="shared" si="643"/>
        <v/>
      </c>
      <c r="AN696" s="250"/>
      <c r="AO696" s="251"/>
      <c r="AP696" s="251"/>
      <c r="AQ696" s="251"/>
      <c r="AR696" s="251"/>
      <c r="AS696" s="251"/>
      <c r="AT696">
        <f t="shared" si="644"/>
        <v>27</v>
      </c>
      <c r="AU696">
        <f t="shared" si="645"/>
        <v>2</v>
      </c>
      <c r="AV696">
        <f t="shared" si="646"/>
        <v>0</v>
      </c>
    </row>
    <row r="697" spans="1:48" ht="21.75">
      <c r="A697" s="174">
        <v>18</v>
      </c>
      <c r="B697" s="175" t="s">
        <v>1576</v>
      </c>
      <c r="C697" s="175" t="s">
        <v>96</v>
      </c>
      <c r="D697" s="176">
        <v>41512</v>
      </c>
      <c r="E697" s="177">
        <v>41512</v>
      </c>
      <c r="F697" s="181"/>
      <c r="G697" s="181"/>
      <c r="H697" s="178"/>
      <c r="I697" s="175" t="s">
        <v>58</v>
      </c>
      <c r="J697" s="177">
        <v>51410</v>
      </c>
      <c r="K697" s="179" t="s">
        <v>3</v>
      </c>
      <c r="L697" s="175" t="s">
        <v>1402</v>
      </c>
      <c r="M697" s="175" t="s">
        <v>88</v>
      </c>
      <c r="N697" s="175" t="s">
        <v>1403</v>
      </c>
      <c r="O697" s="175" t="s">
        <v>120</v>
      </c>
      <c r="P697" s="179" t="s">
        <v>38</v>
      </c>
      <c r="Q697" s="179" t="s">
        <v>167</v>
      </c>
      <c r="R697" s="175"/>
      <c r="S697" s="235">
        <f t="shared" si="623"/>
        <v>1</v>
      </c>
      <c r="T697" s="236" t="str">
        <f t="shared" si="624"/>
        <v/>
      </c>
      <c r="U697" s="237" t="str">
        <f t="shared" si="625"/>
        <v/>
      </c>
      <c r="V697" s="245" t="str">
        <f t="shared" si="626"/>
        <v/>
      </c>
      <c r="W697" s="236" t="str">
        <f t="shared" si="627"/>
        <v/>
      </c>
      <c r="X697" s="237" t="str">
        <f t="shared" si="628"/>
        <v/>
      </c>
      <c r="Y697" s="245" t="str">
        <f t="shared" si="629"/>
        <v/>
      </c>
      <c r="Z697" s="236" t="str">
        <f t="shared" si="630"/>
        <v/>
      </c>
      <c r="AA697" s="248" t="str">
        <f t="shared" si="631"/>
        <v/>
      </c>
      <c r="AB697" s="235" t="str">
        <f t="shared" si="632"/>
        <v/>
      </c>
      <c r="AC697" s="236" t="str">
        <f t="shared" si="633"/>
        <v/>
      </c>
      <c r="AD697" s="236" t="str">
        <f t="shared" si="634"/>
        <v/>
      </c>
      <c r="AE697" s="237">
        <f t="shared" si="635"/>
        <v>1</v>
      </c>
      <c r="AF697" s="245" t="str">
        <f t="shared" si="636"/>
        <v/>
      </c>
      <c r="AG697" s="236" t="str">
        <f t="shared" si="637"/>
        <v/>
      </c>
      <c r="AH697" s="236" t="str">
        <f t="shared" si="638"/>
        <v/>
      </c>
      <c r="AI697" s="237" t="str">
        <f t="shared" si="639"/>
        <v/>
      </c>
      <c r="AJ697" s="245" t="str">
        <f t="shared" si="640"/>
        <v/>
      </c>
      <c r="AK697" s="236" t="str">
        <f t="shared" si="641"/>
        <v/>
      </c>
      <c r="AL697" s="236" t="str">
        <f t="shared" si="642"/>
        <v/>
      </c>
      <c r="AM697" s="248" t="str">
        <f t="shared" si="643"/>
        <v/>
      </c>
      <c r="AN697" s="250"/>
      <c r="AO697" s="251"/>
      <c r="AP697" s="251"/>
      <c r="AQ697" s="251"/>
      <c r="AR697" s="251"/>
      <c r="AS697" s="251"/>
      <c r="AT697">
        <f t="shared" si="644"/>
        <v>9</v>
      </c>
      <c r="AU697">
        <f t="shared" si="645"/>
        <v>9</v>
      </c>
      <c r="AV697">
        <f t="shared" si="646"/>
        <v>6</v>
      </c>
    </row>
    <row r="698" spans="1:48" ht="21.75">
      <c r="A698" s="174">
        <v>19</v>
      </c>
      <c r="B698" s="175" t="s">
        <v>1779</v>
      </c>
      <c r="C698" s="175" t="s">
        <v>96</v>
      </c>
      <c r="D698" s="176">
        <v>40148</v>
      </c>
      <c r="E698" s="177">
        <v>40148</v>
      </c>
      <c r="F698" s="181"/>
      <c r="G698" s="181"/>
      <c r="H698" s="178"/>
      <c r="I698" s="175" t="s">
        <v>58</v>
      </c>
      <c r="J698" s="177">
        <v>50314</v>
      </c>
      <c r="K698" s="179" t="s">
        <v>3</v>
      </c>
      <c r="L698" s="175" t="s">
        <v>1546</v>
      </c>
      <c r="M698" s="175" t="s">
        <v>88</v>
      </c>
      <c r="N698" s="175" t="s">
        <v>1547</v>
      </c>
      <c r="O698" s="175" t="s">
        <v>120</v>
      </c>
      <c r="P698" s="179" t="s">
        <v>72</v>
      </c>
      <c r="Q698" s="179" t="s">
        <v>495</v>
      </c>
      <c r="R698" s="180"/>
      <c r="S698" s="235">
        <f t="shared" si="623"/>
        <v>1</v>
      </c>
      <c r="T698" s="236" t="str">
        <f t="shared" si="624"/>
        <v/>
      </c>
      <c r="U698" s="237" t="str">
        <f t="shared" si="625"/>
        <v/>
      </c>
      <c r="V698" s="245" t="str">
        <f t="shared" si="626"/>
        <v/>
      </c>
      <c r="W698" s="236" t="str">
        <f t="shared" si="627"/>
        <v/>
      </c>
      <c r="X698" s="237" t="str">
        <f t="shared" si="628"/>
        <v/>
      </c>
      <c r="Y698" s="245" t="str">
        <f t="shared" si="629"/>
        <v/>
      </c>
      <c r="Z698" s="236" t="str">
        <f t="shared" si="630"/>
        <v/>
      </c>
      <c r="AA698" s="248" t="str">
        <f t="shared" si="631"/>
        <v/>
      </c>
      <c r="AB698" s="235" t="str">
        <f t="shared" si="632"/>
        <v/>
      </c>
      <c r="AC698" s="236" t="str">
        <f t="shared" si="633"/>
        <v/>
      </c>
      <c r="AD698" s="236" t="str">
        <f t="shared" si="634"/>
        <v/>
      </c>
      <c r="AE698" s="237">
        <f t="shared" si="635"/>
        <v>1</v>
      </c>
      <c r="AF698" s="245" t="str">
        <f t="shared" si="636"/>
        <v/>
      </c>
      <c r="AG698" s="236" t="str">
        <f t="shared" si="637"/>
        <v/>
      </c>
      <c r="AH698" s="236" t="str">
        <f t="shared" si="638"/>
        <v/>
      </c>
      <c r="AI698" s="237" t="str">
        <f t="shared" si="639"/>
        <v/>
      </c>
      <c r="AJ698" s="245" t="str">
        <f t="shared" si="640"/>
        <v/>
      </c>
      <c r="AK698" s="236" t="str">
        <f t="shared" si="641"/>
        <v/>
      </c>
      <c r="AL698" s="236" t="str">
        <f t="shared" si="642"/>
        <v/>
      </c>
      <c r="AM698" s="248" t="str">
        <f t="shared" si="643"/>
        <v/>
      </c>
      <c r="AN698" s="250"/>
      <c r="AO698" s="251"/>
      <c r="AP698" s="251"/>
      <c r="AQ698" s="251"/>
      <c r="AR698" s="251"/>
      <c r="AS698" s="251"/>
      <c r="AT698">
        <f t="shared" si="644"/>
        <v>13</v>
      </c>
      <c r="AU698">
        <f t="shared" si="645"/>
        <v>6</v>
      </c>
      <c r="AV698">
        <f t="shared" si="646"/>
        <v>0</v>
      </c>
    </row>
    <row r="699" spans="1:48" ht="21.75">
      <c r="A699" s="174">
        <v>20</v>
      </c>
      <c r="B699" s="175" t="s">
        <v>1781</v>
      </c>
      <c r="C699" s="175" t="s">
        <v>96</v>
      </c>
      <c r="D699" s="176">
        <v>42310</v>
      </c>
      <c r="E699" s="177">
        <v>42310</v>
      </c>
      <c r="F699" s="181"/>
      <c r="G699" s="181"/>
      <c r="H699" s="178"/>
      <c r="I699" s="175" t="s">
        <v>58</v>
      </c>
      <c r="J699" s="177">
        <v>50314</v>
      </c>
      <c r="K699" s="179" t="s">
        <v>3</v>
      </c>
      <c r="L699" s="175" t="s">
        <v>1782</v>
      </c>
      <c r="M699" s="175" t="s">
        <v>2211</v>
      </c>
      <c r="N699" s="175" t="s">
        <v>1783</v>
      </c>
      <c r="O699" s="175" t="s">
        <v>1784</v>
      </c>
      <c r="P699" s="179" t="s">
        <v>167</v>
      </c>
      <c r="Q699" s="179" t="s">
        <v>495</v>
      </c>
      <c r="R699" s="180"/>
      <c r="S699" s="235">
        <f t="shared" si="623"/>
        <v>1</v>
      </c>
      <c r="T699" s="236" t="str">
        <f t="shared" si="624"/>
        <v/>
      </c>
      <c r="U699" s="237" t="str">
        <f t="shared" si="625"/>
        <v/>
      </c>
      <c r="V699" s="245" t="str">
        <f t="shared" si="626"/>
        <v/>
      </c>
      <c r="W699" s="236" t="str">
        <f t="shared" si="627"/>
        <v/>
      </c>
      <c r="X699" s="237" t="str">
        <f t="shared" si="628"/>
        <v/>
      </c>
      <c r="Y699" s="245" t="str">
        <f t="shared" si="629"/>
        <v/>
      </c>
      <c r="Z699" s="236" t="str">
        <f t="shared" si="630"/>
        <v/>
      </c>
      <c r="AA699" s="248" t="str">
        <f t="shared" si="631"/>
        <v/>
      </c>
      <c r="AB699" s="235" t="str">
        <f t="shared" si="632"/>
        <v/>
      </c>
      <c r="AC699" s="236" t="str">
        <f t="shared" si="633"/>
        <v/>
      </c>
      <c r="AD699" s="236" t="str">
        <f t="shared" si="634"/>
        <v/>
      </c>
      <c r="AE699" s="237">
        <f t="shared" si="635"/>
        <v>1</v>
      </c>
      <c r="AF699" s="245" t="str">
        <f t="shared" si="636"/>
        <v/>
      </c>
      <c r="AG699" s="236" t="str">
        <f t="shared" si="637"/>
        <v/>
      </c>
      <c r="AH699" s="236" t="str">
        <f t="shared" si="638"/>
        <v/>
      </c>
      <c r="AI699" s="237" t="str">
        <f t="shared" si="639"/>
        <v/>
      </c>
      <c r="AJ699" s="245" t="str">
        <f t="shared" si="640"/>
        <v/>
      </c>
      <c r="AK699" s="236" t="str">
        <f t="shared" si="641"/>
        <v/>
      </c>
      <c r="AL699" s="236" t="str">
        <f t="shared" si="642"/>
        <v/>
      </c>
      <c r="AM699" s="248" t="str">
        <f t="shared" si="643"/>
        <v/>
      </c>
      <c r="AN699" s="250"/>
      <c r="AO699" s="251"/>
      <c r="AP699" s="251"/>
      <c r="AQ699" s="251"/>
      <c r="AR699" s="251"/>
      <c r="AS699" s="251"/>
      <c r="AT699">
        <f t="shared" si="644"/>
        <v>7</v>
      </c>
      <c r="AU699">
        <f t="shared" si="645"/>
        <v>6</v>
      </c>
      <c r="AV699">
        <f t="shared" si="646"/>
        <v>30</v>
      </c>
    </row>
    <row r="700" spans="1:48" ht="21.75">
      <c r="A700" s="174">
        <v>21</v>
      </c>
      <c r="B700" s="175" t="s">
        <v>1581</v>
      </c>
      <c r="C700" s="175" t="s">
        <v>96</v>
      </c>
      <c r="D700" s="176">
        <v>38869</v>
      </c>
      <c r="E700" s="177">
        <v>38817</v>
      </c>
      <c r="F700" s="181"/>
      <c r="G700" s="181"/>
      <c r="H700" s="178"/>
      <c r="I700" s="175" t="s">
        <v>58</v>
      </c>
      <c r="J700" s="177">
        <v>50314</v>
      </c>
      <c r="K700" s="179" t="s">
        <v>10</v>
      </c>
      <c r="L700" s="175" t="s">
        <v>125</v>
      </c>
      <c r="M700" s="175" t="s">
        <v>126</v>
      </c>
      <c r="N700" s="175" t="s">
        <v>127</v>
      </c>
      <c r="O700" s="175" t="s">
        <v>7</v>
      </c>
      <c r="P700" s="179" t="s">
        <v>9</v>
      </c>
      <c r="Q700" s="179" t="s">
        <v>78</v>
      </c>
      <c r="R700" s="175"/>
      <c r="S700" s="235" t="str">
        <f t="shared" si="623"/>
        <v/>
      </c>
      <c r="T700" s="236">
        <f t="shared" si="624"/>
        <v>1</v>
      </c>
      <c r="U700" s="237" t="str">
        <f t="shared" si="625"/>
        <v/>
      </c>
      <c r="V700" s="245" t="str">
        <f t="shared" si="626"/>
        <v/>
      </c>
      <c r="W700" s="236" t="str">
        <f t="shared" si="627"/>
        <v/>
      </c>
      <c r="X700" s="237" t="str">
        <f t="shared" si="628"/>
        <v/>
      </c>
      <c r="Y700" s="245" t="str">
        <f t="shared" si="629"/>
        <v/>
      </c>
      <c r="Z700" s="236" t="str">
        <f t="shared" si="630"/>
        <v/>
      </c>
      <c r="AA700" s="248" t="str">
        <f t="shared" si="631"/>
        <v/>
      </c>
      <c r="AB700" s="235" t="str">
        <f t="shared" si="632"/>
        <v/>
      </c>
      <c r="AC700" s="236" t="str">
        <f t="shared" si="633"/>
        <v/>
      </c>
      <c r="AD700" s="236" t="str">
        <f t="shared" si="634"/>
        <v/>
      </c>
      <c r="AE700" s="237">
        <f t="shared" si="635"/>
        <v>1</v>
      </c>
      <c r="AF700" s="245" t="str">
        <f t="shared" si="636"/>
        <v/>
      </c>
      <c r="AG700" s="236" t="str">
        <f t="shared" si="637"/>
        <v/>
      </c>
      <c r="AH700" s="236" t="str">
        <f t="shared" si="638"/>
        <v/>
      </c>
      <c r="AI700" s="237" t="str">
        <f t="shared" si="639"/>
        <v/>
      </c>
      <c r="AJ700" s="245" t="str">
        <f t="shared" si="640"/>
        <v/>
      </c>
      <c r="AK700" s="236" t="str">
        <f t="shared" si="641"/>
        <v/>
      </c>
      <c r="AL700" s="236" t="str">
        <f t="shared" si="642"/>
        <v/>
      </c>
      <c r="AM700" s="248" t="str">
        <f t="shared" si="643"/>
        <v/>
      </c>
      <c r="AN700" s="250"/>
      <c r="AO700" s="251"/>
      <c r="AP700" s="251"/>
      <c r="AQ700" s="251"/>
      <c r="AR700" s="251"/>
      <c r="AS700" s="251"/>
      <c r="AT700">
        <f t="shared" si="644"/>
        <v>17</v>
      </c>
      <c r="AU700">
        <f t="shared" si="645"/>
        <v>1</v>
      </c>
      <c r="AV700">
        <f t="shared" si="646"/>
        <v>22</v>
      </c>
    </row>
    <row r="701" spans="1:48" ht="21.75">
      <c r="A701" s="174">
        <v>22</v>
      </c>
      <c r="B701" s="175" t="s">
        <v>1584</v>
      </c>
      <c r="C701" s="175" t="s">
        <v>96</v>
      </c>
      <c r="D701" s="176">
        <v>39603</v>
      </c>
      <c r="E701" s="177">
        <v>39603</v>
      </c>
      <c r="F701" s="181"/>
      <c r="G701" s="181"/>
      <c r="H701" s="178"/>
      <c r="I701" s="175" t="s">
        <v>58</v>
      </c>
      <c r="J701" s="177">
        <v>51775</v>
      </c>
      <c r="K701" s="179" t="s">
        <v>10</v>
      </c>
      <c r="L701" s="175" t="s">
        <v>1585</v>
      </c>
      <c r="M701" s="175" t="s">
        <v>1903</v>
      </c>
      <c r="N701" s="175" t="s">
        <v>1586</v>
      </c>
      <c r="O701" s="175" t="s">
        <v>1587</v>
      </c>
      <c r="P701" s="179" t="s">
        <v>59</v>
      </c>
      <c r="Q701" s="179" t="s">
        <v>38</v>
      </c>
      <c r="R701" s="192" t="s">
        <v>1685</v>
      </c>
      <c r="S701" s="235" t="str">
        <f t="shared" si="623"/>
        <v/>
      </c>
      <c r="T701" s="236">
        <f t="shared" si="624"/>
        <v>1</v>
      </c>
      <c r="U701" s="237" t="str">
        <f t="shared" si="625"/>
        <v/>
      </c>
      <c r="V701" s="245" t="str">
        <f t="shared" si="626"/>
        <v/>
      </c>
      <c r="W701" s="236" t="str">
        <f t="shared" si="627"/>
        <v/>
      </c>
      <c r="X701" s="237" t="str">
        <f t="shared" si="628"/>
        <v/>
      </c>
      <c r="Y701" s="245" t="str">
        <f t="shared" si="629"/>
        <v/>
      </c>
      <c r="Z701" s="236" t="str">
        <f t="shared" si="630"/>
        <v/>
      </c>
      <c r="AA701" s="248" t="str">
        <f t="shared" si="631"/>
        <v/>
      </c>
      <c r="AB701" s="235" t="str">
        <f t="shared" si="632"/>
        <v/>
      </c>
      <c r="AC701" s="236" t="str">
        <f t="shared" si="633"/>
        <v/>
      </c>
      <c r="AD701" s="236" t="str">
        <f t="shared" si="634"/>
        <v/>
      </c>
      <c r="AE701" s="237">
        <f t="shared" si="635"/>
        <v>1</v>
      </c>
      <c r="AF701" s="245" t="str">
        <f t="shared" si="636"/>
        <v/>
      </c>
      <c r="AG701" s="236" t="str">
        <f t="shared" si="637"/>
        <v/>
      </c>
      <c r="AH701" s="236" t="str">
        <f t="shared" si="638"/>
        <v/>
      </c>
      <c r="AI701" s="237" t="str">
        <f t="shared" si="639"/>
        <v/>
      </c>
      <c r="AJ701" s="245" t="str">
        <f t="shared" si="640"/>
        <v/>
      </c>
      <c r="AK701" s="236" t="str">
        <f t="shared" si="641"/>
        <v/>
      </c>
      <c r="AL701" s="236" t="str">
        <f t="shared" si="642"/>
        <v/>
      </c>
      <c r="AM701" s="248" t="str">
        <f t="shared" si="643"/>
        <v/>
      </c>
      <c r="AN701" s="250"/>
      <c r="AO701" s="251"/>
      <c r="AP701" s="251"/>
      <c r="AQ701" s="251"/>
      <c r="AR701" s="251"/>
      <c r="AS701" s="251"/>
      <c r="AT701">
        <f t="shared" si="644"/>
        <v>14</v>
      </c>
      <c r="AU701">
        <f t="shared" si="645"/>
        <v>11</v>
      </c>
      <c r="AV701">
        <f t="shared" si="646"/>
        <v>28</v>
      </c>
    </row>
    <row r="702" spans="1:48" ht="21.75">
      <c r="A702" s="174">
        <v>23</v>
      </c>
      <c r="B702" s="175" t="s">
        <v>1588</v>
      </c>
      <c r="C702" s="175" t="s">
        <v>96</v>
      </c>
      <c r="D702" s="176">
        <v>39602</v>
      </c>
      <c r="E702" s="177">
        <v>39602</v>
      </c>
      <c r="F702" s="181"/>
      <c r="G702" s="181"/>
      <c r="H702" s="178"/>
      <c r="I702" s="175" t="s">
        <v>58</v>
      </c>
      <c r="J702" s="177">
        <v>51044</v>
      </c>
      <c r="K702" s="179" t="s">
        <v>10</v>
      </c>
      <c r="L702" s="175" t="s">
        <v>1589</v>
      </c>
      <c r="M702" s="175" t="s">
        <v>1366</v>
      </c>
      <c r="N702" s="175" t="s">
        <v>1590</v>
      </c>
      <c r="O702" s="175" t="s">
        <v>257</v>
      </c>
      <c r="P702" s="179" t="s">
        <v>41</v>
      </c>
      <c r="Q702" s="179" t="s">
        <v>121</v>
      </c>
      <c r="R702" s="180"/>
      <c r="S702" s="235" t="str">
        <f t="shared" si="623"/>
        <v/>
      </c>
      <c r="T702" s="236">
        <f t="shared" si="624"/>
        <v>1</v>
      </c>
      <c r="U702" s="237" t="str">
        <f t="shared" si="625"/>
        <v/>
      </c>
      <c r="V702" s="245" t="str">
        <f t="shared" si="626"/>
        <v/>
      </c>
      <c r="W702" s="236" t="str">
        <f t="shared" si="627"/>
        <v/>
      </c>
      <c r="X702" s="237" t="str">
        <f t="shared" si="628"/>
        <v/>
      </c>
      <c r="Y702" s="245" t="str">
        <f t="shared" si="629"/>
        <v/>
      </c>
      <c r="Z702" s="236" t="str">
        <f t="shared" si="630"/>
        <v/>
      </c>
      <c r="AA702" s="248" t="str">
        <f t="shared" si="631"/>
        <v/>
      </c>
      <c r="AB702" s="235" t="str">
        <f t="shared" si="632"/>
        <v/>
      </c>
      <c r="AC702" s="236" t="str">
        <f t="shared" si="633"/>
        <v/>
      </c>
      <c r="AD702" s="236" t="str">
        <f t="shared" si="634"/>
        <v/>
      </c>
      <c r="AE702" s="237">
        <f t="shared" si="635"/>
        <v>1</v>
      </c>
      <c r="AF702" s="245" t="str">
        <f t="shared" si="636"/>
        <v/>
      </c>
      <c r="AG702" s="236" t="str">
        <f t="shared" si="637"/>
        <v/>
      </c>
      <c r="AH702" s="236" t="str">
        <f t="shared" si="638"/>
        <v/>
      </c>
      <c r="AI702" s="237" t="str">
        <f t="shared" si="639"/>
        <v/>
      </c>
      <c r="AJ702" s="245" t="str">
        <f t="shared" si="640"/>
        <v/>
      </c>
      <c r="AK702" s="236" t="str">
        <f t="shared" si="641"/>
        <v/>
      </c>
      <c r="AL702" s="236" t="str">
        <f t="shared" si="642"/>
        <v/>
      </c>
      <c r="AM702" s="248" t="str">
        <f t="shared" si="643"/>
        <v/>
      </c>
      <c r="AN702" s="250"/>
      <c r="AO702" s="251"/>
      <c r="AP702" s="251"/>
      <c r="AQ702" s="251"/>
      <c r="AR702" s="251"/>
      <c r="AS702" s="251"/>
      <c r="AT702">
        <f t="shared" si="644"/>
        <v>14</v>
      </c>
      <c r="AU702">
        <f t="shared" si="645"/>
        <v>11</v>
      </c>
      <c r="AV702">
        <f t="shared" si="646"/>
        <v>29</v>
      </c>
    </row>
    <row r="703" spans="1:48" ht="22.5" thickBot="1">
      <c r="A703" s="221">
        <v>24</v>
      </c>
      <c r="B703" s="222" t="s">
        <v>1591</v>
      </c>
      <c r="C703" s="222" t="s">
        <v>96</v>
      </c>
      <c r="D703" s="223">
        <v>42044</v>
      </c>
      <c r="E703" s="224">
        <v>42044</v>
      </c>
      <c r="F703" s="225"/>
      <c r="G703" s="225"/>
      <c r="H703" s="226"/>
      <c r="I703" s="222" t="s">
        <v>58</v>
      </c>
      <c r="J703" s="224">
        <v>51044</v>
      </c>
      <c r="K703" s="227" t="s">
        <v>10</v>
      </c>
      <c r="L703" s="222" t="s">
        <v>1365</v>
      </c>
      <c r="M703" s="222" t="s">
        <v>1366</v>
      </c>
      <c r="N703" s="222" t="s">
        <v>1367</v>
      </c>
      <c r="O703" s="222" t="s">
        <v>7</v>
      </c>
      <c r="P703" s="227" t="s">
        <v>167</v>
      </c>
      <c r="Q703" s="227" t="s">
        <v>117</v>
      </c>
      <c r="R703" s="314" t="s">
        <v>1685</v>
      </c>
      <c r="S703" s="235" t="str">
        <f t="shared" si="623"/>
        <v/>
      </c>
      <c r="T703" s="236">
        <f t="shared" si="624"/>
        <v>1</v>
      </c>
      <c r="U703" s="237" t="str">
        <f t="shared" si="625"/>
        <v/>
      </c>
      <c r="V703" s="245" t="str">
        <f t="shared" si="626"/>
        <v/>
      </c>
      <c r="W703" s="236" t="str">
        <f t="shared" si="627"/>
        <v/>
      </c>
      <c r="X703" s="237" t="str">
        <f t="shared" si="628"/>
        <v/>
      </c>
      <c r="Y703" s="245" t="str">
        <f t="shared" si="629"/>
        <v/>
      </c>
      <c r="Z703" s="236" t="str">
        <f t="shared" si="630"/>
        <v/>
      </c>
      <c r="AA703" s="248" t="str">
        <f t="shared" si="631"/>
        <v/>
      </c>
      <c r="AB703" s="235" t="str">
        <f t="shared" si="632"/>
        <v/>
      </c>
      <c r="AC703" s="236" t="str">
        <f t="shared" si="633"/>
        <v/>
      </c>
      <c r="AD703" s="236" t="str">
        <f t="shared" si="634"/>
        <v/>
      </c>
      <c r="AE703" s="237">
        <f t="shared" si="635"/>
        <v>1</v>
      </c>
      <c r="AF703" s="245" t="str">
        <f t="shared" si="636"/>
        <v/>
      </c>
      <c r="AG703" s="236" t="str">
        <f t="shared" si="637"/>
        <v/>
      </c>
      <c r="AH703" s="236" t="str">
        <f t="shared" si="638"/>
        <v/>
      </c>
      <c r="AI703" s="237" t="str">
        <f t="shared" si="639"/>
        <v/>
      </c>
      <c r="AJ703" s="245" t="str">
        <f t="shared" si="640"/>
        <v/>
      </c>
      <c r="AK703" s="236" t="str">
        <f t="shared" si="641"/>
        <v/>
      </c>
      <c r="AL703" s="236" t="str">
        <f t="shared" si="642"/>
        <v/>
      </c>
      <c r="AM703" s="248" t="str">
        <f t="shared" si="643"/>
        <v/>
      </c>
      <c r="AN703" s="250"/>
      <c r="AO703" s="251"/>
      <c r="AP703" s="251"/>
      <c r="AQ703" s="251"/>
      <c r="AR703" s="251"/>
      <c r="AS703" s="251"/>
      <c r="AT703">
        <f t="shared" si="644"/>
        <v>8</v>
      </c>
      <c r="AU703">
        <f t="shared" si="645"/>
        <v>3</v>
      </c>
      <c r="AV703">
        <f t="shared" si="646"/>
        <v>23</v>
      </c>
    </row>
    <row r="704" spans="1:48" ht="21.75">
      <c r="A704" s="312"/>
      <c r="B704" s="313" t="s">
        <v>1681</v>
      </c>
      <c r="C704" s="300">
        <f>SUM(S704:AA704)</f>
        <v>24</v>
      </c>
      <c r="D704" s="270"/>
      <c r="E704" s="271"/>
      <c r="F704" s="272"/>
      <c r="G704" s="272"/>
      <c r="H704" s="273"/>
      <c r="I704" s="269"/>
      <c r="J704" s="271"/>
      <c r="K704" s="274"/>
      <c r="L704" s="269"/>
      <c r="M704" s="269"/>
      <c r="N704" s="269"/>
      <c r="O704" s="269"/>
      <c r="P704" s="274"/>
      <c r="Q704" s="274"/>
      <c r="R704" s="305">
        <f>COUNTIF(R680:R703,"ü")</f>
        <v>2</v>
      </c>
      <c r="S704" s="290">
        <f t="shared" ref="S704:AM704" si="647">SUM(S680:S703)</f>
        <v>20</v>
      </c>
      <c r="T704" s="291">
        <f t="shared" si="647"/>
        <v>4</v>
      </c>
      <c r="U704" s="292">
        <f t="shared" si="647"/>
        <v>0</v>
      </c>
      <c r="V704" s="293">
        <f t="shared" si="647"/>
        <v>0</v>
      </c>
      <c r="W704" s="291">
        <f t="shared" si="647"/>
        <v>0</v>
      </c>
      <c r="X704" s="292">
        <f t="shared" si="647"/>
        <v>0</v>
      </c>
      <c r="Y704" s="293">
        <f t="shared" si="647"/>
        <v>0</v>
      </c>
      <c r="Z704" s="291">
        <f t="shared" si="647"/>
        <v>0</v>
      </c>
      <c r="AA704" s="294">
        <f t="shared" si="647"/>
        <v>0</v>
      </c>
      <c r="AB704" s="290">
        <f t="shared" si="647"/>
        <v>0</v>
      </c>
      <c r="AC704" s="291">
        <f t="shared" si="647"/>
        <v>2</v>
      </c>
      <c r="AD704" s="291">
        <f t="shared" si="647"/>
        <v>7</v>
      </c>
      <c r="AE704" s="292">
        <f t="shared" si="647"/>
        <v>15</v>
      </c>
      <c r="AF704" s="293">
        <f t="shared" si="647"/>
        <v>0</v>
      </c>
      <c r="AG704" s="291">
        <f t="shared" si="647"/>
        <v>0</v>
      </c>
      <c r="AH704" s="291">
        <f t="shared" si="647"/>
        <v>0</v>
      </c>
      <c r="AI704" s="292">
        <f t="shared" si="647"/>
        <v>0</v>
      </c>
      <c r="AJ704" s="293">
        <f t="shared" si="647"/>
        <v>0</v>
      </c>
      <c r="AK704" s="291">
        <f t="shared" si="647"/>
        <v>0</v>
      </c>
      <c r="AL704" s="291">
        <f t="shared" si="647"/>
        <v>0</v>
      </c>
      <c r="AM704" s="294">
        <f t="shared" si="647"/>
        <v>0</v>
      </c>
      <c r="AN704" s="250"/>
      <c r="AO704" s="251"/>
      <c r="AP704" s="251"/>
      <c r="AQ704" s="251"/>
      <c r="AR704" s="251"/>
      <c r="AS704" s="251"/>
    </row>
    <row r="705" spans="1:48" ht="22.5" thickBot="1">
      <c r="A705" s="282"/>
      <c r="B705" s="283" t="s">
        <v>1683</v>
      </c>
      <c r="C705" s="301">
        <f>SUM(S705:AA705)</f>
        <v>24</v>
      </c>
      <c r="D705" s="285"/>
      <c r="E705" s="286"/>
      <c r="F705" s="287"/>
      <c r="G705" s="287"/>
      <c r="H705" s="288"/>
      <c r="I705" s="284"/>
      <c r="J705" s="286"/>
      <c r="K705" s="289"/>
      <c r="L705" s="284"/>
      <c r="M705" s="284"/>
      <c r="N705" s="284"/>
      <c r="O705" s="284"/>
      <c r="P705" s="289"/>
      <c r="Q705" s="289"/>
      <c r="R705" s="306">
        <f>R704</f>
        <v>2</v>
      </c>
      <c r="S705" s="295">
        <f>S704</f>
        <v>20</v>
      </c>
      <c r="T705" s="296">
        <f t="shared" ref="T705" si="648">T704</f>
        <v>4</v>
      </c>
      <c r="U705" s="297">
        <f t="shared" ref="U705" si="649">U704</f>
        <v>0</v>
      </c>
      <c r="V705" s="302">
        <f>V704/2</f>
        <v>0</v>
      </c>
      <c r="W705" s="303">
        <f t="shared" ref="W705" si="650">W704/2</f>
        <v>0</v>
      </c>
      <c r="X705" s="304">
        <f t="shared" ref="X705" si="651">X704/2</f>
        <v>0</v>
      </c>
      <c r="Y705" s="298"/>
      <c r="Z705" s="296"/>
      <c r="AA705" s="299"/>
      <c r="AB705" s="298">
        <f>AB704</f>
        <v>0</v>
      </c>
      <c r="AC705" s="296">
        <f t="shared" ref="AC705" si="652">AC704</f>
        <v>2</v>
      </c>
      <c r="AD705" s="296">
        <f t="shared" ref="AD705" si="653">AD704</f>
        <v>7</v>
      </c>
      <c r="AE705" s="297">
        <f t="shared" ref="AE705" si="654">AE704</f>
        <v>15</v>
      </c>
      <c r="AF705" s="302">
        <f>AF704/2</f>
        <v>0</v>
      </c>
      <c r="AG705" s="303">
        <f t="shared" ref="AG705" si="655">AG704/2</f>
        <v>0</v>
      </c>
      <c r="AH705" s="303">
        <f t="shared" ref="AH705" si="656">AH704/2</f>
        <v>0</v>
      </c>
      <c r="AI705" s="304">
        <f t="shared" ref="AI705" si="657">AI704/2</f>
        <v>0</v>
      </c>
      <c r="AJ705" s="298"/>
      <c r="AK705" s="296"/>
      <c r="AL705" s="296"/>
      <c r="AM705" s="299"/>
      <c r="AN705" s="250"/>
      <c r="AO705" s="251"/>
      <c r="AP705" s="251"/>
      <c r="AQ705" s="251"/>
      <c r="AR705" s="251"/>
      <c r="AS705" s="251"/>
    </row>
    <row r="706" spans="1:48" ht="27.75">
      <c r="A706" s="185" t="s">
        <v>1593</v>
      </c>
      <c r="B706" s="215"/>
      <c r="C706" s="215"/>
      <c r="D706" s="216"/>
      <c r="E706" s="217"/>
      <c r="F706" s="218"/>
      <c r="G706" s="218"/>
      <c r="H706" s="219"/>
      <c r="I706" s="215"/>
      <c r="J706" s="217"/>
      <c r="K706" s="220"/>
      <c r="L706" s="215"/>
      <c r="M706" s="215"/>
      <c r="N706" s="215"/>
      <c r="O706" s="215"/>
      <c r="P706" s="220"/>
      <c r="Q706" s="220"/>
      <c r="R706" s="215"/>
      <c r="S706" s="307" t="str">
        <f t="shared" ref="S706:S725" si="658">IF($B706&lt;&gt;"",IF(AND($K706="เอก",OR($AT706&gt;0,AND($AT706=0,$AU706&gt;=9))),1,""),"")</f>
        <v/>
      </c>
      <c r="T706" s="308" t="str">
        <f t="shared" ref="T706:T726" si="659">IF($B706&lt;&gt;"",IF(AND($K706="โท",OR($AT706&gt;0,AND($AT706=0,$AU706&gt;=9))),1,""),"")</f>
        <v/>
      </c>
      <c r="U706" s="309" t="str">
        <f t="shared" ref="U706:U726" si="660">IF($B706&lt;&gt;"",IF(AND($K706="ตรี",OR($AT706&gt;0,AND($AT706=0,$AU706&gt;=9))),1,""),"")</f>
        <v/>
      </c>
      <c r="V706" s="310" t="str">
        <f t="shared" ref="V706:V726" si="661">IF($B706&lt;&gt;"",IF(AND($K706="เอก",AND($AT706=0,AND($AU706&gt;=6,$AU706&lt;=8))),1,""),"")</f>
        <v/>
      </c>
      <c r="W706" s="308" t="str">
        <f t="shared" ref="W706:W726" si="662">IF($B706&lt;&gt;"",IF(AND($K706="โท",AND($AT706=0,AND($AU706&gt;=6,$AU706&lt;=8))),1,""),"")</f>
        <v/>
      </c>
      <c r="X706" s="309" t="str">
        <f t="shared" ref="X706:X726" si="663">IF($B706&lt;&gt;"",IF(AND($K706="ตรี",AND($AT706=0,AND($AU706&gt;=6,$AU706&lt;=8))),1,""),"")</f>
        <v/>
      </c>
      <c r="Y706" s="310" t="str">
        <f t="shared" ref="Y706:Y726" si="664">IF($B706&lt;&gt;"",IF(AND($K706="เอก",AND($AT706=0,AND($AU706&gt;=0,$AU706&lt;=5))),1,""),"")</f>
        <v/>
      </c>
      <c r="Z706" s="308" t="str">
        <f t="shared" ref="Z706:Z726" si="665">IF($B706&lt;&gt;"",IF(AND($K706="โท",AND($AT706=0,AND($AU706&gt;=0,$AU706&lt;=5))),1,""),"")</f>
        <v/>
      </c>
      <c r="AA706" s="311" t="str">
        <f t="shared" ref="AA706:AA726" si="666">IF($B706&lt;&gt;"",IF(AND($K706="ตรี",AND($AT706=0,AND($AU706&gt;=0,$AU706&lt;=5))),1,""),"")</f>
        <v/>
      </c>
      <c r="AB706" s="307" t="str">
        <f t="shared" ref="AB706:AB726" si="667">IF($B706&lt;&gt;"",IF(AND($C706="ศาสตราจารย์",OR($AT706&gt;0,AND($AT706=0,$AU706&gt;=9))),1,""),"")</f>
        <v/>
      </c>
      <c r="AC706" s="308" t="str">
        <f t="shared" ref="AC706:AC726" si="668">IF($B706&lt;&gt;"",IF(AND($C706="รองศาสตราจารย์",OR($AT706&gt;0,AND($AT706=0,$AU706&gt;=9))),1,""),"")</f>
        <v/>
      </c>
      <c r="AD706" s="308" t="str">
        <f t="shared" ref="AD706:AD726" si="669">IF($B706&lt;&gt;"",IF(AND($C706="ผู้ช่วยศาสตราจารย์",OR($AT706&gt;0,AND($AT706=0,$AU706&gt;=9))),1,""),"")</f>
        <v/>
      </c>
      <c r="AE706" s="309" t="str">
        <f t="shared" ref="AE706:AE726" si="670">IF($B706&lt;&gt;"",IF(AND($C706="อาจารย์",OR($AT706&gt;0,AND($AT706=0,$AU706&gt;=9))),1,""),"")</f>
        <v/>
      </c>
      <c r="AF706" s="310" t="str">
        <f t="shared" ref="AF706:AF726" si="671">IF($B706&lt;&gt;"",IF(AND($C706="ศาสตราจารย์",AND($AT706=0,AND($AU706&gt;=6,$AU706&lt;=8))),1,""),"")</f>
        <v/>
      </c>
      <c r="AG706" s="308" t="str">
        <f t="shared" ref="AG706:AG726" si="672">IF($B706&lt;&gt;"",IF(AND($C706="รองศาสตราจารย์",AND($AT706=0,AND($AU706&gt;=6,$AU706&lt;=8))),1,""),"")</f>
        <v/>
      </c>
      <c r="AH706" s="308" t="str">
        <f t="shared" ref="AH706:AH726" si="673">IF($B706&lt;&gt;"",IF(AND($C706="ผู้ช่วยศาสตราจารย์",AND($AT706=0,AND($AU706&gt;=6,$AU706&lt;=8))),1,""),"")</f>
        <v/>
      </c>
      <c r="AI706" s="309" t="str">
        <f t="shared" ref="AI706:AI726" si="674">IF($B706&lt;&gt;"",IF(AND($C706="อาจารย์",AND($AT706=0,AND($AU706&gt;=6,$AU706&lt;=8))),1,""),"")</f>
        <v/>
      </c>
      <c r="AJ706" s="310" t="str">
        <f t="shared" ref="AJ706:AJ726" si="675">IF($B706&lt;&gt;"",IF(AND($C706="ศาสตราจารย์",AND($AT706=0,AND($AU706&gt;=0,$AU706&lt;=5))),1,""),"")</f>
        <v/>
      </c>
      <c r="AK706" s="308" t="str">
        <f t="shared" ref="AK706:AK726" si="676">IF($B706&lt;&gt;"",IF(AND($C706="รองศาสตราจารย์",AND($AT706=0,AND($AU706&gt;=0,$AU706&lt;=5))),1,""),"")</f>
        <v/>
      </c>
      <c r="AL706" s="308" t="str">
        <f t="shared" ref="AL706:AL726" si="677">IF($B706&lt;&gt;"",IF(AND($C706="ผู้ช่วยศาสตราจารย์",AND($AT706=0,AND($AU706&gt;=0,$AU706&lt;=5))),1,""),"")</f>
        <v/>
      </c>
      <c r="AM706" s="311" t="str">
        <f t="shared" ref="AM706:AM726" si="678">IF($B706&lt;&gt;"",IF(AND($C706="อาจารย์",AND($AT706=0,AND($AU706&gt;=0,$AU706&lt;=5))),1,""),"")</f>
        <v/>
      </c>
      <c r="AN706" s="250"/>
      <c r="AO706" s="251"/>
      <c r="AP706" s="251"/>
      <c r="AQ706" s="251"/>
      <c r="AR706" s="251"/>
      <c r="AS706" s="251"/>
      <c r="AT706" t="str">
        <f t="shared" ref="AT706:AT726" si="679">IF(B706&lt;&gt;"",DATEDIF(E706,$AT$9,"Y"),"")</f>
        <v/>
      </c>
      <c r="AU706" t="str">
        <f t="shared" ref="AU706:AU726" si="680">IF(B706&lt;&gt;"",DATEDIF(E706,$AT$9,"YM"),"")</f>
        <v/>
      </c>
      <c r="AV706" t="str">
        <f t="shared" ref="AV706:AV726" si="681">IF(B706&lt;&gt;"",DATEDIF(E706,$AT$9,"MD"),"")</f>
        <v/>
      </c>
    </row>
    <row r="707" spans="1:48" ht="21.75">
      <c r="A707" s="174">
        <v>1</v>
      </c>
      <c r="B707" s="175" t="s">
        <v>2564</v>
      </c>
      <c r="C707" s="175" t="s">
        <v>1</v>
      </c>
      <c r="D707" s="176">
        <v>42234</v>
      </c>
      <c r="E707" s="177">
        <v>42234</v>
      </c>
      <c r="F707" s="181"/>
      <c r="G707" s="181">
        <v>44791</v>
      </c>
      <c r="H707" s="178"/>
      <c r="I707" s="175" t="s">
        <v>58</v>
      </c>
      <c r="J707" s="177">
        <v>45156</v>
      </c>
      <c r="K707" s="179" t="s">
        <v>3</v>
      </c>
      <c r="L707" s="175" t="s">
        <v>1612</v>
      </c>
      <c r="M707" s="175" t="s">
        <v>1884</v>
      </c>
      <c r="N707" s="175" t="s">
        <v>1613</v>
      </c>
      <c r="O707" s="175" t="s">
        <v>414</v>
      </c>
      <c r="P707" s="179" t="s">
        <v>59</v>
      </c>
      <c r="Q707" s="179" t="s">
        <v>167</v>
      </c>
      <c r="R707" s="180"/>
      <c r="S707" s="235">
        <f>IF($B707&lt;&gt;"",IF(AND($K707="เอก",OR($AT707&gt;0,AND($AT707=0,$AU707&gt;=9))),1,""),"")</f>
        <v>1</v>
      </c>
      <c r="T707" s="236" t="str">
        <f>IF($B707&lt;&gt;"",IF(AND($K707="โท",OR($AT707&gt;0,AND($AT707=0,$AU707&gt;=9))),1,""),"")</f>
        <v/>
      </c>
      <c r="U707" s="237" t="str">
        <f>IF($B707&lt;&gt;"",IF(AND($K707="ตรี",OR($AT707&gt;0,AND($AT707=0,$AU707&gt;=9))),1,""),"")</f>
        <v/>
      </c>
      <c r="V707" s="245" t="str">
        <f>IF($B707&lt;&gt;"",IF(AND($K707="เอก",AND($AT707=0,AND($AU707&gt;=6,$AU707&lt;=8))),1,""),"")</f>
        <v/>
      </c>
      <c r="W707" s="236" t="str">
        <f>IF($B707&lt;&gt;"",IF(AND($K707="โท",AND($AT707=0,AND($AU707&gt;=6,$AU707&lt;=8))),1,""),"")</f>
        <v/>
      </c>
      <c r="X707" s="237" t="str">
        <f>IF($B707&lt;&gt;"",IF(AND($K707="ตรี",AND($AT707=0,AND($AU707&gt;=6,$AU707&lt;=8))),1,""),"")</f>
        <v/>
      </c>
      <c r="Y707" s="245" t="str">
        <f>IF($B707&lt;&gt;"",IF(AND($K707="เอก",AND($AT707=0,AND($AU707&gt;=0,$AU707&lt;=5))),1,""),"")</f>
        <v/>
      </c>
      <c r="Z707" s="236" t="str">
        <f>IF($B707&lt;&gt;"",IF(AND($K707="โท",AND($AT707=0,AND($AU707&gt;=0,$AU707&lt;=5))),1,""),"")</f>
        <v/>
      </c>
      <c r="AA707" s="248" t="str">
        <f>IF($B707&lt;&gt;"",IF(AND($K707="ตรี",AND($AT707=0,AND($AU707&gt;=0,$AU707&lt;=5))),1,""),"")</f>
        <v/>
      </c>
      <c r="AB707" s="235" t="str">
        <f>IF($B707&lt;&gt;"",IF(AND($C707="ศาสตราจารย์",OR($AT707&gt;0,AND($AT707=0,$AU707&gt;=9))),1,""),"")</f>
        <v/>
      </c>
      <c r="AC707" s="236">
        <f>IF($B707&lt;&gt;"",IF(AND($C707="รองศาสตราจารย์",OR($AT707&gt;0,AND($AT707=0,$AU707&gt;=9))),1,""),"")</f>
        <v>1</v>
      </c>
      <c r="AD707" s="236" t="str">
        <f>IF($B707&lt;&gt;"",IF(AND($C707="ผู้ช่วยศาสตราจารย์",OR($AT707&gt;0,AND($AT707=0,$AU707&gt;=9))),1,""),"")</f>
        <v/>
      </c>
      <c r="AE707" s="237" t="str">
        <f>IF($B707&lt;&gt;"",IF(AND($C707="อาจารย์",OR($AT707&gt;0,AND($AT707=0,$AU707&gt;=9))),1,""),"")</f>
        <v/>
      </c>
      <c r="AF707" s="245" t="str">
        <f>IF($B707&lt;&gt;"",IF(AND($C707="ศาสตราจารย์",AND($AT707=0,AND($AU707&gt;=6,$AU707&lt;=8))),1,""),"")</f>
        <v/>
      </c>
      <c r="AG707" s="236" t="str">
        <f>IF($B707&lt;&gt;"",IF(AND($C707="รองศาสตราจารย์",AND($AT707=0,AND($AU707&gt;=6,$AU707&lt;=8))),1,""),"")</f>
        <v/>
      </c>
      <c r="AH707" s="236" t="str">
        <f>IF($B707&lt;&gt;"",IF(AND($C707="ผู้ช่วยศาสตราจารย์",AND($AT707=0,AND($AU707&gt;=6,$AU707&lt;=8))),1,""),"")</f>
        <v/>
      </c>
      <c r="AI707" s="237" t="str">
        <f>IF($B707&lt;&gt;"",IF(AND($C707="อาจารย์",AND($AT707=0,AND($AU707&gt;=6,$AU707&lt;=8))),1,""),"")</f>
        <v/>
      </c>
      <c r="AJ707" s="245" t="str">
        <f>IF($B707&lt;&gt;"",IF(AND($C707="ศาสตราจารย์",AND($AT707=0,AND($AU707&gt;=0,$AU707&lt;=5))),1,""),"")</f>
        <v/>
      </c>
      <c r="AK707" s="236" t="str">
        <f>IF($B707&lt;&gt;"",IF(AND($C707="รองศาสตราจารย์",AND($AT707=0,AND($AU707&gt;=0,$AU707&lt;=5))),1,""),"")</f>
        <v/>
      </c>
      <c r="AL707" s="236" t="str">
        <f>IF($B707&lt;&gt;"",IF(AND($C707="ผู้ช่วยศาสตราจารย์",AND($AT707=0,AND($AU707&gt;=0,$AU707&lt;=5))),1,""),"")</f>
        <v/>
      </c>
      <c r="AM707" s="248" t="str">
        <f>IF($B707&lt;&gt;"",IF(AND($C707="อาจารย์",AND($AT707=0,AND($AU707&gt;=0,$AU707&lt;=5))),1,""),"")</f>
        <v/>
      </c>
      <c r="AN707" s="250"/>
      <c r="AO707" s="251"/>
      <c r="AP707" s="251"/>
      <c r="AQ707" s="251"/>
      <c r="AR707" s="251"/>
      <c r="AS707" s="251"/>
      <c r="AT707">
        <f>IF(B707&lt;&gt;"",DATEDIF(E707,$AT$9,"Y"),"")</f>
        <v>7</v>
      </c>
      <c r="AU707">
        <f>IF(B707&lt;&gt;"",DATEDIF(E707,$AT$9,"YM"),"")</f>
        <v>9</v>
      </c>
      <c r="AV707">
        <f>IF(B707&lt;&gt;"",DATEDIF(E707,$AT$9,"MD"),"")</f>
        <v>14</v>
      </c>
    </row>
    <row r="708" spans="1:48" ht="21.75">
      <c r="A708" s="174">
        <v>2</v>
      </c>
      <c r="B708" s="175" t="s">
        <v>2464</v>
      </c>
      <c r="C708" s="175" t="s">
        <v>1</v>
      </c>
      <c r="D708" s="176">
        <v>41737</v>
      </c>
      <c r="E708" s="177">
        <v>41737</v>
      </c>
      <c r="F708" s="177">
        <v>42516</v>
      </c>
      <c r="G708" s="177">
        <v>44235</v>
      </c>
      <c r="H708" s="178"/>
      <c r="I708" s="175" t="s">
        <v>58</v>
      </c>
      <c r="J708" s="177">
        <v>51410</v>
      </c>
      <c r="K708" s="179" t="s">
        <v>3</v>
      </c>
      <c r="L708" s="175" t="s">
        <v>1624</v>
      </c>
      <c r="M708" s="175" t="s">
        <v>270</v>
      </c>
      <c r="N708" s="175" t="s">
        <v>316</v>
      </c>
      <c r="O708" s="175" t="s">
        <v>31</v>
      </c>
      <c r="P708" s="179" t="s">
        <v>38</v>
      </c>
      <c r="Q708" s="179" t="s">
        <v>73</v>
      </c>
      <c r="R708" s="180"/>
      <c r="S708" s="235">
        <f t="shared" si="658"/>
        <v>1</v>
      </c>
      <c r="T708" s="236" t="str">
        <f t="shared" si="659"/>
        <v/>
      </c>
      <c r="U708" s="237" t="str">
        <f t="shared" si="660"/>
        <v/>
      </c>
      <c r="V708" s="245" t="str">
        <f t="shared" si="661"/>
        <v/>
      </c>
      <c r="W708" s="236" t="str">
        <f t="shared" si="662"/>
        <v/>
      </c>
      <c r="X708" s="237" t="str">
        <f t="shared" si="663"/>
        <v/>
      </c>
      <c r="Y708" s="245" t="str">
        <f t="shared" si="664"/>
        <v/>
      </c>
      <c r="Z708" s="236" t="str">
        <f t="shared" si="665"/>
        <v/>
      </c>
      <c r="AA708" s="248" t="str">
        <f t="shared" si="666"/>
        <v/>
      </c>
      <c r="AB708" s="235" t="str">
        <f t="shared" si="667"/>
        <v/>
      </c>
      <c r="AC708" s="236">
        <f t="shared" si="668"/>
        <v>1</v>
      </c>
      <c r="AD708" s="236" t="str">
        <f t="shared" si="669"/>
        <v/>
      </c>
      <c r="AE708" s="237" t="str">
        <f t="shared" si="670"/>
        <v/>
      </c>
      <c r="AF708" s="245" t="str">
        <f t="shared" si="671"/>
        <v/>
      </c>
      <c r="AG708" s="236" t="str">
        <f t="shared" si="672"/>
        <v/>
      </c>
      <c r="AH708" s="236" t="str">
        <f t="shared" si="673"/>
        <v/>
      </c>
      <c r="AI708" s="237" t="str">
        <f t="shared" si="674"/>
        <v/>
      </c>
      <c r="AJ708" s="245" t="str">
        <f t="shared" si="675"/>
        <v/>
      </c>
      <c r="AK708" s="236" t="str">
        <f t="shared" si="676"/>
        <v/>
      </c>
      <c r="AL708" s="236" t="str">
        <f t="shared" si="677"/>
        <v/>
      </c>
      <c r="AM708" s="248" t="str">
        <f t="shared" si="678"/>
        <v/>
      </c>
      <c r="AN708" s="250"/>
      <c r="AO708" s="251"/>
      <c r="AP708" s="251"/>
      <c r="AQ708" s="251"/>
      <c r="AR708" s="251"/>
      <c r="AS708" s="251"/>
      <c r="AT708">
        <f t="shared" si="679"/>
        <v>9</v>
      </c>
      <c r="AU708">
        <f t="shared" si="680"/>
        <v>1</v>
      </c>
      <c r="AV708">
        <f t="shared" si="681"/>
        <v>24</v>
      </c>
    </row>
    <row r="709" spans="1:48" ht="21.75">
      <c r="A709" s="174">
        <v>3</v>
      </c>
      <c r="B709" s="175" t="s">
        <v>1715</v>
      </c>
      <c r="C709" s="175" t="s">
        <v>1</v>
      </c>
      <c r="D709" s="176">
        <v>41306</v>
      </c>
      <c r="E709" s="177">
        <v>41306</v>
      </c>
      <c r="F709" s="177">
        <v>41673</v>
      </c>
      <c r="G709" s="177">
        <v>42262</v>
      </c>
      <c r="H709" s="178"/>
      <c r="I709" s="175" t="s">
        <v>58</v>
      </c>
      <c r="J709" s="177">
        <v>51044</v>
      </c>
      <c r="K709" s="179" t="s">
        <v>3</v>
      </c>
      <c r="L709" s="175" t="s">
        <v>1253</v>
      </c>
      <c r="M709" s="175" t="s">
        <v>270</v>
      </c>
      <c r="N709" s="175" t="s">
        <v>824</v>
      </c>
      <c r="O709" s="175" t="s">
        <v>7</v>
      </c>
      <c r="P709" s="179" t="s">
        <v>99</v>
      </c>
      <c r="Q709" s="179" t="s">
        <v>60</v>
      </c>
      <c r="R709" s="180"/>
      <c r="S709" s="235">
        <f t="shared" si="658"/>
        <v>1</v>
      </c>
      <c r="T709" s="236" t="str">
        <f t="shared" si="659"/>
        <v/>
      </c>
      <c r="U709" s="237" t="str">
        <f t="shared" si="660"/>
        <v/>
      </c>
      <c r="V709" s="245" t="str">
        <f t="shared" si="661"/>
        <v/>
      </c>
      <c r="W709" s="236" t="str">
        <f t="shared" si="662"/>
        <v/>
      </c>
      <c r="X709" s="237" t="str">
        <f t="shared" si="663"/>
        <v/>
      </c>
      <c r="Y709" s="245" t="str">
        <f t="shared" si="664"/>
        <v/>
      </c>
      <c r="Z709" s="236" t="str">
        <f t="shared" si="665"/>
        <v/>
      </c>
      <c r="AA709" s="248" t="str">
        <f t="shared" si="666"/>
        <v/>
      </c>
      <c r="AB709" s="235" t="str">
        <f t="shared" si="667"/>
        <v/>
      </c>
      <c r="AC709" s="236">
        <f t="shared" si="668"/>
        <v>1</v>
      </c>
      <c r="AD709" s="236" t="str">
        <f t="shared" si="669"/>
        <v/>
      </c>
      <c r="AE709" s="237" t="str">
        <f t="shared" si="670"/>
        <v/>
      </c>
      <c r="AF709" s="245" t="str">
        <f t="shared" si="671"/>
        <v/>
      </c>
      <c r="AG709" s="236" t="str">
        <f t="shared" si="672"/>
        <v/>
      </c>
      <c r="AH709" s="236" t="str">
        <f t="shared" si="673"/>
        <v/>
      </c>
      <c r="AI709" s="237" t="str">
        <f t="shared" si="674"/>
        <v/>
      </c>
      <c r="AJ709" s="245" t="str">
        <f t="shared" si="675"/>
        <v/>
      </c>
      <c r="AK709" s="236" t="str">
        <f t="shared" si="676"/>
        <v/>
      </c>
      <c r="AL709" s="236" t="str">
        <f t="shared" si="677"/>
        <v/>
      </c>
      <c r="AM709" s="248" t="str">
        <f t="shared" si="678"/>
        <v/>
      </c>
      <c r="AN709" s="250"/>
      <c r="AO709" s="251"/>
      <c r="AP709" s="251"/>
      <c r="AQ709" s="251"/>
      <c r="AR709" s="251"/>
      <c r="AS709" s="251"/>
      <c r="AT709">
        <f t="shared" si="679"/>
        <v>10</v>
      </c>
      <c r="AU709">
        <f t="shared" si="680"/>
        <v>4</v>
      </c>
      <c r="AV709">
        <f t="shared" si="681"/>
        <v>0</v>
      </c>
    </row>
    <row r="710" spans="1:48" ht="21.75">
      <c r="A710" s="174">
        <v>4</v>
      </c>
      <c r="B710" s="175" t="s">
        <v>880</v>
      </c>
      <c r="C710" s="175" t="s">
        <v>1</v>
      </c>
      <c r="D710" s="315">
        <v>44866</v>
      </c>
      <c r="E710" s="449">
        <v>44866</v>
      </c>
      <c r="F710" s="177">
        <v>37937</v>
      </c>
      <c r="G710" s="177">
        <v>40021</v>
      </c>
      <c r="H710" s="178"/>
      <c r="I710" s="175" t="s">
        <v>58</v>
      </c>
      <c r="J710" s="177">
        <v>44835</v>
      </c>
      <c r="K710" s="179" t="s">
        <v>10</v>
      </c>
      <c r="L710" s="175" t="s">
        <v>881</v>
      </c>
      <c r="M710" s="175" t="s">
        <v>882</v>
      </c>
      <c r="N710" s="175" t="s">
        <v>883</v>
      </c>
      <c r="O710" s="175" t="s">
        <v>157</v>
      </c>
      <c r="P710" s="179" t="s">
        <v>46</v>
      </c>
      <c r="Q710" s="179" t="s">
        <v>79</v>
      </c>
      <c r="R710" s="180"/>
      <c r="S710" s="235" t="str">
        <f>IF($B710&lt;&gt;"",IF(AND($K710="เอก",OR($AT710&gt;0,AND($AT710=0,$AU710&gt;=9))),1,""),"")</f>
        <v/>
      </c>
      <c r="T710" s="236">
        <v>1</v>
      </c>
      <c r="U710" s="237" t="str">
        <f>IF($B710&lt;&gt;"",IF(AND($K710="ตรี",OR($AT710&gt;0,AND($AT710=0,$AU710&gt;=9))),1,""),"")</f>
        <v/>
      </c>
      <c r="V710" s="245" t="str">
        <f>IF($B710&lt;&gt;"",IF(AND($K710="เอก",AND($AT710=0,AND($AU710&gt;=6,$AU710&lt;=8))),1,""),"")</f>
        <v/>
      </c>
      <c r="W710" s="236"/>
      <c r="X710" s="237" t="str">
        <f>IF($B710&lt;&gt;"",IF(AND($K710="ตรี",AND($AT710=0,AND($AU710&gt;=6,$AU710&lt;=8))),1,""),"")</f>
        <v/>
      </c>
      <c r="Y710" s="245" t="str">
        <f>IF($B710&lt;&gt;"",IF(AND($K710="เอก",AND($AT710=0,AND($AU710&gt;=0,$AU710&lt;=5))),1,""),"")</f>
        <v/>
      </c>
      <c r="Z710" s="236"/>
      <c r="AA710" s="248" t="str">
        <f>IF($B710&lt;&gt;"",IF(AND($K710="ตรี",AND($AT710=0,AND($AU710&gt;=0,$AU710&lt;=5))),1,""),"")</f>
        <v/>
      </c>
      <c r="AB710" s="235" t="str">
        <f>IF($B710&lt;&gt;"",IF(AND($C710="ศาสตราจารย์",OR($AT710&gt;0,AND($AT710=0,$AU710&gt;=9))),1,""),"")</f>
        <v/>
      </c>
      <c r="AC710" s="236">
        <v>1</v>
      </c>
      <c r="AD710" s="236" t="str">
        <f>IF($B710&lt;&gt;"",IF(AND($C710="ผู้ช่วยศาสตราจารย์",OR($AT710&gt;0,AND($AT710=0,$AU710&gt;=9))),1,""),"")</f>
        <v/>
      </c>
      <c r="AE710" s="237" t="str">
        <f>IF($B710&lt;&gt;"",IF(AND($C710="อาจารย์",OR($AT710&gt;0,AND($AT710=0,$AU710&gt;=9))),1,""),"")</f>
        <v/>
      </c>
      <c r="AF710" s="245" t="str">
        <f>IF($B710&lt;&gt;"",IF(AND($C710="ศาสตราจารย์",AND($AT710=0,AND($AU710&gt;=6,$AU710&lt;=8))),1,""),"")</f>
        <v/>
      </c>
      <c r="AG710" s="236"/>
      <c r="AH710" s="236" t="str">
        <f>IF($B710&lt;&gt;"",IF(AND($C710="ผู้ช่วยศาสตราจารย์",AND($AT710=0,AND($AU710&gt;=6,$AU710&lt;=8))),1,""),"")</f>
        <v/>
      </c>
      <c r="AI710" s="237" t="str">
        <f>IF($B710&lt;&gt;"",IF(AND($C710="อาจารย์",AND($AT710=0,AND($AU710&gt;=6,$AU710&lt;=8))),1,""),"")</f>
        <v/>
      </c>
      <c r="AJ710" s="245" t="str">
        <f>IF($B710&lt;&gt;"",IF(AND($C710="ศาสตราจารย์",AND($AT710=0,AND($AU710&gt;=0,$AU710&lt;=5))),1,""),"")</f>
        <v/>
      </c>
      <c r="AK710" s="236"/>
      <c r="AL710" s="236" t="str">
        <f>IF($B710&lt;&gt;"",IF(AND($C710="ผู้ช่วยศาสตราจารย์",AND($AT710=0,AND($AU710&gt;=0,$AU710&lt;=5))),1,""),"")</f>
        <v/>
      </c>
      <c r="AM710" s="248" t="str">
        <f>IF($B710&lt;&gt;"",IF(AND($C710="อาจารย์",AND($AT710=0,AND($AU710&gt;=0,$AU710&lt;=5))),1,""),"")</f>
        <v/>
      </c>
      <c r="AN710" s="250"/>
      <c r="AO710" s="251"/>
      <c r="AP710" s="251"/>
      <c r="AQ710" s="251"/>
      <c r="AR710" s="251"/>
      <c r="AS710" s="251"/>
      <c r="AT710">
        <f>IF(B710&lt;&gt;"",DATEDIF(E710,$AT$9,"Y"),"")</f>
        <v>0</v>
      </c>
      <c r="AU710">
        <f>IF(B710&lt;&gt;"",DATEDIF(E710,$AT$9,"YM"),"")</f>
        <v>7</v>
      </c>
      <c r="AV710">
        <f>IF(B710&lt;&gt;"",DATEDIF(E710,$AT$9,"MD"),"")</f>
        <v>0</v>
      </c>
    </row>
    <row r="711" spans="1:48" ht="21.75">
      <c r="A711" s="174">
        <v>5</v>
      </c>
      <c r="B711" s="175" t="s">
        <v>2212</v>
      </c>
      <c r="C711" s="175" t="s">
        <v>1</v>
      </c>
      <c r="D711" s="176">
        <v>40707</v>
      </c>
      <c r="E711" s="177">
        <v>40707</v>
      </c>
      <c r="F711" s="177">
        <v>41626</v>
      </c>
      <c r="G711" s="177">
        <v>43483</v>
      </c>
      <c r="H711" s="178"/>
      <c r="I711" s="175" t="s">
        <v>58</v>
      </c>
      <c r="J711" s="177">
        <v>52505</v>
      </c>
      <c r="K711" s="179" t="s">
        <v>3</v>
      </c>
      <c r="L711" s="175" t="s">
        <v>747</v>
      </c>
      <c r="M711" s="175" t="s">
        <v>1884</v>
      </c>
      <c r="N711" s="175" t="s">
        <v>748</v>
      </c>
      <c r="O711" s="175" t="s">
        <v>1607</v>
      </c>
      <c r="P711" s="179" t="s">
        <v>121</v>
      </c>
      <c r="Q711" s="179" t="s">
        <v>60</v>
      </c>
      <c r="R711" s="180"/>
      <c r="S711" s="235">
        <f t="shared" si="658"/>
        <v>1</v>
      </c>
      <c r="T711" s="236" t="str">
        <f t="shared" si="659"/>
        <v/>
      </c>
      <c r="U711" s="237" t="str">
        <f t="shared" si="660"/>
        <v/>
      </c>
      <c r="V711" s="245" t="str">
        <f t="shared" si="661"/>
        <v/>
      </c>
      <c r="W711" s="236" t="str">
        <f t="shared" si="662"/>
        <v/>
      </c>
      <c r="X711" s="237" t="str">
        <f t="shared" si="663"/>
        <v/>
      </c>
      <c r="Y711" s="245" t="str">
        <f t="shared" si="664"/>
        <v/>
      </c>
      <c r="Z711" s="236" t="str">
        <f t="shared" si="665"/>
        <v/>
      </c>
      <c r="AA711" s="248" t="str">
        <f t="shared" si="666"/>
        <v/>
      </c>
      <c r="AB711" s="235" t="str">
        <f t="shared" si="667"/>
        <v/>
      </c>
      <c r="AC711" s="236">
        <f t="shared" si="668"/>
        <v>1</v>
      </c>
      <c r="AD711" s="236" t="str">
        <f t="shared" si="669"/>
        <v/>
      </c>
      <c r="AE711" s="237" t="str">
        <f t="shared" si="670"/>
        <v/>
      </c>
      <c r="AF711" s="245" t="str">
        <f t="shared" si="671"/>
        <v/>
      </c>
      <c r="AG711" s="236" t="str">
        <f t="shared" si="672"/>
        <v/>
      </c>
      <c r="AH711" s="236" t="str">
        <f t="shared" si="673"/>
        <v/>
      </c>
      <c r="AI711" s="237" t="str">
        <f t="shared" si="674"/>
        <v/>
      </c>
      <c r="AJ711" s="245" t="str">
        <f t="shared" si="675"/>
        <v/>
      </c>
      <c r="AK711" s="236" t="str">
        <f t="shared" si="676"/>
        <v/>
      </c>
      <c r="AL711" s="236" t="str">
        <f t="shared" si="677"/>
        <v/>
      </c>
      <c r="AM711" s="248" t="str">
        <f t="shared" si="678"/>
        <v/>
      </c>
      <c r="AN711" s="250"/>
      <c r="AO711" s="251"/>
      <c r="AP711" s="251"/>
      <c r="AQ711" s="251"/>
      <c r="AR711" s="251"/>
      <c r="AS711" s="251"/>
      <c r="AT711">
        <f t="shared" si="679"/>
        <v>11</v>
      </c>
      <c r="AU711">
        <f t="shared" si="680"/>
        <v>11</v>
      </c>
      <c r="AV711">
        <f t="shared" si="681"/>
        <v>19</v>
      </c>
    </row>
    <row r="712" spans="1:48" ht="21.75">
      <c r="A712" s="174">
        <v>6</v>
      </c>
      <c r="B712" s="175" t="s">
        <v>2293</v>
      </c>
      <c r="C712" s="175" t="s">
        <v>35</v>
      </c>
      <c r="D712" s="176">
        <v>40813</v>
      </c>
      <c r="E712" s="177">
        <v>40813</v>
      </c>
      <c r="F712" s="177">
        <v>42975</v>
      </c>
      <c r="G712" s="181"/>
      <c r="H712" s="178"/>
      <c r="I712" s="175" t="s">
        <v>58</v>
      </c>
      <c r="J712" s="177">
        <v>52505</v>
      </c>
      <c r="K712" s="179" t="s">
        <v>3</v>
      </c>
      <c r="L712" s="175" t="s">
        <v>2294</v>
      </c>
      <c r="M712" s="175" t="s">
        <v>88</v>
      </c>
      <c r="N712" s="175" t="s">
        <v>824</v>
      </c>
      <c r="O712" s="175" t="s">
        <v>7</v>
      </c>
      <c r="P712" s="179" t="s">
        <v>73</v>
      </c>
      <c r="Q712" s="179" t="s">
        <v>2360</v>
      </c>
      <c r="R712" s="180"/>
      <c r="S712" s="235">
        <f t="shared" si="658"/>
        <v>1</v>
      </c>
      <c r="T712" s="236" t="str">
        <f t="shared" si="659"/>
        <v/>
      </c>
      <c r="U712" s="237" t="str">
        <f t="shared" si="660"/>
        <v/>
      </c>
      <c r="V712" s="245" t="str">
        <f t="shared" si="661"/>
        <v/>
      </c>
      <c r="W712" s="236" t="str">
        <f t="shared" si="662"/>
        <v/>
      </c>
      <c r="X712" s="237" t="str">
        <f t="shared" si="663"/>
        <v/>
      </c>
      <c r="Y712" s="245" t="str">
        <f t="shared" si="664"/>
        <v/>
      </c>
      <c r="Z712" s="236" t="str">
        <f t="shared" si="665"/>
        <v/>
      </c>
      <c r="AA712" s="248" t="str">
        <f t="shared" si="666"/>
        <v/>
      </c>
      <c r="AB712" s="235" t="str">
        <f t="shared" si="667"/>
        <v/>
      </c>
      <c r="AC712" s="236" t="str">
        <f t="shared" si="668"/>
        <v/>
      </c>
      <c r="AD712" s="236">
        <f t="shared" si="669"/>
        <v>1</v>
      </c>
      <c r="AE712" s="237" t="str">
        <f t="shared" si="670"/>
        <v/>
      </c>
      <c r="AF712" s="245" t="str">
        <f t="shared" si="671"/>
        <v/>
      </c>
      <c r="AG712" s="236" t="str">
        <f t="shared" si="672"/>
        <v/>
      </c>
      <c r="AH712" s="236" t="str">
        <f t="shared" si="673"/>
        <v/>
      </c>
      <c r="AI712" s="237" t="str">
        <f t="shared" si="674"/>
        <v/>
      </c>
      <c r="AJ712" s="245" t="str">
        <f t="shared" si="675"/>
        <v/>
      </c>
      <c r="AK712" s="236" t="str">
        <f t="shared" si="676"/>
        <v/>
      </c>
      <c r="AL712" s="236" t="str">
        <f t="shared" si="677"/>
        <v/>
      </c>
      <c r="AM712" s="248" t="str">
        <f t="shared" si="678"/>
        <v/>
      </c>
      <c r="AN712" s="250"/>
      <c r="AO712" s="251"/>
      <c r="AP712" s="251"/>
      <c r="AQ712" s="251"/>
      <c r="AR712" s="251"/>
      <c r="AS712" s="251"/>
      <c r="AT712">
        <f t="shared" si="679"/>
        <v>11</v>
      </c>
      <c r="AU712">
        <f t="shared" si="680"/>
        <v>8</v>
      </c>
      <c r="AV712">
        <f t="shared" si="681"/>
        <v>5</v>
      </c>
    </row>
    <row r="713" spans="1:48" ht="21.75">
      <c r="A713" s="174">
        <v>7</v>
      </c>
      <c r="B713" s="175" t="s">
        <v>2021</v>
      </c>
      <c r="C713" s="175" t="s">
        <v>35</v>
      </c>
      <c r="D713" s="176">
        <v>42102</v>
      </c>
      <c r="E713" s="177">
        <v>42102</v>
      </c>
      <c r="F713" s="177">
        <v>42958</v>
      </c>
      <c r="G713" s="181"/>
      <c r="H713" s="178"/>
      <c r="I713" s="175" t="s">
        <v>58</v>
      </c>
      <c r="J713" s="177">
        <v>52871</v>
      </c>
      <c r="K713" s="179" t="s">
        <v>3</v>
      </c>
      <c r="L713" s="175" t="s">
        <v>1620</v>
      </c>
      <c r="M713" s="175" t="s">
        <v>88</v>
      </c>
      <c r="N713" s="175" t="s">
        <v>1621</v>
      </c>
      <c r="O713" s="175" t="s">
        <v>20</v>
      </c>
      <c r="P713" s="179" t="s">
        <v>99</v>
      </c>
      <c r="Q713" s="179" t="s">
        <v>109</v>
      </c>
      <c r="R713" s="180"/>
      <c r="S713" s="235">
        <f t="shared" si="658"/>
        <v>1</v>
      </c>
      <c r="T713" s="236" t="str">
        <f t="shared" si="659"/>
        <v/>
      </c>
      <c r="U713" s="237" t="str">
        <f t="shared" si="660"/>
        <v/>
      </c>
      <c r="V713" s="245" t="str">
        <f t="shared" si="661"/>
        <v/>
      </c>
      <c r="W713" s="236" t="str">
        <f t="shared" si="662"/>
        <v/>
      </c>
      <c r="X713" s="237" t="str">
        <f t="shared" si="663"/>
        <v/>
      </c>
      <c r="Y713" s="245" t="str">
        <f t="shared" si="664"/>
        <v/>
      </c>
      <c r="Z713" s="236" t="str">
        <f t="shared" si="665"/>
        <v/>
      </c>
      <c r="AA713" s="248" t="str">
        <f t="shared" si="666"/>
        <v/>
      </c>
      <c r="AB713" s="235" t="str">
        <f t="shared" si="667"/>
        <v/>
      </c>
      <c r="AC713" s="236" t="str">
        <f t="shared" si="668"/>
        <v/>
      </c>
      <c r="AD713" s="236">
        <f t="shared" si="669"/>
        <v>1</v>
      </c>
      <c r="AE713" s="237" t="str">
        <f t="shared" si="670"/>
        <v/>
      </c>
      <c r="AF713" s="245" t="str">
        <f t="shared" si="671"/>
        <v/>
      </c>
      <c r="AG713" s="236" t="str">
        <f t="shared" si="672"/>
        <v/>
      </c>
      <c r="AH713" s="236" t="str">
        <f t="shared" si="673"/>
        <v/>
      </c>
      <c r="AI713" s="237" t="str">
        <f t="shared" si="674"/>
        <v/>
      </c>
      <c r="AJ713" s="245" t="str">
        <f t="shared" si="675"/>
        <v/>
      </c>
      <c r="AK713" s="236" t="str">
        <f t="shared" si="676"/>
        <v/>
      </c>
      <c r="AL713" s="236" t="str">
        <f t="shared" si="677"/>
        <v/>
      </c>
      <c r="AM713" s="248" t="str">
        <f t="shared" si="678"/>
        <v/>
      </c>
      <c r="AN713" s="250"/>
      <c r="AO713" s="251"/>
      <c r="AP713" s="251"/>
      <c r="AQ713" s="251"/>
      <c r="AR713" s="251"/>
      <c r="AS713" s="251"/>
      <c r="AT713">
        <f t="shared" si="679"/>
        <v>8</v>
      </c>
      <c r="AU713">
        <f t="shared" si="680"/>
        <v>1</v>
      </c>
      <c r="AV713">
        <f t="shared" si="681"/>
        <v>24</v>
      </c>
    </row>
    <row r="714" spans="1:48" ht="21.75">
      <c r="A714" s="174">
        <v>8</v>
      </c>
      <c r="B714" s="175" t="s">
        <v>1594</v>
      </c>
      <c r="C714" s="175" t="s">
        <v>35</v>
      </c>
      <c r="D714" s="176">
        <v>41939</v>
      </c>
      <c r="E714" s="177">
        <v>41939</v>
      </c>
      <c r="F714" s="177">
        <v>39416</v>
      </c>
      <c r="G714" s="181"/>
      <c r="H714" s="178"/>
      <c r="I714" s="175" t="s">
        <v>58</v>
      </c>
      <c r="J714" s="177">
        <v>45200</v>
      </c>
      <c r="K714" s="179" t="s">
        <v>3</v>
      </c>
      <c r="L714" s="175" t="s">
        <v>1595</v>
      </c>
      <c r="M714" s="175" t="s">
        <v>88</v>
      </c>
      <c r="N714" s="175" t="s">
        <v>1596</v>
      </c>
      <c r="O714" s="175" t="s">
        <v>248</v>
      </c>
      <c r="P714" s="179" t="s">
        <v>8</v>
      </c>
      <c r="Q714" s="179" t="s">
        <v>194</v>
      </c>
      <c r="R714" s="180"/>
      <c r="S714" s="235">
        <f t="shared" si="658"/>
        <v>1</v>
      </c>
      <c r="T714" s="236" t="str">
        <f t="shared" si="659"/>
        <v/>
      </c>
      <c r="U714" s="237" t="str">
        <f t="shared" si="660"/>
        <v/>
      </c>
      <c r="V714" s="245" t="str">
        <f t="shared" si="661"/>
        <v/>
      </c>
      <c r="W714" s="236" t="str">
        <f t="shared" si="662"/>
        <v/>
      </c>
      <c r="X714" s="237" t="str">
        <f t="shared" si="663"/>
        <v/>
      </c>
      <c r="Y714" s="245" t="str">
        <f t="shared" si="664"/>
        <v/>
      </c>
      <c r="Z714" s="236" t="str">
        <f t="shared" si="665"/>
        <v/>
      </c>
      <c r="AA714" s="248" t="str">
        <f t="shared" si="666"/>
        <v/>
      </c>
      <c r="AB714" s="235" t="str">
        <f t="shared" si="667"/>
        <v/>
      </c>
      <c r="AC714" s="236" t="str">
        <f t="shared" si="668"/>
        <v/>
      </c>
      <c r="AD714" s="236">
        <f t="shared" si="669"/>
        <v>1</v>
      </c>
      <c r="AE714" s="237" t="str">
        <f t="shared" si="670"/>
        <v/>
      </c>
      <c r="AF714" s="245" t="str">
        <f t="shared" si="671"/>
        <v/>
      </c>
      <c r="AG714" s="236" t="str">
        <f t="shared" si="672"/>
        <v/>
      </c>
      <c r="AH714" s="236" t="str">
        <f t="shared" si="673"/>
        <v/>
      </c>
      <c r="AI714" s="237" t="str">
        <f t="shared" si="674"/>
        <v/>
      </c>
      <c r="AJ714" s="245" t="str">
        <f t="shared" si="675"/>
        <v/>
      </c>
      <c r="AK714" s="236" t="str">
        <f t="shared" si="676"/>
        <v/>
      </c>
      <c r="AL714" s="236" t="str">
        <f t="shared" si="677"/>
        <v/>
      </c>
      <c r="AM714" s="248" t="str">
        <f t="shared" si="678"/>
        <v/>
      </c>
      <c r="AN714" s="250"/>
      <c r="AO714" s="251"/>
      <c r="AP714" s="251"/>
      <c r="AQ714" s="251"/>
      <c r="AR714" s="251"/>
      <c r="AS714" s="251"/>
      <c r="AT714">
        <f t="shared" si="679"/>
        <v>8</v>
      </c>
      <c r="AU714">
        <f t="shared" si="680"/>
        <v>7</v>
      </c>
      <c r="AV714">
        <f t="shared" si="681"/>
        <v>5</v>
      </c>
    </row>
    <row r="715" spans="1:48" ht="21.75">
      <c r="A715" s="174">
        <v>9</v>
      </c>
      <c r="B715" s="175" t="s">
        <v>1598</v>
      </c>
      <c r="C715" s="175" t="s">
        <v>35</v>
      </c>
      <c r="D715" s="176">
        <v>33605</v>
      </c>
      <c r="E715" s="177">
        <v>33605</v>
      </c>
      <c r="F715" s="177">
        <v>37979</v>
      </c>
      <c r="G715" s="181"/>
      <c r="H715" s="178"/>
      <c r="I715" s="175" t="s">
        <v>58</v>
      </c>
      <c r="J715" s="177">
        <v>46296</v>
      </c>
      <c r="K715" s="179" t="s">
        <v>3</v>
      </c>
      <c r="L715" s="175" t="s">
        <v>1599</v>
      </c>
      <c r="M715" s="175" t="s">
        <v>1884</v>
      </c>
      <c r="N715" s="175" t="s">
        <v>1600</v>
      </c>
      <c r="O715" s="175" t="s">
        <v>248</v>
      </c>
      <c r="P715" s="179" t="s">
        <v>8</v>
      </c>
      <c r="Q715" s="179" t="s">
        <v>9</v>
      </c>
      <c r="R715" s="180"/>
      <c r="S715" s="235">
        <f t="shared" si="658"/>
        <v>1</v>
      </c>
      <c r="T715" s="236" t="str">
        <f t="shared" si="659"/>
        <v/>
      </c>
      <c r="U715" s="237" t="str">
        <f t="shared" si="660"/>
        <v/>
      </c>
      <c r="V715" s="245" t="str">
        <f t="shared" si="661"/>
        <v/>
      </c>
      <c r="W715" s="236" t="str">
        <f t="shared" si="662"/>
        <v/>
      </c>
      <c r="X715" s="237" t="str">
        <f t="shared" si="663"/>
        <v/>
      </c>
      <c r="Y715" s="245" t="str">
        <f t="shared" si="664"/>
        <v/>
      </c>
      <c r="Z715" s="236" t="str">
        <f t="shared" si="665"/>
        <v/>
      </c>
      <c r="AA715" s="248" t="str">
        <f t="shared" si="666"/>
        <v/>
      </c>
      <c r="AB715" s="235" t="str">
        <f t="shared" si="667"/>
        <v/>
      </c>
      <c r="AC715" s="236" t="str">
        <f t="shared" si="668"/>
        <v/>
      </c>
      <c r="AD715" s="236">
        <f t="shared" si="669"/>
        <v>1</v>
      </c>
      <c r="AE715" s="237" t="str">
        <f t="shared" si="670"/>
        <v/>
      </c>
      <c r="AF715" s="245" t="str">
        <f t="shared" si="671"/>
        <v/>
      </c>
      <c r="AG715" s="236" t="str">
        <f t="shared" si="672"/>
        <v/>
      </c>
      <c r="AH715" s="236" t="str">
        <f t="shared" si="673"/>
        <v/>
      </c>
      <c r="AI715" s="237" t="str">
        <f t="shared" si="674"/>
        <v/>
      </c>
      <c r="AJ715" s="245" t="str">
        <f t="shared" si="675"/>
        <v/>
      </c>
      <c r="AK715" s="236" t="str">
        <f t="shared" si="676"/>
        <v/>
      </c>
      <c r="AL715" s="236" t="str">
        <f t="shared" si="677"/>
        <v/>
      </c>
      <c r="AM715" s="248" t="str">
        <f t="shared" si="678"/>
        <v/>
      </c>
      <c r="AN715" s="250"/>
      <c r="AO715" s="251"/>
      <c r="AP715" s="251"/>
      <c r="AQ715" s="251"/>
      <c r="AR715" s="251"/>
      <c r="AS715" s="251"/>
      <c r="AT715">
        <f t="shared" si="679"/>
        <v>31</v>
      </c>
      <c r="AU715">
        <f t="shared" si="680"/>
        <v>4</v>
      </c>
      <c r="AV715">
        <f t="shared" si="681"/>
        <v>30</v>
      </c>
    </row>
    <row r="716" spans="1:48" ht="21.75">
      <c r="A716" s="174">
        <v>10</v>
      </c>
      <c r="B716" s="175" t="s">
        <v>1603</v>
      </c>
      <c r="C716" s="175" t="s">
        <v>35</v>
      </c>
      <c r="D716" s="176">
        <v>34486</v>
      </c>
      <c r="E716" s="177">
        <v>35354</v>
      </c>
      <c r="F716" s="177">
        <v>38985</v>
      </c>
      <c r="G716" s="181"/>
      <c r="H716" s="178"/>
      <c r="I716" s="175" t="s">
        <v>58</v>
      </c>
      <c r="J716" s="177">
        <v>46296</v>
      </c>
      <c r="K716" s="179" t="s">
        <v>3</v>
      </c>
      <c r="L716" s="175" t="s">
        <v>269</v>
      </c>
      <c r="M716" s="175" t="s">
        <v>270</v>
      </c>
      <c r="N716" s="175" t="s">
        <v>271</v>
      </c>
      <c r="O716" s="175" t="s">
        <v>273</v>
      </c>
      <c r="P716" s="179" t="s">
        <v>194</v>
      </c>
      <c r="Q716" s="179" t="s">
        <v>99</v>
      </c>
      <c r="R716" s="180"/>
      <c r="S716" s="235">
        <f t="shared" si="658"/>
        <v>1</v>
      </c>
      <c r="T716" s="236" t="str">
        <f t="shared" si="659"/>
        <v/>
      </c>
      <c r="U716" s="237" t="str">
        <f t="shared" si="660"/>
        <v/>
      </c>
      <c r="V716" s="245" t="str">
        <f t="shared" si="661"/>
        <v/>
      </c>
      <c r="W716" s="236" t="str">
        <f t="shared" si="662"/>
        <v/>
      </c>
      <c r="X716" s="237" t="str">
        <f t="shared" si="663"/>
        <v/>
      </c>
      <c r="Y716" s="245" t="str">
        <f t="shared" si="664"/>
        <v/>
      </c>
      <c r="Z716" s="236" t="str">
        <f t="shared" si="665"/>
        <v/>
      </c>
      <c r="AA716" s="248" t="str">
        <f t="shared" si="666"/>
        <v/>
      </c>
      <c r="AB716" s="235" t="str">
        <f t="shared" si="667"/>
        <v/>
      </c>
      <c r="AC716" s="236" t="str">
        <f t="shared" si="668"/>
        <v/>
      </c>
      <c r="AD716" s="236">
        <f t="shared" si="669"/>
        <v>1</v>
      </c>
      <c r="AE716" s="237" t="str">
        <f t="shared" si="670"/>
        <v/>
      </c>
      <c r="AF716" s="245" t="str">
        <f t="shared" si="671"/>
        <v/>
      </c>
      <c r="AG716" s="236" t="str">
        <f t="shared" si="672"/>
        <v/>
      </c>
      <c r="AH716" s="236" t="str">
        <f t="shared" si="673"/>
        <v/>
      </c>
      <c r="AI716" s="237" t="str">
        <f t="shared" si="674"/>
        <v/>
      </c>
      <c r="AJ716" s="245" t="str">
        <f t="shared" si="675"/>
        <v/>
      </c>
      <c r="AK716" s="236" t="str">
        <f t="shared" si="676"/>
        <v/>
      </c>
      <c r="AL716" s="236" t="str">
        <f t="shared" si="677"/>
        <v/>
      </c>
      <c r="AM716" s="248" t="str">
        <f t="shared" si="678"/>
        <v/>
      </c>
      <c r="AN716" s="250"/>
      <c r="AO716" s="251"/>
      <c r="AP716" s="251"/>
      <c r="AQ716" s="251"/>
      <c r="AR716" s="251"/>
      <c r="AS716" s="251"/>
      <c r="AT716">
        <f t="shared" si="679"/>
        <v>26</v>
      </c>
      <c r="AU716">
        <f t="shared" si="680"/>
        <v>7</v>
      </c>
      <c r="AV716">
        <f t="shared" si="681"/>
        <v>16</v>
      </c>
    </row>
    <row r="717" spans="1:48" ht="21.75">
      <c r="A717" s="174">
        <v>11</v>
      </c>
      <c r="B717" s="175" t="s">
        <v>1605</v>
      </c>
      <c r="C717" s="175" t="s">
        <v>35</v>
      </c>
      <c r="D717" s="176">
        <v>42170</v>
      </c>
      <c r="E717" s="177">
        <v>42170</v>
      </c>
      <c r="F717" s="177">
        <v>41547</v>
      </c>
      <c r="G717" s="181"/>
      <c r="H717" s="178"/>
      <c r="I717" s="175" t="s">
        <v>58</v>
      </c>
      <c r="J717" s="177">
        <v>51044</v>
      </c>
      <c r="K717" s="179" t="s">
        <v>3</v>
      </c>
      <c r="L717" s="175" t="s">
        <v>1253</v>
      </c>
      <c r="M717" s="175" t="s">
        <v>270</v>
      </c>
      <c r="N717" s="175" t="s">
        <v>824</v>
      </c>
      <c r="O717" s="175" t="s">
        <v>7</v>
      </c>
      <c r="P717" s="179" t="s">
        <v>194</v>
      </c>
      <c r="Q717" s="179" t="s">
        <v>72</v>
      </c>
      <c r="R717" s="180"/>
      <c r="S717" s="235">
        <f t="shared" si="658"/>
        <v>1</v>
      </c>
      <c r="T717" s="236" t="str">
        <f t="shared" si="659"/>
        <v/>
      </c>
      <c r="U717" s="237" t="str">
        <f t="shared" si="660"/>
        <v/>
      </c>
      <c r="V717" s="245" t="str">
        <f t="shared" si="661"/>
        <v/>
      </c>
      <c r="W717" s="236" t="str">
        <f t="shared" si="662"/>
        <v/>
      </c>
      <c r="X717" s="237" t="str">
        <f t="shared" si="663"/>
        <v/>
      </c>
      <c r="Y717" s="245" t="str">
        <f t="shared" si="664"/>
        <v/>
      </c>
      <c r="Z717" s="236" t="str">
        <f t="shared" si="665"/>
        <v/>
      </c>
      <c r="AA717" s="248" t="str">
        <f t="shared" si="666"/>
        <v/>
      </c>
      <c r="AB717" s="235" t="str">
        <f t="shared" si="667"/>
        <v/>
      </c>
      <c r="AC717" s="236" t="str">
        <f t="shared" si="668"/>
        <v/>
      </c>
      <c r="AD717" s="236">
        <f t="shared" si="669"/>
        <v>1</v>
      </c>
      <c r="AE717" s="237" t="str">
        <f t="shared" si="670"/>
        <v/>
      </c>
      <c r="AF717" s="245" t="str">
        <f t="shared" si="671"/>
        <v/>
      </c>
      <c r="AG717" s="236" t="str">
        <f t="shared" si="672"/>
        <v/>
      </c>
      <c r="AH717" s="236" t="str">
        <f t="shared" si="673"/>
        <v/>
      </c>
      <c r="AI717" s="237" t="str">
        <f t="shared" si="674"/>
        <v/>
      </c>
      <c r="AJ717" s="245" t="str">
        <f t="shared" si="675"/>
        <v/>
      </c>
      <c r="AK717" s="236" t="str">
        <f t="shared" si="676"/>
        <v/>
      </c>
      <c r="AL717" s="236" t="str">
        <f t="shared" si="677"/>
        <v/>
      </c>
      <c r="AM717" s="248" t="str">
        <f t="shared" si="678"/>
        <v/>
      </c>
      <c r="AN717" s="250"/>
      <c r="AO717" s="251"/>
      <c r="AP717" s="251"/>
      <c r="AQ717" s="251"/>
      <c r="AR717" s="251"/>
      <c r="AS717" s="251"/>
      <c r="AT717">
        <f t="shared" si="679"/>
        <v>7</v>
      </c>
      <c r="AU717">
        <f t="shared" si="680"/>
        <v>11</v>
      </c>
      <c r="AV717">
        <f t="shared" si="681"/>
        <v>17</v>
      </c>
    </row>
    <row r="718" spans="1:48" ht="21.75">
      <c r="A718" s="174">
        <v>12</v>
      </c>
      <c r="B718" s="175" t="s">
        <v>1860</v>
      </c>
      <c r="C718" s="175" t="s">
        <v>35</v>
      </c>
      <c r="D718" s="176">
        <v>39755</v>
      </c>
      <c r="E718" s="177">
        <v>39755</v>
      </c>
      <c r="F718" s="177">
        <v>42494</v>
      </c>
      <c r="G718" s="181"/>
      <c r="H718" s="178"/>
      <c r="I718" s="175" t="s">
        <v>58</v>
      </c>
      <c r="J718" s="177">
        <v>49218</v>
      </c>
      <c r="K718" s="179" t="s">
        <v>3</v>
      </c>
      <c r="L718" s="175" t="s">
        <v>891</v>
      </c>
      <c r="M718" s="175" t="s">
        <v>270</v>
      </c>
      <c r="N718" s="175" t="s">
        <v>234</v>
      </c>
      <c r="O718" s="175" t="s">
        <v>7</v>
      </c>
      <c r="P718" s="179" t="s">
        <v>60</v>
      </c>
      <c r="Q718" s="179" t="s">
        <v>117</v>
      </c>
      <c r="R718" s="180"/>
      <c r="S718" s="235">
        <f t="shared" si="658"/>
        <v>1</v>
      </c>
      <c r="T718" s="236" t="str">
        <f t="shared" si="659"/>
        <v/>
      </c>
      <c r="U718" s="237" t="str">
        <f t="shared" si="660"/>
        <v/>
      </c>
      <c r="V718" s="245" t="str">
        <f t="shared" si="661"/>
        <v/>
      </c>
      <c r="W718" s="236" t="str">
        <f t="shared" si="662"/>
        <v/>
      </c>
      <c r="X718" s="237" t="str">
        <f t="shared" si="663"/>
        <v/>
      </c>
      <c r="Y718" s="245" t="str">
        <f t="shared" si="664"/>
        <v/>
      </c>
      <c r="Z718" s="236" t="str">
        <f t="shared" si="665"/>
        <v/>
      </c>
      <c r="AA718" s="248" t="str">
        <f t="shared" si="666"/>
        <v/>
      </c>
      <c r="AB718" s="235" t="str">
        <f t="shared" si="667"/>
        <v/>
      </c>
      <c r="AC718" s="236" t="str">
        <f t="shared" si="668"/>
        <v/>
      </c>
      <c r="AD718" s="236">
        <f t="shared" si="669"/>
        <v>1</v>
      </c>
      <c r="AE718" s="237" t="str">
        <f t="shared" si="670"/>
        <v/>
      </c>
      <c r="AF718" s="245" t="str">
        <f t="shared" si="671"/>
        <v/>
      </c>
      <c r="AG718" s="236" t="str">
        <f t="shared" si="672"/>
        <v/>
      </c>
      <c r="AH718" s="236" t="str">
        <f t="shared" si="673"/>
        <v/>
      </c>
      <c r="AI718" s="237" t="str">
        <f t="shared" si="674"/>
        <v/>
      </c>
      <c r="AJ718" s="245" t="str">
        <f t="shared" si="675"/>
        <v/>
      </c>
      <c r="AK718" s="236" t="str">
        <f t="shared" si="676"/>
        <v/>
      </c>
      <c r="AL718" s="236" t="str">
        <f t="shared" si="677"/>
        <v/>
      </c>
      <c r="AM718" s="248" t="str">
        <f t="shared" si="678"/>
        <v/>
      </c>
      <c r="AN718" s="250"/>
      <c r="AO718" s="251"/>
      <c r="AP718" s="251"/>
      <c r="AQ718" s="251"/>
      <c r="AR718" s="251"/>
      <c r="AS718" s="251"/>
      <c r="AT718">
        <f t="shared" si="679"/>
        <v>14</v>
      </c>
      <c r="AU718">
        <f t="shared" si="680"/>
        <v>6</v>
      </c>
      <c r="AV718">
        <f t="shared" si="681"/>
        <v>29</v>
      </c>
    </row>
    <row r="719" spans="1:48" ht="21.75">
      <c r="A719" s="174">
        <v>13</v>
      </c>
      <c r="B719" s="175" t="s">
        <v>2023</v>
      </c>
      <c r="C719" s="175" t="s">
        <v>35</v>
      </c>
      <c r="D719" s="176">
        <v>41821</v>
      </c>
      <c r="E719" s="177">
        <v>41821</v>
      </c>
      <c r="F719" s="177">
        <v>42962</v>
      </c>
      <c r="G719" s="181"/>
      <c r="H719" s="178"/>
      <c r="I719" s="175" t="s">
        <v>58</v>
      </c>
      <c r="J719" s="177">
        <v>51775</v>
      </c>
      <c r="K719" s="179" t="s">
        <v>3</v>
      </c>
      <c r="L719" s="175" t="s">
        <v>891</v>
      </c>
      <c r="M719" s="175" t="s">
        <v>270</v>
      </c>
      <c r="N719" s="175" t="s">
        <v>234</v>
      </c>
      <c r="O719" s="175" t="s">
        <v>7</v>
      </c>
      <c r="P719" s="179" t="s">
        <v>99</v>
      </c>
      <c r="Q719" s="179" t="s">
        <v>73</v>
      </c>
      <c r="R719" s="180"/>
      <c r="S719" s="235">
        <f t="shared" si="658"/>
        <v>1</v>
      </c>
      <c r="T719" s="236" t="str">
        <f t="shared" si="659"/>
        <v/>
      </c>
      <c r="U719" s="237" t="str">
        <f t="shared" si="660"/>
        <v/>
      </c>
      <c r="V719" s="245" t="str">
        <f t="shared" si="661"/>
        <v/>
      </c>
      <c r="W719" s="236" t="str">
        <f t="shared" si="662"/>
        <v/>
      </c>
      <c r="X719" s="237" t="str">
        <f t="shared" si="663"/>
        <v/>
      </c>
      <c r="Y719" s="245" t="str">
        <f t="shared" si="664"/>
        <v/>
      </c>
      <c r="Z719" s="236" t="str">
        <f t="shared" si="665"/>
        <v/>
      </c>
      <c r="AA719" s="248" t="str">
        <f t="shared" si="666"/>
        <v/>
      </c>
      <c r="AB719" s="235" t="str">
        <f t="shared" si="667"/>
        <v/>
      </c>
      <c r="AC719" s="236" t="str">
        <f t="shared" si="668"/>
        <v/>
      </c>
      <c r="AD719" s="236">
        <f t="shared" si="669"/>
        <v>1</v>
      </c>
      <c r="AE719" s="237" t="str">
        <f t="shared" si="670"/>
        <v/>
      </c>
      <c r="AF719" s="245" t="str">
        <f t="shared" si="671"/>
        <v/>
      </c>
      <c r="AG719" s="236" t="str">
        <f t="shared" si="672"/>
        <v/>
      </c>
      <c r="AH719" s="236" t="str">
        <f t="shared" si="673"/>
        <v/>
      </c>
      <c r="AI719" s="237" t="str">
        <f t="shared" si="674"/>
        <v/>
      </c>
      <c r="AJ719" s="245" t="str">
        <f t="shared" si="675"/>
        <v/>
      </c>
      <c r="AK719" s="236" t="str">
        <f t="shared" si="676"/>
        <v/>
      </c>
      <c r="AL719" s="236" t="str">
        <f t="shared" si="677"/>
        <v/>
      </c>
      <c r="AM719" s="248" t="str">
        <f t="shared" si="678"/>
        <v/>
      </c>
      <c r="AN719" s="250"/>
      <c r="AO719" s="251"/>
      <c r="AP719" s="251"/>
      <c r="AQ719" s="251"/>
      <c r="AR719" s="251"/>
      <c r="AS719" s="251"/>
      <c r="AT719">
        <f t="shared" si="679"/>
        <v>8</v>
      </c>
      <c r="AU719">
        <f t="shared" si="680"/>
        <v>11</v>
      </c>
      <c r="AV719">
        <f t="shared" si="681"/>
        <v>0</v>
      </c>
    </row>
    <row r="720" spans="1:48" ht="21.75">
      <c r="A720" s="174">
        <v>14</v>
      </c>
      <c r="B720" s="175" t="s">
        <v>2024</v>
      </c>
      <c r="C720" s="175" t="s">
        <v>35</v>
      </c>
      <c r="D720" s="176">
        <v>41579</v>
      </c>
      <c r="E720" s="177">
        <v>41579</v>
      </c>
      <c r="F720" s="177">
        <v>42776</v>
      </c>
      <c r="G720" s="181"/>
      <c r="H720" s="178"/>
      <c r="I720" s="175" t="s">
        <v>58</v>
      </c>
      <c r="J720" s="177">
        <v>46661</v>
      </c>
      <c r="K720" s="179" t="s">
        <v>3</v>
      </c>
      <c r="L720" s="175" t="s">
        <v>1595</v>
      </c>
      <c r="M720" s="175" t="s">
        <v>88</v>
      </c>
      <c r="N720" s="175" t="s">
        <v>1596</v>
      </c>
      <c r="O720" s="175" t="s">
        <v>248</v>
      </c>
      <c r="P720" s="179" t="s">
        <v>9</v>
      </c>
      <c r="Q720" s="179" t="s">
        <v>60</v>
      </c>
      <c r="R720" s="180"/>
      <c r="S720" s="235">
        <f t="shared" si="658"/>
        <v>1</v>
      </c>
      <c r="T720" s="236" t="str">
        <f t="shared" si="659"/>
        <v/>
      </c>
      <c r="U720" s="237" t="str">
        <f t="shared" si="660"/>
        <v/>
      </c>
      <c r="V720" s="245" t="str">
        <f t="shared" si="661"/>
        <v/>
      </c>
      <c r="W720" s="236" t="str">
        <f t="shared" si="662"/>
        <v/>
      </c>
      <c r="X720" s="237" t="str">
        <f t="shared" si="663"/>
        <v/>
      </c>
      <c r="Y720" s="245" t="str">
        <f t="shared" si="664"/>
        <v/>
      </c>
      <c r="Z720" s="236" t="str">
        <f t="shared" si="665"/>
        <v/>
      </c>
      <c r="AA720" s="248" t="str">
        <f t="shared" si="666"/>
        <v/>
      </c>
      <c r="AB720" s="235" t="str">
        <f t="shared" si="667"/>
        <v/>
      </c>
      <c r="AC720" s="236" t="str">
        <f t="shared" si="668"/>
        <v/>
      </c>
      <c r="AD720" s="236">
        <f t="shared" si="669"/>
        <v>1</v>
      </c>
      <c r="AE720" s="237" t="str">
        <f t="shared" si="670"/>
        <v/>
      </c>
      <c r="AF720" s="245" t="str">
        <f t="shared" si="671"/>
        <v/>
      </c>
      <c r="AG720" s="236" t="str">
        <f t="shared" si="672"/>
        <v/>
      </c>
      <c r="AH720" s="236" t="str">
        <f t="shared" si="673"/>
        <v/>
      </c>
      <c r="AI720" s="237" t="str">
        <f t="shared" si="674"/>
        <v/>
      </c>
      <c r="AJ720" s="245" t="str">
        <f t="shared" si="675"/>
        <v/>
      </c>
      <c r="AK720" s="236" t="str">
        <f t="shared" si="676"/>
        <v/>
      </c>
      <c r="AL720" s="236" t="str">
        <f t="shared" si="677"/>
        <v/>
      </c>
      <c r="AM720" s="248" t="str">
        <f t="shared" si="678"/>
        <v/>
      </c>
      <c r="AN720" s="250"/>
      <c r="AO720" s="251"/>
      <c r="AP720" s="251"/>
      <c r="AQ720" s="251"/>
      <c r="AR720" s="251"/>
      <c r="AS720" s="251"/>
      <c r="AT720">
        <f t="shared" si="679"/>
        <v>9</v>
      </c>
      <c r="AU720">
        <f t="shared" si="680"/>
        <v>7</v>
      </c>
      <c r="AV720">
        <f t="shared" si="681"/>
        <v>0</v>
      </c>
    </row>
    <row r="721" spans="1:48" ht="21.75">
      <c r="A721" s="174">
        <v>15</v>
      </c>
      <c r="B721" s="175" t="s">
        <v>2027</v>
      </c>
      <c r="C721" s="175" t="s">
        <v>35</v>
      </c>
      <c r="D721" s="176">
        <v>39722</v>
      </c>
      <c r="E721" s="177">
        <v>41351</v>
      </c>
      <c r="F721" s="177">
        <v>42962</v>
      </c>
      <c r="G721" s="181"/>
      <c r="H721" s="178"/>
      <c r="I721" s="175" t="s">
        <v>58</v>
      </c>
      <c r="J721" s="177">
        <v>50679</v>
      </c>
      <c r="K721" s="179" t="s">
        <v>3</v>
      </c>
      <c r="L721" s="175" t="s">
        <v>1785</v>
      </c>
      <c r="M721" s="175" t="s">
        <v>1884</v>
      </c>
      <c r="N721" s="175" t="s">
        <v>1786</v>
      </c>
      <c r="O721" s="175" t="s">
        <v>590</v>
      </c>
      <c r="P721" s="179" t="s">
        <v>109</v>
      </c>
      <c r="Q721" s="179" t="s">
        <v>495</v>
      </c>
      <c r="R721" s="180"/>
      <c r="S721" s="235">
        <f t="shared" si="658"/>
        <v>1</v>
      </c>
      <c r="T721" s="236" t="str">
        <f t="shared" si="659"/>
        <v/>
      </c>
      <c r="U721" s="237" t="str">
        <f t="shared" si="660"/>
        <v/>
      </c>
      <c r="V721" s="245" t="str">
        <f t="shared" si="661"/>
        <v/>
      </c>
      <c r="W721" s="236" t="str">
        <f t="shared" si="662"/>
        <v/>
      </c>
      <c r="X721" s="237" t="str">
        <f t="shared" si="663"/>
        <v/>
      </c>
      <c r="Y721" s="245" t="str">
        <f t="shared" si="664"/>
        <v/>
      </c>
      <c r="Z721" s="236" t="str">
        <f t="shared" si="665"/>
        <v/>
      </c>
      <c r="AA721" s="248" t="str">
        <f t="shared" si="666"/>
        <v/>
      </c>
      <c r="AB721" s="235" t="str">
        <f t="shared" si="667"/>
        <v/>
      </c>
      <c r="AC721" s="236" t="str">
        <f t="shared" si="668"/>
        <v/>
      </c>
      <c r="AD721" s="236">
        <f t="shared" si="669"/>
        <v>1</v>
      </c>
      <c r="AE721" s="237" t="str">
        <f t="shared" si="670"/>
        <v/>
      </c>
      <c r="AF721" s="245" t="str">
        <f t="shared" si="671"/>
        <v/>
      </c>
      <c r="AG721" s="236" t="str">
        <f t="shared" si="672"/>
        <v/>
      </c>
      <c r="AH721" s="236" t="str">
        <f t="shared" si="673"/>
        <v/>
      </c>
      <c r="AI721" s="237" t="str">
        <f t="shared" si="674"/>
        <v/>
      </c>
      <c r="AJ721" s="245" t="str">
        <f t="shared" si="675"/>
        <v/>
      </c>
      <c r="AK721" s="236" t="str">
        <f t="shared" si="676"/>
        <v/>
      </c>
      <c r="AL721" s="236" t="str">
        <f t="shared" si="677"/>
        <v/>
      </c>
      <c r="AM721" s="248" t="str">
        <f t="shared" si="678"/>
        <v/>
      </c>
      <c r="AN721" s="250"/>
      <c r="AO721" s="251"/>
      <c r="AP721" s="251"/>
      <c r="AQ721" s="251"/>
      <c r="AR721" s="251"/>
      <c r="AS721" s="251"/>
      <c r="AT721">
        <f t="shared" si="679"/>
        <v>10</v>
      </c>
      <c r="AU721">
        <f t="shared" si="680"/>
        <v>2</v>
      </c>
      <c r="AV721">
        <f t="shared" si="681"/>
        <v>14</v>
      </c>
    </row>
    <row r="722" spans="1:48" ht="21.75">
      <c r="A722" s="174">
        <v>16</v>
      </c>
      <c r="B722" s="175" t="s">
        <v>1809</v>
      </c>
      <c r="C722" s="175" t="s">
        <v>35</v>
      </c>
      <c r="D722" s="176">
        <v>41470</v>
      </c>
      <c r="E722" s="177">
        <v>41470</v>
      </c>
      <c r="F722" s="177">
        <v>42586</v>
      </c>
      <c r="G722" s="181"/>
      <c r="H722" s="178"/>
      <c r="I722" s="175" t="s">
        <v>58</v>
      </c>
      <c r="J722" s="177">
        <v>50679</v>
      </c>
      <c r="K722" s="179" t="s">
        <v>3</v>
      </c>
      <c r="L722" s="175" t="s">
        <v>1253</v>
      </c>
      <c r="M722" s="175" t="s">
        <v>270</v>
      </c>
      <c r="N722" s="175" t="s">
        <v>824</v>
      </c>
      <c r="O722" s="175" t="s">
        <v>7</v>
      </c>
      <c r="P722" s="179" t="s">
        <v>121</v>
      </c>
      <c r="Q722" s="179" t="s">
        <v>167</v>
      </c>
      <c r="R722" s="180"/>
      <c r="S722" s="235">
        <f t="shared" si="658"/>
        <v>1</v>
      </c>
      <c r="T722" s="236" t="str">
        <f t="shared" si="659"/>
        <v/>
      </c>
      <c r="U722" s="237" t="str">
        <f t="shared" si="660"/>
        <v/>
      </c>
      <c r="V722" s="245" t="str">
        <f t="shared" si="661"/>
        <v/>
      </c>
      <c r="W722" s="236" t="str">
        <f t="shared" si="662"/>
        <v/>
      </c>
      <c r="X722" s="237" t="str">
        <f t="shared" si="663"/>
        <v/>
      </c>
      <c r="Y722" s="245" t="str">
        <f t="shared" si="664"/>
        <v/>
      </c>
      <c r="Z722" s="236" t="str">
        <f t="shared" si="665"/>
        <v/>
      </c>
      <c r="AA722" s="248" t="str">
        <f t="shared" si="666"/>
        <v/>
      </c>
      <c r="AB722" s="235" t="str">
        <f t="shared" si="667"/>
        <v/>
      </c>
      <c r="AC722" s="236" t="str">
        <f t="shared" si="668"/>
        <v/>
      </c>
      <c r="AD722" s="236">
        <f t="shared" si="669"/>
        <v>1</v>
      </c>
      <c r="AE722" s="237" t="str">
        <f t="shared" si="670"/>
        <v/>
      </c>
      <c r="AF722" s="245" t="str">
        <f t="shared" si="671"/>
        <v/>
      </c>
      <c r="AG722" s="236" t="str">
        <f t="shared" si="672"/>
        <v/>
      </c>
      <c r="AH722" s="236" t="str">
        <f t="shared" si="673"/>
        <v/>
      </c>
      <c r="AI722" s="237" t="str">
        <f t="shared" si="674"/>
        <v/>
      </c>
      <c r="AJ722" s="245" t="str">
        <f t="shared" si="675"/>
        <v/>
      </c>
      <c r="AK722" s="236" t="str">
        <f t="shared" si="676"/>
        <v/>
      </c>
      <c r="AL722" s="236" t="str">
        <f t="shared" si="677"/>
        <v/>
      </c>
      <c r="AM722" s="248" t="str">
        <f t="shared" si="678"/>
        <v/>
      </c>
      <c r="AN722" s="250"/>
      <c r="AO722" s="251"/>
      <c r="AP722" s="251"/>
      <c r="AQ722" s="251"/>
      <c r="AR722" s="251"/>
      <c r="AS722" s="251"/>
      <c r="AT722">
        <f t="shared" si="679"/>
        <v>9</v>
      </c>
      <c r="AU722">
        <f t="shared" si="680"/>
        <v>10</v>
      </c>
      <c r="AV722">
        <f t="shared" si="681"/>
        <v>17</v>
      </c>
    </row>
    <row r="723" spans="1:48" ht="21.75">
      <c r="A723" s="174">
        <v>17</v>
      </c>
      <c r="B723" s="175" t="s">
        <v>2028</v>
      </c>
      <c r="C723" s="175" t="s">
        <v>35</v>
      </c>
      <c r="D723" s="176">
        <v>41568</v>
      </c>
      <c r="E723" s="177">
        <v>41568</v>
      </c>
      <c r="F723" s="177">
        <v>42975</v>
      </c>
      <c r="G723" s="181"/>
      <c r="H723" s="178"/>
      <c r="I723" s="175" t="s">
        <v>58</v>
      </c>
      <c r="J723" s="177">
        <v>51044</v>
      </c>
      <c r="K723" s="179" t="s">
        <v>3</v>
      </c>
      <c r="L723" s="175" t="s">
        <v>1595</v>
      </c>
      <c r="M723" s="175" t="s">
        <v>88</v>
      </c>
      <c r="N723" s="175" t="s">
        <v>1596</v>
      </c>
      <c r="O723" s="175" t="s">
        <v>248</v>
      </c>
      <c r="P723" s="179" t="s">
        <v>121</v>
      </c>
      <c r="Q723" s="179" t="s">
        <v>167</v>
      </c>
      <c r="R723" s="180"/>
      <c r="S723" s="235">
        <f t="shared" si="658"/>
        <v>1</v>
      </c>
      <c r="T723" s="236" t="str">
        <f t="shared" si="659"/>
        <v/>
      </c>
      <c r="U723" s="237" t="str">
        <f t="shared" si="660"/>
        <v/>
      </c>
      <c r="V723" s="245" t="str">
        <f t="shared" si="661"/>
        <v/>
      </c>
      <c r="W723" s="236" t="str">
        <f t="shared" si="662"/>
        <v/>
      </c>
      <c r="X723" s="237" t="str">
        <f t="shared" si="663"/>
        <v/>
      </c>
      <c r="Y723" s="245" t="str">
        <f t="shared" si="664"/>
        <v/>
      </c>
      <c r="Z723" s="236" t="str">
        <f t="shared" si="665"/>
        <v/>
      </c>
      <c r="AA723" s="248" t="str">
        <f t="shared" si="666"/>
        <v/>
      </c>
      <c r="AB723" s="235" t="str">
        <f t="shared" si="667"/>
        <v/>
      </c>
      <c r="AC723" s="236" t="str">
        <f t="shared" si="668"/>
        <v/>
      </c>
      <c r="AD723" s="236">
        <f t="shared" si="669"/>
        <v>1</v>
      </c>
      <c r="AE723" s="237" t="str">
        <f t="shared" si="670"/>
        <v/>
      </c>
      <c r="AF723" s="245" t="str">
        <f t="shared" si="671"/>
        <v/>
      </c>
      <c r="AG723" s="236" t="str">
        <f t="shared" si="672"/>
        <v/>
      </c>
      <c r="AH723" s="236" t="str">
        <f t="shared" si="673"/>
        <v/>
      </c>
      <c r="AI723" s="237" t="str">
        <f t="shared" si="674"/>
        <v/>
      </c>
      <c r="AJ723" s="245" t="str">
        <f t="shared" si="675"/>
        <v/>
      </c>
      <c r="AK723" s="236" t="str">
        <f t="shared" si="676"/>
        <v/>
      </c>
      <c r="AL723" s="236" t="str">
        <f t="shared" si="677"/>
        <v/>
      </c>
      <c r="AM723" s="248" t="str">
        <f t="shared" si="678"/>
        <v/>
      </c>
      <c r="AN723" s="250"/>
      <c r="AO723" s="251"/>
      <c r="AP723" s="251"/>
      <c r="AQ723" s="251"/>
      <c r="AR723" s="251"/>
      <c r="AS723" s="251"/>
      <c r="AT723">
        <f t="shared" si="679"/>
        <v>9</v>
      </c>
      <c r="AU723">
        <f t="shared" si="680"/>
        <v>7</v>
      </c>
      <c r="AV723">
        <f t="shared" si="681"/>
        <v>11</v>
      </c>
    </row>
    <row r="724" spans="1:48" ht="21.75">
      <c r="A724" s="174">
        <v>18</v>
      </c>
      <c r="B724" s="175" t="s">
        <v>1608</v>
      </c>
      <c r="C724" s="175" t="s">
        <v>35</v>
      </c>
      <c r="D724" s="176">
        <v>41198</v>
      </c>
      <c r="E724" s="177">
        <v>41198</v>
      </c>
      <c r="F724" s="177">
        <v>38054</v>
      </c>
      <c r="G724" s="181"/>
      <c r="H724" s="178"/>
      <c r="I724" s="175" t="s">
        <v>58</v>
      </c>
      <c r="J724" s="177">
        <v>45200</v>
      </c>
      <c r="K724" s="179" t="s">
        <v>10</v>
      </c>
      <c r="L724" s="175" t="s">
        <v>1609</v>
      </c>
      <c r="M724" s="175" t="s">
        <v>272</v>
      </c>
      <c r="N724" s="175" t="s">
        <v>1610</v>
      </c>
      <c r="O724" s="175" t="s">
        <v>248</v>
      </c>
      <c r="P724" s="179" t="s">
        <v>64</v>
      </c>
      <c r="Q724" s="179" t="s">
        <v>194</v>
      </c>
      <c r="R724" s="180"/>
      <c r="S724" s="235" t="str">
        <f t="shared" si="658"/>
        <v/>
      </c>
      <c r="T724" s="236">
        <f t="shared" si="659"/>
        <v>1</v>
      </c>
      <c r="U724" s="237" t="str">
        <f t="shared" si="660"/>
        <v/>
      </c>
      <c r="V724" s="245" t="str">
        <f t="shared" si="661"/>
        <v/>
      </c>
      <c r="W724" s="236" t="str">
        <f t="shared" si="662"/>
        <v/>
      </c>
      <c r="X724" s="237" t="str">
        <f t="shared" si="663"/>
        <v/>
      </c>
      <c r="Y724" s="245" t="str">
        <f t="shared" si="664"/>
        <v/>
      </c>
      <c r="Z724" s="236" t="str">
        <f t="shared" si="665"/>
        <v/>
      </c>
      <c r="AA724" s="248" t="str">
        <f t="shared" si="666"/>
        <v/>
      </c>
      <c r="AB724" s="235" t="str">
        <f t="shared" si="667"/>
        <v/>
      </c>
      <c r="AC724" s="236" t="str">
        <f t="shared" si="668"/>
        <v/>
      </c>
      <c r="AD724" s="236">
        <f t="shared" si="669"/>
        <v>1</v>
      </c>
      <c r="AE724" s="237" t="str">
        <f t="shared" si="670"/>
        <v/>
      </c>
      <c r="AF724" s="245" t="str">
        <f t="shared" si="671"/>
        <v/>
      </c>
      <c r="AG724" s="236" t="str">
        <f t="shared" si="672"/>
        <v/>
      </c>
      <c r="AH724" s="236" t="str">
        <f t="shared" si="673"/>
        <v/>
      </c>
      <c r="AI724" s="237" t="str">
        <f t="shared" si="674"/>
        <v/>
      </c>
      <c r="AJ724" s="245" t="str">
        <f t="shared" si="675"/>
        <v/>
      </c>
      <c r="AK724" s="236" t="str">
        <f t="shared" si="676"/>
        <v/>
      </c>
      <c r="AL724" s="236" t="str">
        <f t="shared" si="677"/>
        <v/>
      </c>
      <c r="AM724" s="248" t="str">
        <f t="shared" si="678"/>
        <v/>
      </c>
      <c r="AN724" s="250"/>
      <c r="AO724" s="251"/>
      <c r="AP724" s="251"/>
      <c r="AQ724" s="251"/>
      <c r="AR724" s="251"/>
      <c r="AS724" s="251"/>
      <c r="AT724">
        <f t="shared" si="679"/>
        <v>10</v>
      </c>
      <c r="AU724">
        <f t="shared" si="680"/>
        <v>7</v>
      </c>
      <c r="AV724">
        <f t="shared" si="681"/>
        <v>16</v>
      </c>
    </row>
    <row r="725" spans="1:48" ht="21.75">
      <c r="A725" s="174">
        <v>19</v>
      </c>
      <c r="B725" s="175" t="s">
        <v>1627</v>
      </c>
      <c r="C725" s="175" t="s">
        <v>96</v>
      </c>
      <c r="D725" s="176">
        <v>42219</v>
      </c>
      <c r="E725" s="177">
        <v>42219</v>
      </c>
      <c r="F725" s="181"/>
      <c r="G725" s="181"/>
      <c r="H725" s="178"/>
      <c r="I725" s="175" t="s">
        <v>58</v>
      </c>
      <c r="J725" s="177">
        <v>49949</v>
      </c>
      <c r="K725" s="179" t="s">
        <v>3</v>
      </c>
      <c r="L725" s="175" t="s">
        <v>4</v>
      </c>
      <c r="M725" s="175" t="s">
        <v>5</v>
      </c>
      <c r="N725" s="175" t="s">
        <v>6</v>
      </c>
      <c r="O725" s="175" t="s">
        <v>657</v>
      </c>
      <c r="P725" s="179" t="s">
        <v>9</v>
      </c>
      <c r="Q725" s="179" t="s">
        <v>38</v>
      </c>
      <c r="R725" s="180"/>
      <c r="S725" s="235">
        <f t="shared" si="658"/>
        <v>1</v>
      </c>
      <c r="T725" s="236" t="str">
        <f t="shared" si="659"/>
        <v/>
      </c>
      <c r="U725" s="237" t="str">
        <f t="shared" si="660"/>
        <v/>
      </c>
      <c r="V725" s="245" t="str">
        <f t="shared" si="661"/>
        <v/>
      </c>
      <c r="W725" s="236" t="str">
        <f t="shared" si="662"/>
        <v/>
      </c>
      <c r="X725" s="237" t="str">
        <f t="shared" si="663"/>
        <v/>
      </c>
      <c r="Y725" s="245" t="str">
        <f t="shared" si="664"/>
        <v/>
      </c>
      <c r="Z725" s="236" t="str">
        <f t="shared" si="665"/>
        <v/>
      </c>
      <c r="AA725" s="248" t="str">
        <f t="shared" si="666"/>
        <v/>
      </c>
      <c r="AB725" s="235" t="str">
        <f t="shared" si="667"/>
        <v/>
      </c>
      <c r="AC725" s="236" t="str">
        <f t="shared" si="668"/>
        <v/>
      </c>
      <c r="AD725" s="236" t="str">
        <f t="shared" si="669"/>
        <v/>
      </c>
      <c r="AE725" s="237">
        <f t="shared" si="670"/>
        <v>1</v>
      </c>
      <c r="AF725" s="245" t="str">
        <f t="shared" si="671"/>
        <v/>
      </c>
      <c r="AG725" s="236" t="str">
        <f t="shared" si="672"/>
        <v/>
      </c>
      <c r="AH725" s="236" t="str">
        <f t="shared" si="673"/>
        <v/>
      </c>
      <c r="AI725" s="237" t="str">
        <f t="shared" si="674"/>
        <v/>
      </c>
      <c r="AJ725" s="245" t="str">
        <f t="shared" si="675"/>
        <v/>
      </c>
      <c r="AK725" s="236" t="str">
        <f t="shared" si="676"/>
        <v/>
      </c>
      <c r="AL725" s="236" t="str">
        <f t="shared" si="677"/>
        <v/>
      </c>
      <c r="AM725" s="248" t="str">
        <f t="shared" si="678"/>
        <v/>
      </c>
      <c r="AN725" s="250"/>
      <c r="AO725" s="251"/>
      <c r="AP725" s="251"/>
      <c r="AQ725" s="251"/>
      <c r="AR725" s="251"/>
      <c r="AS725" s="251"/>
      <c r="AT725">
        <f t="shared" si="679"/>
        <v>7</v>
      </c>
      <c r="AU725">
        <f t="shared" si="680"/>
        <v>9</v>
      </c>
      <c r="AV725">
        <f t="shared" si="681"/>
        <v>29</v>
      </c>
    </row>
    <row r="726" spans="1:48" ht="21.75">
      <c r="A726" s="174">
        <v>20</v>
      </c>
      <c r="B726" s="175" t="s">
        <v>2030</v>
      </c>
      <c r="C726" s="175" t="s">
        <v>96</v>
      </c>
      <c r="D726" s="176">
        <v>43304</v>
      </c>
      <c r="E726" s="177">
        <v>43304</v>
      </c>
      <c r="F726" s="181"/>
      <c r="G726" s="181"/>
      <c r="H726" s="178"/>
      <c r="I726" s="175" t="s">
        <v>58</v>
      </c>
      <c r="J726" s="177">
        <v>53601</v>
      </c>
      <c r="K726" s="179" t="s">
        <v>3</v>
      </c>
      <c r="L726" s="175" t="s">
        <v>891</v>
      </c>
      <c r="M726" s="175" t="s">
        <v>270</v>
      </c>
      <c r="N726" s="175" t="s">
        <v>234</v>
      </c>
      <c r="O726" s="175" t="s">
        <v>7</v>
      </c>
      <c r="P726" s="179" t="s">
        <v>72</v>
      </c>
      <c r="Q726" s="179" t="s">
        <v>73</v>
      </c>
      <c r="R726" s="180"/>
      <c r="S726" s="235">
        <f>IF($B726&lt;&gt;"",IF(AND($K726="เอก",OR($AT726&gt;0,AND($AT726=0,$AU726&gt;=9))),1,""),"")</f>
        <v>1</v>
      </c>
      <c r="T726" s="236" t="str">
        <f t="shared" si="659"/>
        <v/>
      </c>
      <c r="U726" s="237" t="str">
        <f t="shared" si="660"/>
        <v/>
      </c>
      <c r="V726" s="245" t="str">
        <f t="shared" si="661"/>
        <v/>
      </c>
      <c r="W726" s="236" t="str">
        <f t="shared" si="662"/>
        <v/>
      </c>
      <c r="X726" s="237" t="str">
        <f t="shared" si="663"/>
        <v/>
      </c>
      <c r="Y726" s="245" t="str">
        <f t="shared" si="664"/>
        <v/>
      </c>
      <c r="Z726" s="236" t="str">
        <f t="shared" si="665"/>
        <v/>
      </c>
      <c r="AA726" s="248" t="str">
        <f t="shared" si="666"/>
        <v/>
      </c>
      <c r="AB726" s="235" t="str">
        <f t="shared" si="667"/>
        <v/>
      </c>
      <c r="AC726" s="236" t="str">
        <f t="shared" si="668"/>
        <v/>
      </c>
      <c r="AD726" s="236" t="str">
        <f t="shared" si="669"/>
        <v/>
      </c>
      <c r="AE726" s="237">
        <f t="shared" si="670"/>
        <v>1</v>
      </c>
      <c r="AF726" s="245" t="str">
        <f t="shared" si="671"/>
        <v/>
      </c>
      <c r="AG726" s="236" t="str">
        <f t="shared" si="672"/>
        <v/>
      </c>
      <c r="AH726" s="236" t="str">
        <f t="shared" si="673"/>
        <v/>
      </c>
      <c r="AI726" s="237" t="str">
        <f t="shared" si="674"/>
        <v/>
      </c>
      <c r="AJ726" s="245" t="str">
        <f t="shared" si="675"/>
        <v/>
      </c>
      <c r="AK726" s="236" t="str">
        <f t="shared" si="676"/>
        <v/>
      </c>
      <c r="AL726" s="236" t="str">
        <f t="shared" si="677"/>
        <v/>
      </c>
      <c r="AM726" s="248" t="str">
        <f t="shared" si="678"/>
        <v/>
      </c>
      <c r="AN726" s="250"/>
      <c r="AO726" s="251"/>
      <c r="AP726" s="251"/>
      <c r="AQ726" s="251"/>
      <c r="AR726" s="251"/>
      <c r="AS726" s="251"/>
      <c r="AT726">
        <f t="shared" si="679"/>
        <v>4</v>
      </c>
      <c r="AU726">
        <f t="shared" si="680"/>
        <v>10</v>
      </c>
      <c r="AV726">
        <f t="shared" si="681"/>
        <v>9</v>
      </c>
    </row>
    <row r="727" spans="1:48" ht="21.75">
      <c r="A727" s="174">
        <v>21</v>
      </c>
      <c r="B727" s="450" t="s">
        <v>2466</v>
      </c>
      <c r="C727" s="450" t="s">
        <v>96</v>
      </c>
      <c r="D727" s="451">
        <v>39694</v>
      </c>
      <c r="E727" s="452">
        <v>44361</v>
      </c>
      <c r="F727" s="452">
        <v>41180</v>
      </c>
      <c r="G727" s="453"/>
      <c r="H727" s="454"/>
      <c r="I727" s="450" t="s">
        <v>58</v>
      </c>
      <c r="J727" s="452">
        <v>51410</v>
      </c>
      <c r="K727" s="455" t="s">
        <v>3</v>
      </c>
      <c r="L727" s="450" t="s">
        <v>771</v>
      </c>
      <c r="M727" s="450" t="s">
        <v>88</v>
      </c>
      <c r="N727" s="450" t="s">
        <v>276</v>
      </c>
      <c r="O727" s="450" t="s">
        <v>7</v>
      </c>
      <c r="P727" s="455" t="s">
        <v>167</v>
      </c>
      <c r="Q727" s="455" t="s">
        <v>2042</v>
      </c>
      <c r="R727" s="456"/>
      <c r="S727" s="235">
        <f>IF($B727&lt;&gt;"",IF(AND($K727="เอก",OR($AT727&gt;0,AND($AT727=0,$AU727&gt;=9))),1,""),"")</f>
        <v>1</v>
      </c>
      <c r="T727" s="236" t="str">
        <f>IF($B727&lt;&gt;"",IF(AND($K727="โท",OR($AT727&gt;0,AND($AT727=0,$AU727&gt;=9))),1,""),"")</f>
        <v/>
      </c>
      <c r="U727" s="237" t="str">
        <f>IF($B727&lt;&gt;"",IF(AND($K727="ตรี",OR($AT727&gt;0,AND($AT727=0,$AU727&gt;=9))),1,""),"")</f>
        <v/>
      </c>
      <c r="V727" s="245" t="str">
        <f>IF($B727&lt;&gt;"",IF(AND($K727="เอก",AND($AT727=0,AND($AU727&gt;=6,$AU727&lt;=8))),1,""),"")</f>
        <v/>
      </c>
      <c r="W727" s="236" t="str">
        <f>IF($B727&lt;&gt;"",IF(AND($K727="โท",AND($AT727=0,AND($AU727&gt;=6,$AU727&lt;=8))),1,""),"")</f>
        <v/>
      </c>
      <c r="X727" s="237" t="str">
        <f>IF($B727&lt;&gt;"",IF(AND($K727="ตรี",AND($AT727=0,AND($AU727&gt;=6,$AU727&lt;=8))),1,""),"")</f>
        <v/>
      </c>
      <c r="Y727" s="245" t="str">
        <f>IF($B727&lt;&gt;"",IF(AND($K727="เอก",AND($AT727=0,AND($AU727&gt;=0,$AU727&lt;=5))),1,""),"")</f>
        <v/>
      </c>
      <c r="Z727" s="236" t="str">
        <f>IF($B727&lt;&gt;"",IF(AND($K727="โท",AND($AT727=0,AND($AU727&gt;=0,$AU727&lt;=5))),1,""),"")</f>
        <v/>
      </c>
      <c r="AA727" s="248" t="str">
        <f>IF($B727&lt;&gt;"",IF(AND($K727="ตรี",AND($AT727=0,AND($AU727&gt;=0,$AU727&lt;=5))),1,""),"")</f>
        <v/>
      </c>
      <c r="AB727" s="235" t="str">
        <f>IF($B727&lt;&gt;"",IF(AND($C727="ศาสตราจารย์",OR($AT727&gt;0,AND($AT727=0,$AU727&gt;=9))),1,""),"")</f>
        <v/>
      </c>
      <c r="AC727" s="236" t="str">
        <f>IF($B727&lt;&gt;"",IF(AND($C727="รองศาสตราจารย์",OR($AT727&gt;0,AND($AT727=0,$AU727&gt;=9))),1,""),"")</f>
        <v/>
      </c>
      <c r="AD727" s="236" t="str">
        <f>IF($B727&lt;&gt;"",IF(AND($C727="ผู้ช่วยศาสตราจารย์",OR($AT727&gt;0,AND($AT727=0,$AU727&gt;=9))),1,""),"")</f>
        <v/>
      </c>
      <c r="AE727" s="237">
        <f>IF($B727&lt;&gt;"",IF(AND($C727="อาจารย์",OR($AT727&gt;0,AND($AT727=0,$AU727&gt;=9))),1,""),"")</f>
        <v>1</v>
      </c>
      <c r="AF727" s="245" t="str">
        <f>IF($B727&lt;&gt;"",IF(AND($C727="ศาสตราจารย์",AND($AT727=0,AND($AU727&gt;=6,$AU727&lt;=8))),1,""),"")</f>
        <v/>
      </c>
      <c r="AG727" s="236" t="str">
        <f>IF($B727&lt;&gt;"",IF(AND($C727="รองศาสตราจารย์",AND($AT727=0,AND($AU727&gt;=6,$AU727&lt;=8))),1,""),"")</f>
        <v/>
      </c>
      <c r="AH727" s="236" t="str">
        <f>IF($B727&lt;&gt;"",IF(AND($C727="ผู้ช่วยศาสตราจารย์",AND($AT727=0,AND($AU727&gt;=6,$AU727&lt;=8))),1,""),"")</f>
        <v/>
      </c>
      <c r="AI727" s="237" t="str">
        <f>IF($B727&lt;&gt;"",IF(AND($C727="อาจารย์",AND($AT727=0,AND($AU727&gt;=6,$AU727&lt;=8))),1,""),"")</f>
        <v/>
      </c>
      <c r="AJ727" s="245" t="str">
        <f>IF($B727&lt;&gt;"",IF(AND($C727="ศาสตราจารย์",AND($AT727=0,AND($AU727&gt;=0,$AU727&lt;=5))),1,""),"")</f>
        <v/>
      </c>
      <c r="AK727" s="236" t="str">
        <f>IF($B727&lt;&gt;"",IF(AND($C727="รองศาสตราจารย์",AND($AT727=0,AND($AU727&gt;=0,$AU727&lt;=5))),1,""),"")</f>
        <v/>
      </c>
      <c r="AL727" s="236" t="str">
        <f>IF($B727&lt;&gt;"",IF(AND($C727="ผู้ช่วยศาสตราจารย์",AND($AT727=0,AND($AU727&gt;=0,$AU727&lt;=5))),1,""),"")</f>
        <v/>
      </c>
      <c r="AM727" s="248" t="str">
        <f>IF($B727&lt;&gt;"",IF(AND($C727="อาจารย์",AND($AT727=0,AND($AU727&gt;=0,$AU727&lt;=5))),1,""),"")</f>
        <v/>
      </c>
      <c r="AN727" s="250"/>
      <c r="AO727" s="251"/>
      <c r="AP727" s="251"/>
      <c r="AQ727" s="251"/>
      <c r="AR727" s="251"/>
      <c r="AS727" s="251"/>
      <c r="AT727">
        <f>IF(B727&lt;&gt;"",DATEDIF(E727,$AT$9,"Y"),"")</f>
        <v>1</v>
      </c>
      <c r="AU727">
        <f>IF(B727&lt;&gt;"",DATEDIF(E727,$AT$9,"YM"),"")</f>
        <v>11</v>
      </c>
      <c r="AV727">
        <f>IF(B727&lt;&gt;"",DATEDIF(E727,$AT$9,"MD"),"")</f>
        <v>18</v>
      </c>
    </row>
    <row r="728" spans="1:48" ht="22.5" thickBot="1">
      <c r="A728" s="221">
        <v>22</v>
      </c>
      <c r="B728" s="222" t="s">
        <v>2296</v>
      </c>
      <c r="C728" s="222" t="s">
        <v>96</v>
      </c>
      <c r="D728" s="223">
        <v>44137</v>
      </c>
      <c r="E728" s="224">
        <v>44137</v>
      </c>
      <c r="F728" s="225"/>
      <c r="G728" s="225"/>
      <c r="H728" s="226"/>
      <c r="I728" s="222" t="s">
        <v>58</v>
      </c>
      <c r="J728" s="224">
        <v>54332</v>
      </c>
      <c r="K728" s="227" t="s">
        <v>10</v>
      </c>
      <c r="L728" s="222" t="s">
        <v>2300</v>
      </c>
      <c r="M728" s="222" t="s">
        <v>11</v>
      </c>
      <c r="N728" s="222" t="s">
        <v>2468</v>
      </c>
      <c r="O728" s="222" t="s">
        <v>2469</v>
      </c>
      <c r="P728" s="227" t="s">
        <v>73</v>
      </c>
      <c r="Q728" s="227" t="s">
        <v>495</v>
      </c>
      <c r="R728" s="228"/>
      <c r="S728" s="238" t="str">
        <f>IF($B728&lt;&gt;"",IF(AND($K728="เอก",OR($AT728&gt;0,AND($AT728=0,$AU728&gt;=9))),1,""),"")</f>
        <v/>
      </c>
      <c r="T728" s="239">
        <f>IF($B728&lt;&gt;"",IF(AND($K728="โท",OR($AT728&gt;0,AND($AT728=0,$AU728&gt;=9))),1,""),"")</f>
        <v>1</v>
      </c>
      <c r="U728" s="240" t="str">
        <f>IF($B728&lt;&gt;"",IF(AND($K728="ตรี",OR($AT728&gt;0,AND($AT728=0,$AU728&gt;=9))),1,""),"")</f>
        <v/>
      </c>
      <c r="V728" s="246" t="str">
        <f>IF($B728&lt;&gt;"",IF(AND($K728="เอก",AND($AT728=0,AND($AU728&gt;=6,$AU728&lt;=8))),1,""),"")</f>
        <v/>
      </c>
      <c r="W728" s="239" t="str">
        <f>IF($B728&lt;&gt;"",IF(AND($K728="โท",AND($AT728=0,AND($AU728&gt;=6,$AU728&lt;=8))),1,""),"")</f>
        <v/>
      </c>
      <c r="X728" s="240" t="str">
        <f>IF($B728&lt;&gt;"",IF(AND($K728="ตรี",AND($AT728=0,AND($AU728&gt;=6,$AU728&lt;=8))),1,""),"")</f>
        <v/>
      </c>
      <c r="Y728" s="246" t="str">
        <f>IF($B728&lt;&gt;"",IF(AND($K728="เอก",AND($AT728=0,AND($AU728&gt;=0,$AU728&lt;=5))),1,""),"")</f>
        <v/>
      </c>
      <c r="Z728" s="239" t="str">
        <f>IF($B728&lt;&gt;"",IF(AND($K728="โท",AND($AT728=0,AND($AU728&gt;=0,$AU728&lt;=5))),1,""),"")</f>
        <v/>
      </c>
      <c r="AA728" s="249" t="str">
        <f>IF($B728&lt;&gt;"",IF(AND($K728="ตรี",AND($AT728=0,AND($AU728&gt;=0,$AU728&lt;=5))),1,""),"")</f>
        <v/>
      </c>
      <c r="AB728" s="238" t="str">
        <f>IF($B728&lt;&gt;"",IF(AND($C728="ศาสตราจารย์",OR($AT728&gt;0,AND($AT728=0,$AU728&gt;=9))),1,""),"")</f>
        <v/>
      </c>
      <c r="AC728" s="239" t="str">
        <f>IF($B728&lt;&gt;"",IF(AND($C728="รองศาสตราจารย์",OR($AT728&gt;0,AND($AT728=0,$AU728&gt;=9))),1,""),"")</f>
        <v/>
      </c>
      <c r="AD728" s="239" t="str">
        <f>IF($B728&lt;&gt;"",IF(AND($C728="ผู้ช่วยศาสตราจารย์",OR($AT728&gt;0,AND($AT728=0,$AU728&gt;=9))),1,""),"")</f>
        <v/>
      </c>
      <c r="AE728" s="240">
        <f>IF($B728&lt;&gt;"",IF(AND($C728="อาจารย์",OR($AT728&gt;0,AND($AT728=0,$AU728&gt;=9))),1,""),"")</f>
        <v>1</v>
      </c>
      <c r="AF728" s="246" t="str">
        <f>IF($B728&lt;&gt;"",IF(AND($C728="ศาสตราจารย์",AND($AT728=0,AND($AU728&gt;=6,$AU728&lt;=8))),1,""),"")</f>
        <v/>
      </c>
      <c r="AG728" s="239" t="str">
        <f>IF($B728&lt;&gt;"",IF(AND($C728="รองศาสตราจารย์",AND($AT728=0,AND($AU728&gt;=6,$AU728&lt;=8))),1,""),"")</f>
        <v/>
      </c>
      <c r="AH728" s="239" t="str">
        <f>IF($B728&lt;&gt;"",IF(AND($C728="ผู้ช่วยศาสตราจารย์",AND($AT728=0,AND($AU728&gt;=6,$AU728&lt;=8))),1,""),"")</f>
        <v/>
      </c>
      <c r="AI728" s="240" t="str">
        <f>IF($B728&lt;&gt;"",IF(AND($C728="อาจารย์",AND($AT728=0,AND($AU728&gt;=6,$AU728&lt;=8))),1,""),"")</f>
        <v/>
      </c>
      <c r="AJ728" s="246" t="str">
        <f>IF($B728&lt;&gt;"",IF(AND($C728="ศาสตราจารย์",AND($AT728=0,AND($AU728&gt;=0,$AU728&lt;=5))),1,""),"")</f>
        <v/>
      </c>
      <c r="AK728" s="239" t="str">
        <f>IF($B728&lt;&gt;"",IF(AND($C728="รองศาสตราจารย์",AND($AT728=0,AND($AU728&gt;=0,$AU728&lt;=5))),1,""),"")</f>
        <v/>
      </c>
      <c r="AL728" s="239" t="str">
        <f>IF($B728&lt;&gt;"",IF(AND($C728="ผู้ช่วยศาสตราจารย์",AND($AT728=0,AND($AU728&gt;=0,$AU728&lt;=5))),1,""),"")</f>
        <v/>
      </c>
      <c r="AM728" s="248" t="str">
        <f>IF($B728&lt;&gt;"",IF(AND($C728="อาจารย์",AND($AT728=0,AND($AU728&gt;=0,$AU728&lt;=5))),1,""),"")</f>
        <v/>
      </c>
      <c r="AN728" s="250"/>
      <c r="AO728" s="251"/>
      <c r="AP728" s="251"/>
      <c r="AQ728" s="251"/>
      <c r="AR728" s="251"/>
      <c r="AS728" s="251"/>
      <c r="AT728">
        <f>IF(B728&lt;&gt;"",DATEDIF(E728,$AT$9,"Y"),"")</f>
        <v>2</v>
      </c>
      <c r="AU728">
        <f>IF(B728&lt;&gt;"",DATEDIF(E728,$AT$9,"YM"),"")</f>
        <v>6</v>
      </c>
      <c r="AV728">
        <f>IF(B728&lt;&gt;"",DATEDIF(E728,$AT$9,"MD"),"")</f>
        <v>30</v>
      </c>
    </row>
    <row r="729" spans="1:48" ht="21.75">
      <c r="A729" s="312"/>
      <c r="B729" s="313" t="s">
        <v>1681</v>
      </c>
      <c r="C729" s="300">
        <f>SUM(S729:AA729)</f>
        <v>22</v>
      </c>
      <c r="D729" s="270"/>
      <c r="E729" s="271"/>
      <c r="F729" s="272"/>
      <c r="G729" s="272"/>
      <c r="H729" s="273"/>
      <c r="I729" s="269"/>
      <c r="J729" s="271"/>
      <c r="K729" s="274"/>
      <c r="L729" s="269"/>
      <c r="M729" s="269"/>
      <c r="N729" s="269"/>
      <c r="O729" s="269"/>
      <c r="P729" s="274"/>
      <c r="Q729" s="274"/>
      <c r="R729" s="305"/>
      <c r="S729" s="470">
        <f t="shared" ref="S729:AM729" si="682">SUM(S707:S728)</f>
        <v>19</v>
      </c>
      <c r="T729" s="471">
        <f t="shared" si="682"/>
        <v>3</v>
      </c>
      <c r="U729" s="472">
        <f t="shared" si="682"/>
        <v>0</v>
      </c>
      <c r="V729" s="473">
        <f t="shared" si="682"/>
        <v>0</v>
      </c>
      <c r="W729" s="471">
        <f t="shared" si="682"/>
        <v>0</v>
      </c>
      <c r="X729" s="472">
        <f t="shared" si="682"/>
        <v>0</v>
      </c>
      <c r="Y729" s="473">
        <f t="shared" si="682"/>
        <v>0</v>
      </c>
      <c r="Z729" s="471">
        <f t="shared" si="682"/>
        <v>0</v>
      </c>
      <c r="AA729" s="474">
        <f t="shared" si="682"/>
        <v>0</v>
      </c>
      <c r="AB729" s="470">
        <f t="shared" si="682"/>
        <v>0</v>
      </c>
      <c r="AC729" s="471">
        <f t="shared" si="682"/>
        <v>5</v>
      </c>
      <c r="AD729" s="471">
        <f t="shared" si="682"/>
        <v>13</v>
      </c>
      <c r="AE729" s="472">
        <f t="shared" si="682"/>
        <v>4</v>
      </c>
      <c r="AF729" s="473">
        <f t="shared" si="682"/>
        <v>0</v>
      </c>
      <c r="AG729" s="471">
        <f t="shared" si="682"/>
        <v>0</v>
      </c>
      <c r="AH729" s="471">
        <f t="shared" si="682"/>
        <v>0</v>
      </c>
      <c r="AI729" s="472">
        <f t="shared" si="682"/>
        <v>0</v>
      </c>
      <c r="AJ729" s="473">
        <f t="shared" si="682"/>
        <v>0</v>
      </c>
      <c r="AK729" s="471">
        <f t="shared" si="682"/>
        <v>0</v>
      </c>
      <c r="AL729" s="471">
        <f t="shared" si="682"/>
        <v>0</v>
      </c>
      <c r="AM729" s="294">
        <f t="shared" si="682"/>
        <v>0</v>
      </c>
      <c r="AN729" s="250"/>
      <c r="AO729" s="251"/>
      <c r="AP729" s="251"/>
      <c r="AQ729" s="251"/>
      <c r="AR729" s="251"/>
      <c r="AS729" s="251"/>
    </row>
    <row r="730" spans="1:48" ht="22.5" thickBot="1">
      <c r="A730" s="282"/>
      <c r="B730" s="283" t="s">
        <v>1683</v>
      </c>
      <c r="C730" s="301">
        <f>SUM(S730:AA730)</f>
        <v>22</v>
      </c>
      <c r="D730" s="285"/>
      <c r="E730" s="286"/>
      <c r="F730" s="287"/>
      <c r="G730" s="287"/>
      <c r="H730" s="288"/>
      <c r="I730" s="284"/>
      <c r="J730" s="286"/>
      <c r="K730" s="289"/>
      <c r="L730" s="284"/>
      <c r="M730" s="284"/>
      <c r="N730" s="284"/>
      <c r="O730" s="284"/>
      <c r="P730" s="289"/>
      <c r="Q730" s="289"/>
      <c r="R730" s="306"/>
      <c r="S730" s="295">
        <f>S729</f>
        <v>19</v>
      </c>
      <c r="T730" s="296">
        <f t="shared" ref="T730" si="683">T729</f>
        <v>3</v>
      </c>
      <c r="U730" s="297">
        <f t="shared" ref="U730" si="684">U729</f>
        <v>0</v>
      </c>
      <c r="V730" s="302">
        <f>V729/2</f>
        <v>0</v>
      </c>
      <c r="W730" s="303">
        <f t="shared" ref="W730" si="685">W729/2</f>
        <v>0</v>
      </c>
      <c r="X730" s="304">
        <f t="shared" ref="X730" si="686">X729/2</f>
        <v>0</v>
      </c>
      <c r="Y730" s="298"/>
      <c r="Z730" s="296"/>
      <c r="AA730" s="299"/>
      <c r="AB730" s="298">
        <f>AB729</f>
        <v>0</v>
      </c>
      <c r="AC730" s="296">
        <f t="shared" ref="AC730" si="687">AC729</f>
        <v>5</v>
      </c>
      <c r="AD730" s="296">
        <f t="shared" ref="AD730" si="688">AD729</f>
        <v>13</v>
      </c>
      <c r="AE730" s="297">
        <f t="shared" ref="AE730" si="689">AE729</f>
        <v>4</v>
      </c>
      <c r="AF730" s="302">
        <f>AF729/2</f>
        <v>0</v>
      </c>
      <c r="AG730" s="303">
        <f t="shared" ref="AG730" si="690">AG729/2</f>
        <v>0</v>
      </c>
      <c r="AH730" s="303">
        <f t="shared" ref="AH730" si="691">AH729/2</f>
        <v>0</v>
      </c>
      <c r="AI730" s="304">
        <f t="shared" ref="AI730" si="692">AI729/2</f>
        <v>0</v>
      </c>
      <c r="AJ730" s="298"/>
      <c r="AK730" s="296"/>
      <c r="AL730" s="296"/>
      <c r="AM730" s="299"/>
      <c r="AN730" s="250"/>
      <c r="AO730" s="251"/>
      <c r="AP730" s="251"/>
      <c r="AQ730" s="251"/>
      <c r="AR730" s="251"/>
      <c r="AS730" s="251"/>
    </row>
    <row r="731" spans="1:48">
      <c r="A731" s="51"/>
      <c r="B731" s="51"/>
      <c r="C731" s="51"/>
      <c r="E731" s="56"/>
      <c r="F731" s="56"/>
      <c r="G731" s="56"/>
      <c r="H731" s="54"/>
      <c r="I731" s="51"/>
      <c r="J731" s="56"/>
      <c r="K731" s="57"/>
      <c r="L731" s="53"/>
      <c r="M731" s="53"/>
      <c r="N731" s="53"/>
      <c r="O731" s="53"/>
      <c r="R731" s="51"/>
    </row>
    <row r="732" spans="1:48">
      <c r="A732" s="51"/>
      <c r="B732" s="51"/>
      <c r="C732" s="51"/>
      <c r="E732" s="56"/>
      <c r="F732" s="56"/>
      <c r="G732" s="56"/>
      <c r="H732" s="54"/>
      <c r="I732" s="51"/>
      <c r="J732" s="56"/>
      <c r="R732" s="51"/>
    </row>
  </sheetData>
  <mergeCells count="16">
    <mergeCell ref="A8:B8"/>
    <mergeCell ref="S3:AA3"/>
    <mergeCell ref="AB3:AM3"/>
    <mergeCell ref="AN3:AS3"/>
    <mergeCell ref="S4:U4"/>
    <mergeCell ref="V4:X4"/>
    <mergeCell ref="Y4:AA4"/>
    <mergeCell ref="AB4:AE4"/>
    <mergeCell ref="AF4:AI4"/>
    <mergeCell ref="AJ4:AM4"/>
    <mergeCell ref="AN4:AO4"/>
    <mergeCell ref="AP4:AQ4"/>
    <mergeCell ref="AR4:AS4"/>
    <mergeCell ref="V5:X5"/>
    <mergeCell ref="AF5:AI5"/>
    <mergeCell ref="AP5:AQ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91"/>
  <sheetViews>
    <sheetView showGridLines="0" topLeftCell="A1865" workbookViewId="0">
      <selection activeCell="B70" sqref="B70"/>
    </sheetView>
  </sheetViews>
  <sheetFormatPr defaultRowHeight="19.5"/>
  <cols>
    <col min="1" max="1" width="5.85546875" style="40" customWidth="1"/>
    <col min="2" max="2" width="34.42578125" style="40" bestFit="1" customWidth="1"/>
    <col min="3" max="3" width="12.42578125" style="40" bestFit="1" customWidth="1"/>
    <col min="4" max="4" width="10.28515625" style="58" bestFit="1" customWidth="1"/>
    <col min="5" max="7" width="10.28515625" style="60" bestFit="1" customWidth="1"/>
    <col min="8" max="8" width="8.7109375" style="61" bestFit="1" customWidth="1"/>
    <col min="9" max="9" width="18.140625" style="40" bestFit="1" customWidth="1"/>
    <col min="10" max="10" width="3.85546875" style="40" hidden="1" customWidth="1"/>
    <col min="11" max="11" width="9.7109375" style="60" hidden="1" customWidth="1"/>
    <col min="12" max="12" width="8.5703125" style="59" customWidth="1"/>
    <col min="13" max="13" width="39.85546875" style="40" customWidth="1"/>
    <col min="14" max="16" width="9" style="40" hidden="1" customWidth="1"/>
    <col min="17" max="17" width="9" style="59" hidden="1" customWidth="1"/>
    <col min="18" max="18" width="6" style="59" customWidth="1"/>
  </cols>
  <sheetData>
    <row r="1" spans="1:18" ht="21.75">
      <c r="A1" s="435" t="s">
        <v>2582</v>
      </c>
    </row>
    <row r="2" spans="1:18" ht="21.75">
      <c r="A2" s="435" t="s">
        <v>2583</v>
      </c>
    </row>
    <row r="3" spans="1:18" ht="21.75">
      <c r="A3" s="62" t="s">
        <v>1634</v>
      </c>
      <c r="B3" s="62" t="s">
        <v>1635</v>
      </c>
      <c r="C3" s="62" t="s">
        <v>1636</v>
      </c>
      <c r="D3" s="63" t="s">
        <v>1637</v>
      </c>
      <c r="E3" s="63" t="s">
        <v>1638</v>
      </c>
      <c r="F3" s="63" t="s">
        <v>1638</v>
      </c>
      <c r="G3" s="63" t="s">
        <v>1638</v>
      </c>
      <c r="H3" s="63" t="s">
        <v>1638</v>
      </c>
      <c r="I3" s="62" t="s">
        <v>1639</v>
      </c>
      <c r="J3" s="62"/>
      <c r="K3" s="63"/>
      <c r="L3" s="62" t="s">
        <v>1640</v>
      </c>
      <c r="M3" s="62" t="s">
        <v>1647</v>
      </c>
      <c r="N3" s="64"/>
      <c r="O3" s="64"/>
      <c r="P3" s="64"/>
      <c r="Q3" s="65"/>
      <c r="R3" s="62" t="s">
        <v>1648</v>
      </c>
    </row>
    <row r="4" spans="1:18" ht="21.75">
      <c r="A4" s="66"/>
      <c r="B4" s="66"/>
      <c r="C4" s="66"/>
      <c r="D4" s="67"/>
      <c r="E4" s="67" t="s">
        <v>1641</v>
      </c>
      <c r="F4" s="67" t="s">
        <v>1642</v>
      </c>
      <c r="G4" s="67" t="s">
        <v>1643</v>
      </c>
      <c r="H4" s="67" t="s">
        <v>1644</v>
      </c>
      <c r="I4" s="66"/>
      <c r="J4" s="66"/>
      <c r="K4" s="67"/>
      <c r="L4" s="66" t="s">
        <v>1645</v>
      </c>
      <c r="M4" s="66"/>
      <c r="N4" s="68"/>
      <c r="O4" s="68"/>
      <c r="P4" s="68"/>
      <c r="Q4" s="69"/>
      <c r="R4" s="69"/>
    </row>
    <row r="5" spans="1:18" ht="21.75">
      <c r="A5" s="85"/>
      <c r="B5" s="85"/>
      <c r="C5" s="85"/>
      <c r="D5" s="86"/>
      <c r="E5" s="86" t="s">
        <v>1646</v>
      </c>
      <c r="F5" s="86"/>
      <c r="G5" s="86"/>
      <c r="H5" s="86"/>
      <c r="I5" s="85"/>
      <c r="J5" s="85"/>
      <c r="K5" s="86"/>
      <c r="L5" s="85"/>
      <c r="M5" s="85"/>
      <c r="N5" s="87"/>
      <c r="O5" s="87"/>
      <c r="P5" s="87"/>
      <c r="Q5" s="88"/>
      <c r="R5" s="88"/>
    </row>
    <row r="6" spans="1:18" ht="24">
      <c r="A6" s="96" t="s">
        <v>0</v>
      </c>
      <c r="B6" s="97"/>
      <c r="C6" s="98"/>
      <c r="D6" s="99"/>
      <c r="E6" s="100"/>
      <c r="F6" s="100"/>
      <c r="G6" s="100"/>
      <c r="H6" s="101"/>
      <c r="I6" s="98"/>
      <c r="J6" s="98"/>
      <c r="K6" s="100"/>
      <c r="L6" s="102"/>
      <c r="M6" s="98"/>
      <c r="N6" s="98"/>
      <c r="O6" s="98"/>
      <c r="P6" s="98"/>
      <c r="Q6" s="102"/>
      <c r="R6" s="102"/>
    </row>
    <row r="7" spans="1:18" ht="21.75">
      <c r="A7" s="74">
        <v>1</v>
      </c>
      <c r="B7" s="75" t="s">
        <v>2215</v>
      </c>
      <c r="C7" s="75" t="s">
        <v>1</v>
      </c>
      <c r="D7" s="71">
        <v>34425</v>
      </c>
      <c r="E7" s="76">
        <v>37210</v>
      </c>
      <c r="F7" s="76">
        <v>40310</v>
      </c>
      <c r="G7" s="76">
        <v>43195</v>
      </c>
      <c r="H7" s="73"/>
      <c r="I7" s="75" t="s">
        <v>58</v>
      </c>
      <c r="J7" s="70"/>
      <c r="K7" s="76">
        <v>46661</v>
      </c>
      <c r="L7" s="77" t="s">
        <v>3</v>
      </c>
      <c r="M7" s="75" t="s">
        <v>36</v>
      </c>
      <c r="N7" s="75" t="s">
        <v>5</v>
      </c>
      <c r="O7" s="75" t="s">
        <v>37</v>
      </c>
      <c r="P7" s="75" t="s">
        <v>7</v>
      </c>
      <c r="Q7" s="77" t="s">
        <v>9</v>
      </c>
      <c r="R7" s="77" t="s">
        <v>38</v>
      </c>
    </row>
    <row r="8" spans="1:18" ht="21.75">
      <c r="A8" s="70" t="s">
        <v>1667</v>
      </c>
      <c r="B8" s="70"/>
      <c r="C8" s="70"/>
      <c r="D8" s="71"/>
      <c r="E8" s="72"/>
      <c r="F8" s="72"/>
      <c r="G8" s="72"/>
      <c r="H8" s="73"/>
      <c r="I8" s="70"/>
      <c r="J8" s="70"/>
      <c r="K8" s="72"/>
      <c r="L8" s="77" t="s">
        <v>10</v>
      </c>
      <c r="M8" s="75" t="s">
        <v>39</v>
      </c>
      <c r="N8" s="75" t="s">
        <v>29</v>
      </c>
      <c r="O8" s="75" t="s">
        <v>37</v>
      </c>
      <c r="P8" s="75" t="s">
        <v>7</v>
      </c>
      <c r="Q8" s="77" t="s">
        <v>40</v>
      </c>
      <c r="R8" s="77" t="s">
        <v>41</v>
      </c>
    </row>
    <row r="9" spans="1:18" ht="21.75">
      <c r="A9" s="89" t="s">
        <v>1667</v>
      </c>
      <c r="B9" s="89"/>
      <c r="C9" s="89"/>
      <c r="D9" s="90"/>
      <c r="E9" s="91"/>
      <c r="F9" s="91"/>
      <c r="G9" s="91"/>
      <c r="H9" s="92"/>
      <c r="I9" s="89"/>
      <c r="J9" s="89"/>
      <c r="K9" s="91"/>
      <c r="L9" s="94" t="s">
        <v>16</v>
      </c>
      <c r="M9" s="95" t="s">
        <v>1885</v>
      </c>
      <c r="N9" s="95" t="s">
        <v>43</v>
      </c>
      <c r="O9" s="95" t="s">
        <v>1886</v>
      </c>
      <c r="P9" s="95" t="s">
        <v>45</v>
      </c>
      <c r="Q9" s="94" t="s">
        <v>46</v>
      </c>
      <c r="R9" s="94" t="s">
        <v>47</v>
      </c>
    </row>
    <row r="10" spans="1:18" ht="21.75">
      <c r="A10" s="74">
        <v>2</v>
      </c>
      <c r="B10" s="75" t="s">
        <v>2304</v>
      </c>
      <c r="C10" s="75" t="s">
        <v>1</v>
      </c>
      <c r="D10" s="71">
        <v>37043</v>
      </c>
      <c r="E10" s="76">
        <v>37043</v>
      </c>
      <c r="F10" s="76">
        <v>38912</v>
      </c>
      <c r="G10" s="76">
        <v>43784</v>
      </c>
      <c r="H10" s="73"/>
      <c r="I10" s="75" t="s">
        <v>58</v>
      </c>
      <c r="J10" s="70"/>
      <c r="K10" s="76">
        <v>47027</v>
      </c>
      <c r="L10" s="77" t="s">
        <v>3</v>
      </c>
      <c r="M10" s="75" t="s">
        <v>2079</v>
      </c>
      <c r="N10" s="75" t="s">
        <v>5</v>
      </c>
      <c r="O10" s="75" t="s">
        <v>2080</v>
      </c>
      <c r="P10" s="75" t="s">
        <v>53</v>
      </c>
      <c r="Q10" s="77" t="s">
        <v>59</v>
      </c>
      <c r="R10" s="77" t="s">
        <v>60</v>
      </c>
    </row>
    <row r="11" spans="1:18" ht="21.75">
      <c r="A11" s="70" t="s">
        <v>1667</v>
      </c>
      <c r="B11" s="70"/>
      <c r="C11" s="70"/>
      <c r="D11" s="71"/>
      <c r="E11" s="72"/>
      <c r="F11" s="72"/>
      <c r="G11" s="72"/>
      <c r="H11" s="73"/>
      <c r="I11" s="70"/>
      <c r="J11" s="70"/>
      <c r="K11" s="72"/>
      <c r="L11" s="77" t="s">
        <v>10</v>
      </c>
      <c r="M11" s="75" t="s">
        <v>61</v>
      </c>
      <c r="N11" s="75" t="s">
        <v>11</v>
      </c>
      <c r="O11" s="75" t="s">
        <v>62</v>
      </c>
      <c r="P11" s="75" t="s">
        <v>63</v>
      </c>
      <c r="Q11" s="77" t="s">
        <v>40</v>
      </c>
      <c r="R11" s="77" t="s">
        <v>64</v>
      </c>
    </row>
    <row r="12" spans="1:18" ht="21.75">
      <c r="A12" s="70" t="s">
        <v>1667</v>
      </c>
      <c r="B12" s="70"/>
      <c r="C12" s="70"/>
      <c r="D12" s="71"/>
      <c r="E12" s="72"/>
      <c r="F12" s="72"/>
      <c r="G12" s="72"/>
      <c r="H12" s="73"/>
      <c r="I12" s="70"/>
      <c r="J12" s="70"/>
      <c r="K12" s="72"/>
      <c r="L12" s="77" t="s">
        <v>10</v>
      </c>
      <c r="M12" s="75" t="s">
        <v>65</v>
      </c>
      <c r="N12" s="75" t="s">
        <v>11</v>
      </c>
      <c r="O12" s="75" t="s">
        <v>66</v>
      </c>
      <c r="P12" s="75" t="s">
        <v>67</v>
      </c>
      <c r="Q12" s="77" t="s">
        <v>54</v>
      </c>
      <c r="R12" s="77" t="s">
        <v>40</v>
      </c>
    </row>
    <row r="13" spans="1:18" ht="21.75">
      <c r="A13" s="70" t="s">
        <v>1667</v>
      </c>
      <c r="B13" s="70"/>
      <c r="C13" s="70"/>
      <c r="D13" s="71"/>
      <c r="E13" s="72"/>
      <c r="F13" s="72"/>
      <c r="G13" s="72"/>
      <c r="H13" s="73"/>
      <c r="I13" s="70"/>
      <c r="J13" s="70"/>
      <c r="K13" s="72"/>
      <c r="L13" s="77" t="s">
        <v>16</v>
      </c>
      <c r="M13" s="75" t="s">
        <v>68</v>
      </c>
      <c r="N13" s="75" t="s">
        <v>69</v>
      </c>
      <c r="O13" s="75" t="s">
        <v>70</v>
      </c>
      <c r="P13" s="75" t="s">
        <v>71</v>
      </c>
      <c r="Q13" s="77" t="s">
        <v>72</v>
      </c>
      <c r="R13" s="77" t="s">
        <v>73</v>
      </c>
    </row>
    <row r="14" spans="1:18" ht="21.75">
      <c r="A14" s="89" t="s">
        <v>1667</v>
      </c>
      <c r="B14" s="89"/>
      <c r="C14" s="89"/>
      <c r="D14" s="90"/>
      <c r="E14" s="91"/>
      <c r="F14" s="91"/>
      <c r="G14" s="91"/>
      <c r="H14" s="92"/>
      <c r="I14" s="89"/>
      <c r="J14" s="89"/>
      <c r="K14" s="91"/>
      <c r="L14" s="94" t="s">
        <v>16</v>
      </c>
      <c r="M14" s="95" t="s">
        <v>17</v>
      </c>
      <c r="N14" s="95" t="s">
        <v>18</v>
      </c>
      <c r="O14" s="95" t="s">
        <v>19</v>
      </c>
      <c r="P14" s="95" t="s">
        <v>20</v>
      </c>
      <c r="Q14" s="94" t="s">
        <v>15</v>
      </c>
      <c r="R14" s="94" t="s">
        <v>46</v>
      </c>
    </row>
    <row r="15" spans="1:18" ht="21.75">
      <c r="A15" s="74">
        <v>3</v>
      </c>
      <c r="B15" s="75" t="s">
        <v>2305</v>
      </c>
      <c r="C15" s="75" t="s">
        <v>1</v>
      </c>
      <c r="D15" s="71">
        <v>39925</v>
      </c>
      <c r="E15" s="76">
        <v>39925</v>
      </c>
      <c r="F15" s="76">
        <v>41491</v>
      </c>
      <c r="G15" s="76">
        <v>44204</v>
      </c>
      <c r="H15" s="73"/>
      <c r="I15" s="75" t="s">
        <v>58</v>
      </c>
      <c r="J15" s="70"/>
      <c r="K15" s="76">
        <v>47027</v>
      </c>
      <c r="L15" s="77" t="s">
        <v>3</v>
      </c>
      <c r="M15" s="75" t="s">
        <v>4</v>
      </c>
      <c r="N15" s="75" t="s">
        <v>5</v>
      </c>
      <c r="O15" s="75" t="s">
        <v>6</v>
      </c>
      <c r="P15" s="75" t="s">
        <v>7</v>
      </c>
      <c r="Q15" s="77" t="s">
        <v>59</v>
      </c>
      <c r="R15" s="77" t="s">
        <v>38</v>
      </c>
    </row>
    <row r="16" spans="1:18" ht="21.75">
      <c r="A16" s="70" t="s">
        <v>1667</v>
      </c>
      <c r="B16" s="70"/>
      <c r="C16" s="70"/>
      <c r="D16" s="71"/>
      <c r="E16" s="72"/>
      <c r="F16" s="72"/>
      <c r="G16" s="72"/>
      <c r="H16" s="73"/>
      <c r="I16" s="70"/>
      <c r="J16" s="70"/>
      <c r="K16" s="72"/>
      <c r="L16" s="77" t="s">
        <v>10</v>
      </c>
      <c r="M16" s="75" t="s">
        <v>74</v>
      </c>
      <c r="N16" s="75" t="s">
        <v>29</v>
      </c>
      <c r="O16" s="75" t="s">
        <v>75</v>
      </c>
      <c r="P16" s="75" t="s">
        <v>7</v>
      </c>
      <c r="Q16" s="77" t="s">
        <v>64</v>
      </c>
      <c r="R16" s="77" t="s">
        <v>9</v>
      </c>
    </row>
    <row r="17" spans="1:18" ht="21.75">
      <c r="A17" s="89" t="s">
        <v>1667</v>
      </c>
      <c r="B17" s="89"/>
      <c r="C17" s="89"/>
      <c r="D17" s="90"/>
      <c r="E17" s="91"/>
      <c r="F17" s="91"/>
      <c r="G17" s="91"/>
      <c r="H17" s="92"/>
      <c r="I17" s="89"/>
      <c r="J17" s="89"/>
      <c r="K17" s="91"/>
      <c r="L17" s="94" t="s">
        <v>16</v>
      </c>
      <c r="M17" s="95" t="s">
        <v>2501</v>
      </c>
      <c r="N17" s="95" t="s">
        <v>77</v>
      </c>
      <c r="O17" s="89"/>
      <c r="P17" s="95" t="s">
        <v>7</v>
      </c>
      <c r="Q17" s="94" t="s">
        <v>34</v>
      </c>
      <c r="R17" s="94" t="s">
        <v>46</v>
      </c>
    </row>
    <row r="18" spans="1:18" ht="21.75">
      <c r="A18" s="74">
        <v>4</v>
      </c>
      <c r="B18" s="75" t="s">
        <v>22</v>
      </c>
      <c r="C18" s="75" t="s">
        <v>1</v>
      </c>
      <c r="D18" s="71">
        <v>33815</v>
      </c>
      <c r="E18" s="76">
        <v>33815</v>
      </c>
      <c r="F18" s="76">
        <v>35717</v>
      </c>
      <c r="G18" s="76">
        <v>38553</v>
      </c>
      <c r="H18" s="73"/>
      <c r="I18" s="75" t="s">
        <v>58</v>
      </c>
      <c r="J18" s="70"/>
      <c r="K18" s="76">
        <v>45200</v>
      </c>
      <c r="L18" s="77" t="s">
        <v>3</v>
      </c>
      <c r="M18" s="75" t="s">
        <v>23</v>
      </c>
      <c r="N18" s="75" t="s">
        <v>1884</v>
      </c>
      <c r="O18" s="75" t="s">
        <v>24</v>
      </c>
      <c r="P18" s="75" t="s">
        <v>25</v>
      </c>
      <c r="Q18" s="77" t="s">
        <v>8</v>
      </c>
      <c r="R18" s="77" t="s">
        <v>27</v>
      </c>
    </row>
    <row r="19" spans="1:18" ht="21.75">
      <c r="A19" s="70" t="s">
        <v>1667</v>
      </c>
      <c r="B19" s="70"/>
      <c r="C19" s="70"/>
      <c r="D19" s="71"/>
      <c r="E19" s="72"/>
      <c r="F19" s="72"/>
      <c r="G19" s="72"/>
      <c r="H19" s="73"/>
      <c r="I19" s="70"/>
      <c r="J19" s="70"/>
      <c r="K19" s="72"/>
      <c r="L19" s="77" t="s">
        <v>10</v>
      </c>
      <c r="M19" s="75" t="s">
        <v>28</v>
      </c>
      <c r="N19" s="75" t="s">
        <v>29</v>
      </c>
      <c r="O19" s="75" t="s">
        <v>30</v>
      </c>
      <c r="P19" s="75" t="s">
        <v>31</v>
      </c>
      <c r="Q19" s="77" t="s">
        <v>15</v>
      </c>
      <c r="R19" s="77" t="s">
        <v>32</v>
      </c>
    </row>
    <row r="20" spans="1:18" ht="21.75">
      <c r="A20" s="89" t="s">
        <v>1667</v>
      </c>
      <c r="B20" s="89"/>
      <c r="C20" s="89"/>
      <c r="D20" s="90"/>
      <c r="E20" s="91"/>
      <c r="F20" s="91"/>
      <c r="G20" s="91"/>
      <c r="H20" s="92"/>
      <c r="I20" s="89"/>
      <c r="J20" s="89"/>
      <c r="K20" s="91"/>
      <c r="L20" s="94" t="s">
        <v>16</v>
      </c>
      <c r="M20" s="95" t="s">
        <v>17</v>
      </c>
      <c r="N20" s="95" t="s">
        <v>18</v>
      </c>
      <c r="O20" s="95" t="s">
        <v>19</v>
      </c>
      <c r="P20" s="95" t="s">
        <v>20</v>
      </c>
      <c r="Q20" s="94" t="s">
        <v>33</v>
      </c>
      <c r="R20" s="94" t="s">
        <v>34</v>
      </c>
    </row>
    <row r="21" spans="1:18" ht="21.75">
      <c r="A21" s="74">
        <v>5</v>
      </c>
      <c r="B21" s="75" t="s">
        <v>2069</v>
      </c>
      <c r="C21" s="75" t="s">
        <v>1</v>
      </c>
      <c r="D21" s="71">
        <v>35811</v>
      </c>
      <c r="E21" s="76">
        <v>35811</v>
      </c>
      <c r="F21" s="76">
        <v>38301</v>
      </c>
      <c r="G21" s="76">
        <v>43473</v>
      </c>
      <c r="H21" s="73"/>
      <c r="I21" s="75" t="s">
        <v>58</v>
      </c>
      <c r="J21" s="70"/>
      <c r="K21" s="76">
        <v>48122</v>
      </c>
      <c r="L21" s="77" t="s">
        <v>3</v>
      </c>
      <c r="M21" s="75" t="s">
        <v>2075</v>
      </c>
      <c r="N21" s="75" t="s">
        <v>2076</v>
      </c>
      <c r="O21" s="75" t="s">
        <v>1813</v>
      </c>
      <c r="P21" s="75" t="s">
        <v>1814</v>
      </c>
      <c r="Q21" s="77" t="s">
        <v>99</v>
      </c>
      <c r="R21" s="77" t="s">
        <v>60</v>
      </c>
    </row>
    <row r="22" spans="1:18" ht="21.75">
      <c r="A22" s="70" t="s">
        <v>1667</v>
      </c>
      <c r="B22" s="70"/>
      <c r="C22" s="70"/>
      <c r="D22" s="71"/>
      <c r="E22" s="72"/>
      <c r="F22" s="72"/>
      <c r="G22" s="72"/>
      <c r="H22" s="73"/>
      <c r="I22" s="70"/>
      <c r="J22" s="70"/>
      <c r="K22" s="72"/>
      <c r="L22" s="77" t="s">
        <v>3</v>
      </c>
      <c r="M22" s="75" t="s">
        <v>2077</v>
      </c>
      <c r="N22" s="75" t="s">
        <v>88</v>
      </c>
      <c r="O22" s="75" t="s">
        <v>2078</v>
      </c>
      <c r="P22" s="75" t="s">
        <v>90</v>
      </c>
      <c r="Q22" s="77" t="s">
        <v>38</v>
      </c>
      <c r="R22" s="77" t="s">
        <v>60</v>
      </c>
    </row>
    <row r="23" spans="1:18" ht="21.75">
      <c r="A23" s="70" t="s">
        <v>1667</v>
      </c>
      <c r="B23" s="70"/>
      <c r="C23" s="70"/>
      <c r="D23" s="71"/>
      <c r="E23" s="72"/>
      <c r="F23" s="72"/>
      <c r="G23" s="72"/>
      <c r="H23" s="73"/>
      <c r="I23" s="70"/>
      <c r="J23" s="70"/>
      <c r="K23" s="72"/>
      <c r="L23" s="77" t="s">
        <v>10</v>
      </c>
      <c r="M23" s="75" t="s">
        <v>28</v>
      </c>
      <c r="N23" s="75" t="s">
        <v>29</v>
      </c>
      <c r="O23" s="75" t="s">
        <v>30</v>
      </c>
      <c r="P23" s="75" t="s">
        <v>31</v>
      </c>
      <c r="Q23" s="77" t="s">
        <v>54</v>
      </c>
      <c r="R23" s="77" t="s">
        <v>40</v>
      </c>
    </row>
    <row r="24" spans="1:18" ht="21.75">
      <c r="A24" s="89" t="s">
        <v>1667</v>
      </c>
      <c r="B24" s="89"/>
      <c r="C24" s="89"/>
      <c r="D24" s="90"/>
      <c r="E24" s="91"/>
      <c r="F24" s="91"/>
      <c r="G24" s="91"/>
      <c r="H24" s="92"/>
      <c r="I24" s="89"/>
      <c r="J24" s="89"/>
      <c r="K24" s="91"/>
      <c r="L24" s="94" t="s">
        <v>16</v>
      </c>
      <c r="M24" s="95" t="s">
        <v>42</v>
      </c>
      <c r="N24" s="95" t="s">
        <v>43</v>
      </c>
      <c r="O24" s="95" t="s">
        <v>44</v>
      </c>
      <c r="P24" s="95" t="s">
        <v>45</v>
      </c>
      <c r="Q24" s="94" t="s">
        <v>47</v>
      </c>
      <c r="R24" s="94" t="s">
        <v>76</v>
      </c>
    </row>
    <row r="25" spans="1:18" ht="21.75">
      <c r="A25" s="74">
        <v>6</v>
      </c>
      <c r="B25" s="75" t="s">
        <v>2216</v>
      </c>
      <c r="C25" s="75" t="s">
        <v>1</v>
      </c>
      <c r="D25" s="71">
        <v>31190</v>
      </c>
      <c r="E25" s="76">
        <v>34639</v>
      </c>
      <c r="F25" s="76">
        <v>36937</v>
      </c>
      <c r="G25" s="76">
        <v>43377</v>
      </c>
      <c r="H25" s="73"/>
      <c r="I25" s="75" t="s">
        <v>58</v>
      </c>
      <c r="J25" s="70"/>
      <c r="K25" s="76">
        <v>45200</v>
      </c>
      <c r="L25" s="77" t="s">
        <v>10</v>
      </c>
      <c r="M25" s="75" t="s">
        <v>91</v>
      </c>
      <c r="N25" s="75" t="s">
        <v>11</v>
      </c>
      <c r="O25" s="75" t="s">
        <v>92</v>
      </c>
      <c r="P25" s="75" t="s">
        <v>1742</v>
      </c>
      <c r="Q25" s="77" t="s">
        <v>57</v>
      </c>
      <c r="R25" s="77" t="s">
        <v>46</v>
      </c>
    </row>
    <row r="26" spans="1:18" ht="21.75">
      <c r="A26" s="89" t="s">
        <v>1667</v>
      </c>
      <c r="B26" s="89"/>
      <c r="C26" s="89"/>
      <c r="D26" s="90"/>
      <c r="E26" s="91"/>
      <c r="F26" s="91"/>
      <c r="G26" s="91"/>
      <c r="H26" s="92"/>
      <c r="I26" s="89"/>
      <c r="J26" s="89"/>
      <c r="K26" s="91"/>
      <c r="L26" s="94" t="s">
        <v>16</v>
      </c>
      <c r="M26" s="95" t="s">
        <v>93</v>
      </c>
      <c r="N26" s="95" t="s">
        <v>18</v>
      </c>
      <c r="O26" s="95" t="s">
        <v>94</v>
      </c>
      <c r="P26" s="95" t="s">
        <v>31</v>
      </c>
      <c r="Q26" s="94" t="s">
        <v>95</v>
      </c>
      <c r="R26" s="94" t="s">
        <v>14</v>
      </c>
    </row>
    <row r="27" spans="1:18" ht="21.75">
      <c r="A27" s="74">
        <v>7</v>
      </c>
      <c r="B27" s="75" t="s">
        <v>2217</v>
      </c>
      <c r="C27" s="75" t="s">
        <v>35</v>
      </c>
      <c r="D27" s="71">
        <v>34163</v>
      </c>
      <c r="E27" s="76">
        <v>34163</v>
      </c>
      <c r="F27" s="76">
        <v>43363</v>
      </c>
      <c r="G27" s="72"/>
      <c r="H27" s="73"/>
      <c r="I27" s="75" t="s">
        <v>58</v>
      </c>
      <c r="J27" s="70"/>
      <c r="K27" s="76">
        <v>45931</v>
      </c>
      <c r="L27" s="77" t="s">
        <v>3</v>
      </c>
      <c r="M27" s="75" t="s">
        <v>97</v>
      </c>
      <c r="N27" s="75" t="s">
        <v>88</v>
      </c>
      <c r="O27" s="75" t="s">
        <v>98</v>
      </c>
      <c r="P27" s="75" t="s">
        <v>31</v>
      </c>
      <c r="Q27" s="77" t="s">
        <v>27</v>
      </c>
      <c r="R27" s="77" t="s">
        <v>99</v>
      </c>
    </row>
    <row r="28" spans="1:18" ht="21.75">
      <c r="A28" s="70" t="s">
        <v>1667</v>
      </c>
      <c r="B28" s="70"/>
      <c r="C28" s="70"/>
      <c r="D28" s="71"/>
      <c r="E28" s="72"/>
      <c r="F28" s="72"/>
      <c r="G28" s="72"/>
      <c r="H28" s="73"/>
      <c r="I28" s="70"/>
      <c r="J28" s="70"/>
      <c r="K28" s="72"/>
      <c r="L28" s="77" t="s">
        <v>10</v>
      </c>
      <c r="M28" s="75" t="s">
        <v>100</v>
      </c>
      <c r="N28" s="75" t="s">
        <v>29</v>
      </c>
      <c r="O28" s="75" t="s">
        <v>98</v>
      </c>
      <c r="P28" s="75" t="s">
        <v>53</v>
      </c>
      <c r="Q28" s="77" t="s">
        <v>101</v>
      </c>
      <c r="R28" s="77" t="s">
        <v>76</v>
      </c>
    </row>
    <row r="29" spans="1:18" ht="21.75">
      <c r="A29" s="89" t="s">
        <v>1667</v>
      </c>
      <c r="B29" s="89"/>
      <c r="C29" s="89"/>
      <c r="D29" s="90"/>
      <c r="E29" s="91"/>
      <c r="F29" s="91"/>
      <c r="G29" s="91"/>
      <c r="H29" s="92"/>
      <c r="I29" s="89"/>
      <c r="J29" s="89"/>
      <c r="K29" s="91"/>
      <c r="L29" s="94" t="s">
        <v>16</v>
      </c>
      <c r="M29" s="95" t="s">
        <v>84</v>
      </c>
      <c r="N29" s="95" t="s">
        <v>18</v>
      </c>
      <c r="O29" s="95" t="s">
        <v>37</v>
      </c>
      <c r="P29" s="95" t="s">
        <v>20</v>
      </c>
      <c r="Q29" s="94" t="s">
        <v>21</v>
      </c>
      <c r="R29" s="94" t="s">
        <v>15</v>
      </c>
    </row>
    <row r="30" spans="1:18" ht="21.75">
      <c r="A30" s="74">
        <v>8</v>
      </c>
      <c r="B30" s="75" t="s">
        <v>48</v>
      </c>
      <c r="C30" s="75" t="s">
        <v>35</v>
      </c>
      <c r="D30" s="71">
        <v>34533</v>
      </c>
      <c r="E30" s="76">
        <v>34533</v>
      </c>
      <c r="F30" s="76">
        <v>41654</v>
      </c>
      <c r="G30" s="72"/>
      <c r="H30" s="73"/>
      <c r="I30" s="75" t="s">
        <v>2</v>
      </c>
      <c r="J30" s="70"/>
      <c r="K30" s="76">
        <v>46296</v>
      </c>
      <c r="L30" s="77" t="s">
        <v>3</v>
      </c>
      <c r="M30" s="75" t="s">
        <v>49</v>
      </c>
      <c r="N30" s="75" t="s">
        <v>1884</v>
      </c>
      <c r="O30" s="75" t="s">
        <v>50</v>
      </c>
      <c r="P30" s="75" t="s">
        <v>51</v>
      </c>
      <c r="Q30" s="77" t="s">
        <v>8</v>
      </c>
      <c r="R30" s="77" t="s">
        <v>27</v>
      </c>
    </row>
    <row r="31" spans="1:18" ht="21.75">
      <c r="A31" s="70" t="s">
        <v>1667</v>
      </c>
      <c r="B31" s="70"/>
      <c r="C31" s="70"/>
      <c r="D31" s="71"/>
      <c r="E31" s="72"/>
      <c r="F31" s="72"/>
      <c r="G31" s="72"/>
      <c r="H31" s="73"/>
      <c r="I31" s="70"/>
      <c r="J31" s="70"/>
      <c r="K31" s="72"/>
      <c r="L31" s="77" t="s">
        <v>10</v>
      </c>
      <c r="M31" s="75" t="s">
        <v>52</v>
      </c>
      <c r="N31" s="75" t="s">
        <v>29</v>
      </c>
      <c r="O31" s="75" t="s">
        <v>6</v>
      </c>
      <c r="P31" s="75" t="s">
        <v>53</v>
      </c>
      <c r="Q31" s="77" t="s">
        <v>46</v>
      </c>
      <c r="R31" s="77" t="s">
        <v>54</v>
      </c>
    </row>
    <row r="32" spans="1:18" ht="21.75">
      <c r="A32" s="89" t="s">
        <v>1667</v>
      </c>
      <c r="B32" s="89"/>
      <c r="C32" s="89"/>
      <c r="D32" s="90"/>
      <c r="E32" s="91"/>
      <c r="F32" s="91"/>
      <c r="G32" s="91"/>
      <c r="H32" s="92"/>
      <c r="I32" s="89"/>
      <c r="J32" s="89"/>
      <c r="K32" s="91"/>
      <c r="L32" s="94" t="s">
        <v>16</v>
      </c>
      <c r="M32" s="95" t="s">
        <v>55</v>
      </c>
      <c r="N32" s="95" t="s">
        <v>18</v>
      </c>
      <c r="O32" s="95" t="s">
        <v>56</v>
      </c>
      <c r="P32" s="95" t="s">
        <v>7</v>
      </c>
      <c r="Q32" s="94" t="s">
        <v>14</v>
      </c>
      <c r="R32" s="94" t="s">
        <v>57</v>
      </c>
    </row>
    <row r="33" spans="1:18" ht="21.75">
      <c r="A33" s="74">
        <v>9</v>
      </c>
      <c r="B33" s="75" t="s">
        <v>2070</v>
      </c>
      <c r="C33" s="75" t="s">
        <v>35</v>
      </c>
      <c r="D33" s="71">
        <v>41155</v>
      </c>
      <c r="E33" s="76">
        <v>41155</v>
      </c>
      <c r="F33" s="76">
        <v>43397</v>
      </c>
      <c r="G33" s="72"/>
      <c r="H33" s="73"/>
      <c r="I33" s="75" t="s">
        <v>58</v>
      </c>
      <c r="J33" s="70"/>
      <c r="K33" s="76">
        <v>50679</v>
      </c>
      <c r="L33" s="77" t="s">
        <v>3</v>
      </c>
      <c r="M33" s="75" t="s">
        <v>107</v>
      </c>
      <c r="N33" s="75" t="s">
        <v>88</v>
      </c>
      <c r="O33" s="75" t="s">
        <v>108</v>
      </c>
      <c r="P33" s="75" t="s">
        <v>31</v>
      </c>
      <c r="Q33" s="77" t="s">
        <v>78</v>
      </c>
      <c r="R33" s="77" t="s">
        <v>109</v>
      </c>
    </row>
    <row r="34" spans="1:18" ht="21.75">
      <c r="A34" s="70" t="s">
        <v>1667</v>
      </c>
      <c r="B34" s="70"/>
      <c r="C34" s="70"/>
      <c r="D34" s="71"/>
      <c r="E34" s="72"/>
      <c r="F34" s="72"/>
      <c r="G34" s="72"/>
      <c r="H34" s="73"/>
      <c r="I34" s="70"/>
      <c r="J34" s="70"/>
      <c r="K34" s="72"/>
      <c r="L34" s="77" t="s">
        <v>10</v>
      </c>
      <c r="M34" s="75" t="s">
        <v>110</v>
      </c>
      <c r="N34" s="75" t="s">
        <v>29</v>
      </c>
      <c r="O34" s="75" t="s">
        <v>108</v>
      </c>
      <c r="P34" s="75" t="s">
        <v>31</v>
      </c>
      <c r="Q34" s="77" t="s">
        <v>41</v>
      </c>
      <c r="R34" s="77" t="s">
        <v>9</v>
      </c>
    </row>
    <row r="35" spans="1:18" ht="21.75">
      <c r="A35" s="89" t="s">
        <v>1667</v>
      </c>
      <c r="B35" s="89"/>
      <c r="C35" s="89"/>
      <c r="D35" s="90"/>
      <c r="E35" s="91"/>
      <c r="F35" s="91"/>
      <c r="G35" s="91"/>
      <c r="H35" s="92"/>
      <c r="I35" s="89"/>
      <c r="J35" s="89"/>
      <c r="K35" s="91"/>
      <c r="L35" s="94" t="s">
        <v>16</v>
      </c>
      <c r="M35" s="95" t="s">
        <v>93</v>
      </c>
      <c r="N35" s="95" t="s">
        <v>18</v>
      </c>
      <c r="O35" s="95" t="s">
        <v>94</v>
      </c>
      <c r="P35" s="95" t="s">
        <v>31</v>
      </c>
      <c r="Q35" s="94" t="s">
        <v>83</v>
      </c>
      <c r="R35" s="94" t="s">
        <v>41</v>
      </c>
    </row>
    <row r="36" spans="1:18" ht="21.75">
      <c r="A36" s="74">
        <v>10</v>
      </c>
      <c r="B36" s="75" t="s">
        <v>2071</v>
      </c>
      <c r="C36" s="75" t="s">
        <v>35</v>
      </c>
      <c r="D36" s="71">
        <v>41225</v>
      </c>
      <c r="E36" s="76">
        <v>41225</v>
      </c>
      <c r="F36" s="76">
        <v>42993</v>
      </c>
      <c r="G36" s="72"/>
      <c r="H36" s="73"/>
      <c r="I36" s="75" t="s">
        <v>58</v>
      </c>
      <c r="J36" s="70"/>
      <c r="K36" s="76">
        <v>52140</v>
      </c>
      <c r="L36" s="77" t="s">
        <v>3</v>
      </c>
      <c r="M36" s="75" t="s">
        <v>111</v>
      </c>
      <c r="N36" s="75" t="s">
        <v>88</v>
      </c>
      <c r="O36" s="75" t="s">
        <v>112</v>
      </c>
      <c r="P36" s="75" t="s">
        <v>31</v>
      </c>
      <c r="Q36" s="77" t="s">
        <v>78</v>
      </c>
      <c r="R36" s="77" t="s">
        <v>60</v>
      </c>
    </row>
    <row r="37" spans="1:18" ht="21.75">
      <c r="A37" s="89" t="s">
        <v>1667</v>
      </c>
      <c r="B37" s="89"/>
      <c r="C37" s="89"/>
      <c r="D37" s="90"/>
      <c r="E37" s="91"/>
      <c r="F37" s="91"/>
      <c r="G37" s="91"/>
      <c r="H37" s="92"/>
      <c r="I37" s="89"/>
      <c r="J37" s="89"/>
      <c r="K37" s="91"/>
      <c r="L37" s="94" t="s">
        <v>16</v>
      </c>
      <c r="M37" s="95" t="s">
        <v>93</v>
      </c>
      <c r="N37" s="95" t="s">
        <v>18</v>
      </c>
      <c r="O37" s="95" t="s">
        <v>94</v>
      </c>
      <c r="P37" s="95" t="s">
        <v>31</v>
      </c>
      <c r="Q37" s="94" t="s">
        <v>64</v>
      </c>
      <c r="R37" s="94" t="s">
        <v>78</v>
      </c>
    </row>
    <row r="38" spans="1:18" ht="21.75">
      <c r="A38" s="74">
        <v>11</v>
      </c>
      <c r="B38" s="75" t="s">
        <v>2218</v>
      </c>
      <c r="C38" s="75" t="s">
        <v>35</v>
      </c>
      <c r="D38" s="71">
        <v>39661</v>
      </c>
      <c r="E38" s="76">
        <v>39661</v>
      </c>
      <c r="F38" s="76">
        <v>43363</v>
      </c>
      <c r="G38" s="72"/>
      <c r="H38" s="73"/>
      <c r="I38" s="75" t="s">
        <v>58</v>
      </c>
      <c r="J38" s="70"/>
      <c r="K38" s="76">
        <v>48488</v>
      </c>
      <c r="L38" s="77" t="s">
        <v>3</v>
      </c>
      <c r="M38" s="75" t="s">
        <v>4</v>
      </c>
      <c r="N38" s="75" t="s">
        <v>5</v>
      </c>
      <c r="O38" s="75" t="s">
        <v>6</v>
      </c>
      <c r="P38" s="75" t="s">
        <v>7</v>
      </c>
      <c r="Q38" s="77" t="s">
        <v>78</v>
      </c>
      <c r="R38" s="77" t="s">
        <v>72</v>
      </c>
    </row>
    <row r="39" spans="1:18" ht="21.75">
      <c r="A39" s="70" t="s">
        <v>1667</v>
      </c>
      <c r="B39" s="70"/>
      <c r="C39" s="70"/>
      <c r="D39" s="71"/>
      <c r="E39" s="72"/>
      <c r="F39" s="72"/>
      <c r="G39" s="72"/>
      <c r="H39" s="73"/>
      <c r="I39" s="70"/>
      <c r="J39" s="70"/>
      <c r="K39" s="72"/>
      <c r="L39" s="77" t="s">
        <v>10</v>
      </c>
      <c r="M39" s="75" t="s">
        <v>39</v>
      </c>
      <c r="N39" s="75" t="s">
        <v>29</v>
      </c>
      <c r="O39" s="75" t="s">
        <v>37</v>
      </c>
      <c r="P39" s="75" t="s">
        <v>7</v>
      </c>
      <c r="Q39" s="77" t="s">
        <v>54</v>
      </c>
      <c r="R39" s="77" t="s">
        <v>40</v>
      </c>
    </row>
    <row r="40" spans="1:18" ht="21.75">
      <c r="A40" s="89" t="s">
        <v>1667</v>
      </c>
      <c r="B40" s="89"/>
      <c r="C40" s="89"/>
      <c r="D40" s="90"/>
      <c r="E40" s="91"/>
      <c r="F40" s="91"/>
      <c r="G40" s="91"/>
      <c r="H40" s="92"/>
      <c r="I40" s="89"/>
      <c r="J40" s="89"/>
      <c r="K40" s="91"/>
      <c r="L40" s="94" t="s">
        <v>16</v>
      </c>
      <c r="M40" s="95" t="s">
        <v>124</v>
      </c>
      <c r="N40" s="95" t="s">
        <v>18</v>
      </c>
      <c r="O40" s="95" t="s">
        <v>89</v>
      </c>
      <c r="P40" s="95" t="s">
        <v>7</v>
      </c>
      <c r="Q40" s="94" t="s">
        <v>46</v>
      </c>
      <c r="R40" s="94" t="s">
        <v>54</v>
      </c>
    </row>
    <row r="41" spans="1:18" ht="21.75">
      <c r="A41" s="74">
        <v>12</v>
      </c>
      <c r="B41" s="75" t="s">
        <v>2219</v>
      </c>
      <c r="C41" s="75" t="s">
        <v>35</v>
      </c>
      <c r="D41" s="71">
        <v>37609</v>
      </c>
      <c r="E41" s="76">
        <v>41505</v>
      </c>
      <c r="F41" s="76">
        <v>43922</v>
      </c>
      <c r="G41" s="72"/>
      <c r="H41" s="73"/>
      <c r="I41" s="75" t="s">
        <v>58</v>
      </c>
      <c r="J41" s="70"/>
      <c r="K41" s="76">
        <v>49583</v>
      </c>
      <c r="L41" s="77" t="s">
        <v>3</v>
      </c>
      <c r="M41" s="75" t="s">
        <v>113</v>
      </c>
      <c r="N41" s="75" t="s">
        <v>1884</v>
      </c>
      <c r="O41" s="75" t="s">
        <v>12</v>
      </c>
      <c r="P41" s="75" t="s">
        <v>13</v>
      </c>
      <c r="Q41" s="77" t="s">
        <v>38</v>
      </c>
      <c r="R41" s="77" t="s">
        <v>109</v>
      </c>
    </row>
    <row r="42" spans="1:18" ht="21.75">
      <c r="A42" s="70" t="s">
        <v>1667</v>
      </c>
      <c r="B42" s="70"/>
      <c r="C42" s="70"/>
      <c r="D42" s="71"/>
      <c r="E42" s="72"/>
      <c r="F42" s="72"/>
      <c r="G42" s="72"/>
      <c r="H42" s="73"/>
      <c r="I42" s="70"/>
      <c r="J42" s="70"/>
      <c r="K42" s="72"/>
      <c r="L42" s="77" t="s">
        <v>10</v>
      </c>
      <c r="M42" s="75" t="s">
        <v>125</v>
      </c>
      <c r="N42" s="75" t="s">
        <v>126</v>
      </c>
      <c r="O42" s="75" t="s">
        <v>127</v>
      </c>
      <c r="P42" s="75" t="s">
        <v>7</v>
      </c>
      <c r="Q42" s="77" t="s">
        <v>8</v>
      </c>
      <c r="R42" s="77" t="s">
        <v>27</v>
      </c>
    </row>
    <row r="43" spans="1:18" ht="21.75">
      <c r="A43" s="89" t="s">
        <v>1667</v>
      </c>
      <c r="B43" s="89"/>
      <c r="C43" s="89"/>
      <c r="D43" s="90"/>
      <c r="E43" s="91"/>
      <c r="F43" s="91"/>
      <c r="G43" s="91"/>
      <c r="H43" s="92"/>
      <c r="I43" s="89"/>
      <c r="J43" s="89"/>
      <c r="K43" s="91"/>
      <c r="L43" s="94" t="s">
        <v>16</v>
      </c>
      <c r="M43" s="95" t="s">
        <v>1889</v>
      </c>
      <c r="N43" s="95" t="s">
        <v>18</v>
      </c>
      <c r="O43" s="95" t="s">
        <v>1890</v>
      </c>
      <c r="P43" s="95" t="s">
        <v>120</v>
      </c>
      <c r="Q43" s="94" t="s">
        <v>76</v>
      </c>
      <c r="R43" s="94" t="s">
        <v>40</v>
      </c>
    </row>
    <row r="44" spans="1:18" ht="21.75">
      <c r="A44" s="74">
        <v>13</v>
      </c>
      <c r="B44" s="75" t="s">
        <v>2072</v>
      </c>
      <c r="C44" s="75" t="s">
        <v>35</v>
      </c>
      <c r="D44" s="71">
        <v>39783</v>
      </c>
      <c r="E44" s="76">
        <v>39783</v>
      </c>
      <c r="F44" s="76">
        <v>43363</v>
      </c>
      <c r="G44" s="72"/>
      <c r="H44" s="73"/>
      <c r="I44" s="75" t="s">
        <v>58</v>
      </c>
      <c r="J44" s="70"/>
      <c r="K44" s="76">
        <v>50314</v>
      </c>
      <c r="L44" s="77" t="s">
        <v>3</v>
      </c>
      <c r="M44" s="75" t="s">
        <v>36</v>
      </c>
      <c r="N44" s="75" t="s">
        <v>5</v>
      </c>
      <c r="O44" s="75" t="s">
        <v>37</v>
      </c>
      <c r="P44" s="75" t="s">
        <v>7</v>
      </c>
      <c r="Q44" s="77" t="s">
        <v>64</v>
      </c>
      <c r="R44" s="77" t="s">
        <v>59</v>
      </c>
    </row>
    <row r="45" spans="1:18" ht="21.75">
      <c r="A45" s="70" t="s">
        <v>1667</v>
      </c>
      <c r="B45" s="70"/>
      <c r="C45" s="70"/>
      <c r="D45" s="71"/>
      <c r="E45" s="72"/>
      <c r="F45" s="72"/>
      <c r="G45" s="72"/>
      <c r="H45" s="73"/>
      <c r="I45" s="70"/>
      <c r="J45" s="70"/>
      <c r="K45" s="72"/>
      <c r="L45" s="77" t="s">
        <v>10</v>
      </c>
      <c r="M45" s="75" t="s">
        <v>39</v>
      </c>
      <c r="N45" s="75" t="s">
        <v>29</v>
      </c>
      <c r="O45" s="75" t="s">
        <v>37</v>
      </c>
      <c r="P45" s="75" t="s">
        <v>7</v>
      </c>
      <c r="Q45" s="77" t="s">
        <v>26</v>
      </c>
      <c r="R45" s="77" t="s">
        <v>64</v>
      </c>
    </row>
    <row r="46" spans="1:18" ht="21.75">
      <c r="A46" s="89" t="s">
        <v>1667</v>
      </c>
      <c r="B46" s="89"/>
      <c r="C46" s="89"/>
      <c r="D46" s="90"/>
      <c r="E46" s="91"/>
      <c r="F46" s="91"/>
      <c r="G46" s="91"/>
      <c r="H46" s="92"/>
      <c r="I46" s="89"/>
      <c r="J46" s="89"/>
      <c r="K46" s="91"/>
      <c r="L46" s="94" t="s">
        <v>16</v>
      </c>
      <c r="M46" s="95" t="s">
        <v>129</v>
      </c>
      <c r="N46" s="95" t="s">
        <v>18</v>
      </c>
      <c r="O46" s="95" t="s">
        <v>130</v>
      </c>
      <c r="P46" s="95" t="s">
        <v>7</v>
      </c>
      <c r="Q46" s="94" t="s">
        <v>54</v>
      </c>
      <c r="R46" s="94" t="s">
        <v>26</v>
      </c>
    </row>
    <row r="47" spans="1:18" ht="21.75">
      <c r="A47" s="74">
        <v>14</v>
      </c>
      <c r="B47" s="75" t="s">
        <v>1887</v>
      </c>
      <c r="C47" s="75" t="s">
        <v>96</v>
      </c>
      <c r="D47" s="71">
        <v>38565</v>
      </c>
      <c r="E47" s="76">
        <v>40360</v>
      </c>
      <c r="F47" s="72"/>
      <c r="G47" s="72"/>
      <c r="H47" s="73"/>
      <c r="I47" s="75" t="s">
        <v>58</v>
      </c>
      <c r="J47" s="70"/>
      <c r="K47" s="76">
        <v>49949</v>
      </c>
      <c r="L47" s="77" t="s">
        <v>3</v>
      </c>
      <c r="M47" s="75" t="s">
        <v>1888</v>
      </c>
      <c r="N47" s="75" t="s">
        <v>88</v>
      </c>
      <c r="O47" s="75" t="s">
        <v>105</v>
      </c>
      <c r="P47" s="75" t="s">
        <v>106</v>
      </c>
      <c r="Q47" s="77" t="s">
        <v>109</v>
      </c>
      <c r="R47" s="77" t="s">
        <v>1837</v>
      </c>
    </row>
    <row r="48" spans="1:18" ht="21.75">
      <c r="A48" s="70" t="s">
        <v>1667</v>
      </c>
      <c r="B48" s="70"/>
      <c r="C48" s="70"/>
      <c r="D48" s="71"/>
      <c r="E48" s="72"/>
      <c r="F48" s="72"/>
      <c r="G48" s="72"/>
      <c r="H48" s="73"/>
      <c r="I48" s="70"/>
      <c r="J48" s="70"/>
      <c r="K48" s="72"/>
      <c r="L48" s="77" t="s">
        <v>10</v>
      </c>
      <c r="M48" s="75" t="s">
        <v>39</v>
      </c>
      <c r="N48" s="75" t="s">
        <v>29</v>
      </c>
      <c r="O48" s="75" t="s">
        <v>37</v>
      </c>
      <c r="P48" s="75" t="s">
        <v>7</v>
      </c>
      <c r="Q48" s="77" t="s">
        <v>41</v>
      </c>
      <c r="R48" s="77" t="s">
        <v>194</v>
      </c>
    </row>
    <row r="49" spans="1:19" ht="21.75">
      <c r="A49" s="89" t="s">
        <v>1667</v>
      </c>
      <c r="B49" s="89"/>
      <c r="C49" s="89"/>
      <c r="D49" s="90"/>
      <c r="E49" s="91"/>
      <c r="F49" s="91"/>
      <c r="G49" s="91"/>
      <c r="H49" s="92"/>
      <c r="I49" s="89"/>
      <c r="J49" s="89"/>
      <c r="K49" s="91"/>
      <c r="L49" s="94" t="s">
        <v>16</v>
      </c>
      <c r="M49" s="95" t="s">
        <v>128</v>
      </c>
      <c r="N49" s="95" t="s">
        <v>18</v>
      </c>
      <c r="O49" s="95" t="s">
        <v>105</v>
      </c>
      <c r="P49" s="95" t="s">
        <v>120</v>
      </c>
      <c r="Q49" s="94" t="s">
        <v>79</v>
      </c>
      <c r="R49" s="94" t="s">
        <v>8</v>
      </c>
    </row>
    <row r="50" spans="1:19" ht="21.75">
      <c r="A50" s="74">
        <v>15</v>
      </c>
      <c r="B50" s="75" t="s">
        <v>102</v>
      </c>
      <c r="C50" s="75" t="s">
        <v>96</v>
      </c>
      <c r="D50" s="71">
        <v>38930</v>
      </c>
      <c r="E50" s="76">
        <v>38930</v>
      </c>
      <c r="F50" s="72"/>
      <c r="G50" s="72"/>
      <c r="H50" s="73"/>
      <c r="I50" s="75" t="s">
        <v>58</v>
      </c>
      <c r="J50" s="70"/>
      <c r="K50" s="76">
        <v>48853</v>
      </c>
      <c r="L50" s="77" t="s">
        <v>3</v>
      </c>
      <c r="M50" s="75" t="s">
        <v>103</v>
      </c>
      <c r="N50" s="75" t="s">
        <v>88</v>
      </c>
      <c r="O50" s="75" t="s">
        <v>44</v>
      </c>
      <c r="P50" s="75" t="s">
        <v>106</v>
      </c>
      <c r="Q50" s="77" t="s">
        <v>9</v>
      </c>
      <c r="R50" s="77" t="s">
        <v>72</v>
      </c>
    </row>
    <row r="51" spans="1:19" ht="21.75">
      <c r="A51" s="70" t="s">
        <v>1667</v>
      </c>
      <c r="B51" s="70"/>
      <c r="C51" s="70"/>
      <c r="D51" s="71"/>
      <c r="E51" s="72"/>
      <c r="F51" s="72"/>
      <c r="G51" s="72"/>
      <c r="H51" s="73"/>
      <c r="I51" s="70"/>
      <c r="J51" s="70"/>
      <c r="K51" s="72"/>
      <c r="L51" s="77" t="s">
        <v>10</v>
      </c>
      <c r="M51" s="75" t="s">
        <v>104</v>
      </c>
      <c r="N51" s="75" t="s">
        <v>29</v>
      </c>
      <c r="O51" s="75" t="s">
        <v>105</v>
      </c>
      <c r="P51" s="75" t="s">
        <v>106</v>
      </c>
      <c r="Q51" s="77" t="s">
        <v>64</v>
      </c>
      <c r="R51" s="77" t="s">
        <v>9</v>
      </c>
    </row>
    <row r="52" spans="1:19" ht="21.75">
      <c r="A52" s="89" t="s">
        <v>1667</v>
      </c>
      <c r="B52" s="89"/>
      <c r="C52" s="89"/>
      <c r="D52" s="90"/>
      <c r="E52" s="91"/>
      <c r="F52" s="91"/>
      <c r="G52" s="91"/>
      <c r="H52" s="92"/>
      <c r="I52" s="89"/>
      <c r="J52" s="89"/>
      <c r="K52" s="91"/>
      <c r="L52" s="94" t="s">
        <v>16</v>
      </c>
      <c r="M52" s="95" t="s">
        <v>42</v>
      </c>
      <c r="N52" s="95" t="s">
        <v>43</v>
      </c>
      <c r="O52" s="95" t="s">
        <v>44</v>
      </c>
      <c r="P52" s="95" t="s">
        <v>45</v>
      </c>
      <c r="Q52" s="94" t="s">
        <v>47</v>
      </c>
      <c r="R52" s="94" t="s">
        <v>54</v>
      </c>
    </row>
    <row r="53" spans="1:19" ht="21.75">
      <c r="A53" s="74">
        <v>16</v>
      </c>
      <c r="B53" s="75" t="s">
        <v>2073</v>
      </c>
      <c r="C53" s="75" t="s">
        <v>96</v>
      </c>
      <c r="D53" s="71">
        <v>43739</v>
      </c>
      <c r="E53" s="76">
        <v>43739</v>
      </c>
      <c r="F53" s="72"/>
      <c r="G53" s="72"/>
      <c r="H53" s="73"/>
      <c r="I53" s="75" t="s">
        <v>58</v>
      </c>
      <c r="J53" s="70"/>
      <c r="K53" s="76">
        <v>52505</v>
      </c>
      <c r="L53" s="77" t="s">
        <v>3</v>
      </c>
      <c r="M53" s="75" t="s">
        <v>2074</v>
      </c>
      <c r="N53" s="75" t="s">
        <v>270</v>
      </c>
      <c r="O53" s="75" t="s">
        <v>680</v>
      </c>
      <c r="P53" s="75" t="s">
        <v>7</v>
      </c>
      <c r="Q53" s="77" t="s">
        <v>167</v>
      </c>
      <c r="R53" s="77" t="s">
        <v>2042</v>
      </c>
    </row>
    <row r="54" spans="1:19" ht="21.75">
      <c r="A54" s="70" t="s">
        <v>1667</v>
      </c>
      <c r="B54" s="70"/>
      <c r="C54" s="70"/>
      <c r="D54" s="71"/>
      <c r="E54" s="72"/>
      <c r="F54" s="72"/>
      <c r="G54" s="72"/>
      <c r="H54" s="73"/>
      <c r="I54" s="70"/>
      <c r="J54" s="70"/>
      <c r="K54" s="72"/>
      <c r="L54" s="77" t="s">
        <v>10</v>
      </c>
      <c r="M54" s="75" t="s">
        <v>795</v>
      </c>
      <c r="N54" s="75" t="s">
        <v>272</v>
      </c>
      <c r="O54" s="75" t="s">
        <v>680</v>
      </c>
      <c r="P54" s="75" t="s">
        <v>7</v>
      </c>
      <c r="Q54" s="77" t="s">
        <v>99</v>
      </c>
      <c r="R54" s="77" t="s">
        <v>109</v>
      </c>
    </row>
    <row r="55" spans="1:19" ht="21.75">
      <c r="A55" s="89" t="s">
        <v>1667</v>
      </c>
      <c r="B55" s="89"/>
      <c r="C55" s="89"/>
      <c r="D55" s="90"/>
      <c r="E55" s="91"/>
      <c r="F55" s="91"/>
      <c r="G55" s="91"/>
      <c r="H55" s="92"/>
      <c r="I55" s="89"/>
      <c r="J55" s="89"/>
      <c r="K55" s="91"/>
      <c r="L55" s="94" t="s">
        <v>16</v>
      </c>
      <c r="M55" s="95" t="s">
        <v>128</v>
      </c>
      <c r="N55" s="95" t="s">
        <v>18</v>
      </c>
      <c r="O55" s="95" t="s">
        <v>105</v>
      </c>
      <c r="P55" s="95" t="s">
        <v>120</v>
      </c>
      <c r="Q55" s="94" t="s">
        <v>27</v>
      </c>
      <c r="R55" s="94" t="s">
        <v>59</v>
      </c>
    </row>
    <row r="56" spans="1:19" ht="21.75">
      <c r="A56" s="74">
        <v>17</v>
      </c>
      <c r="B56" s="75" t="s">
        <v>2306</v>
      </c>
      <c r="C56" s="75" t="s">
        <v>96</v>
      </c>
      <c r="D56" s="71">
        <v>44565</v>
      </c>
      <c r="E56" s="76">
        <v>44565</v>
      </c>
      <c r="F56" s="72"/>
      <c r="G56" s="72"/>
      <c r="H56" s="73"/>
      <c r="I56" s="75" t="s">
        <v>58</v>
      </c>
      <c r="J56" s="70"/>
      <c r="K56" s="76">
        <v>44929</v>
      </c>
      <c r="L56" s="77" t="s">
        <v>3</v>
      </c>
      <c r="M56" s="75" t="s">
        <v>115</v>
      </c>
      <c r="N56" s="75" t="s">
        <v>88</v>
      </c>
      <c r="O56" s="75" t="s">
        <v>116</v>
      </c>
      <c r="P56" s="75" t="s">
        <v>31</v>
      </c>
      <c r="Q56" s="77" t="s">
        <v>99</v>
      </c>
      <c r="R56" s="77" t="s">
        <v>1768</v>
      </c>
    </row>
    <row r="57" spans="1:19" ht="21.75">
      <c r="A57" s="70" t="s">
        <v>1667</v>
      </c>
      <c r="B57" s="70"/>
      <c r="C57" s="70"/>
      <c r="D57" s="71"/>
      <c r="E57" s="72"/>
      <c r="F57" s="72"/>
      <c r="G57" s="72"/>
      <c r="H57" s="73"/>
      <c r="I57" s="70"/>
      <c r="J57" s="70"/>
      <c r="K57" s="72"/>
      <c r="L57" s="77" t="s">
        <v>10</v>
      </c>
      <c r="M57" s="75" t="s">
        <v>2307</v>
      </c>
      <c r="N57" s="75" t="s">
        <v>29</v>
      </c>
      <c r="O57" s="75" t="s">
        <v>116</v>
      </c>
      <c r="P57" s="75" t="s">
        <v>31</v>
      </c>
      <c r="Q57" s="77" t="s">
        <v>78</v>
      </c>
      <c r="R57" s="77" t="s">
        <v>99</v>
      </c>
    </row>
    <row r="58" spans="1:19" ht="21.75">
      <c r="A58" s="89" t="s">
        <v>1667</v>
      </c>
      <c r="B58" s="89"/>
      <c r="C58" s="89"/>
      <c r="D58" s="90"/>
      <c r="E58" s="91"/>
      <c r="F58" s="91"/>
      <c r="G58" s="91"/>
      <c r="H58" s="92"/>
      <c r="I58" s="89"/>
      <c r="J58" s="89"/>
      <c r="K58" s="91"/>
      <c r="L58" s="94" t="s">
        <v>16</v>
      </c>
      <c r="M58" s="95" t="s">
        <v>93</v>
      </c>
      <c r="N58" s="95" t="s">
        <v>18</v>
      </c>
      <c r="O58" s="95" t="s">
        <v>94</v>
      </c>
      <c r="P58" s="95" t="s">
        <v>31</v>
      </c>
      <c r="Q58" s="94" t="s">
        <v>8</v>
      </c>
      <c r="R58" s="94" t="s">
        <v>9</v>
      </c>
    </row>
    <row r="59" spans="1:19" ht="21.75">
      <c r="A59" s="74">
        <v>18</v>
      </c>
      <c r="B59" s="75" t="s">
        <v>114</v>
      </c>
      <c r="C59" s="75" t="s">
        <v>96</v>
      </c>
      <c r="D59" s="71">
        <v>42401</v>
      </c>
      <c r="E59" s="76">
        <v>42401</v>
      </c>
      <c r="F59" s="72"/>
      <c r="G59" s="72"/>
      <c r="H59" s="73"/>
      <c r="I59" s="75" t="s">
        <v>58</v>
      </c>
      <c r="J59" s="70"/>
      <c r="K59" s="76">
        <v>51775</v>
      </c>
      <c r="L59" s="77" t="s">
        <v>3</v>
      </c>
      <c r="M59" s="75" t="s">
        <v>115</v>
      </c>
      <c r="N59" s="75" t="s">
        <v>88</v>
      </c>
      <c r="O59" s="75" t="s">
        <v>116</v>
      </c>
      <c r="P59" s="75" t="s">
        <v>31</v>
      </c>
      <c r="Q59" s="77" t="s">
        <v>99</v>
      </c>
      <c r="R59" s="77" t="s">
        <v>117</v>
      </c>
    </row>
    <row r="60" spans="1:19" ht="21.75">
      <c r="A60" s="70" t="s">
        <v>1667</v>
      </c>
      <c r="B60" s="70"/>
      <c r="C60" s="70"/>
      <c r="D60" s="71"/>
      <c r="E60" s="72"/>
      <c r="F60" s="72"/>
      <c r="G60" s="72"/>
      <c r="H60" s="73"/>
      <c r="I60" s="70"/>
      <c r="J60" s="70"/>
      <c r="K60" s="72"/>
      <c r="L60" s="77" t="s">
        <v>10</v>
      </c>
      <c r="M60" s="75" t="s">
        <v>118</v>
      </c>
      <c r="N60" s="75" t="s">
        <v>29</v>
      </c>
      <c r="O60" s="75" t="s">
        <v>119</v>
      </c>
      <c r="P60" s="75" t="s">
        <v>120</v>
      </c>
      <c r="Q60" s="77" t="s">
        <v>9</v>
      </c>
      <c r="R60" s="77" t="s">
        <v>121</v>
      </c>
    </row>
    <row r="61" spans="1:19" ht="21.75">
      <c r="A61" s="89" t="s">
        <v>1667</v>
      </c>
      <c r="B61" s="89"/>
      <c r="C61" s="89"/>
      <c r="D61" s="90"/>
      <c r="E61" s="91"/>
      <c r="F61" s="91"/>
      <c r="G61" s="91"/>
      <c r="H61" s="92"/>
      <c r="I61" s="89"/>
      <c r="J61" s="89"/>
      <c r="K61" s="91"/>
      <c r="L61" s="94" t="s">
        <v>16</v>
      </c>
      <c r="M61" s="95" t="s">
        <v>122</v>
      </c>
      <c r="N61" s="95" t="s">
        <v>18</v>
      </c>
      <c r="O61" s="95" t="s">
        <v>123</v>
      </c>
      <c r="P61" s="95" t="s">
        <v>120</v>
      </c>
      <c r="Q61" s="94" t="s">
        <v>8</v>
      </c>
      <c r="R61" s="94" t="s">
        <v>9</v>
      </c>
    </row>
    <row r="62" spans="1:19" ht="21.75">
      <c r="A62" s="74">
        <v>19</v>
      </c>
      <c r="B62" s="75" t="s">
        <v>1724</v>
      </c>
      <c r="C62" s="75" t="s">
        <v>96</v>
      </c>
      <c r="D62" s="71">
        <v>42675</v>
      </c>
      <c r="E62" s="76">
        <v>42675</v>
      </c>
      <c r="F62" s="72"/>
      <c r="G62" s="72"/>
      <c r="H62" s="73"/>
      <c r="I62" s="75" t="s">
        <v>58</v>
      </c>
      <c r="J62" s="70"/>
      <c r="K62" s="76">
        <v>55793</v>
      </c>
      <c r="L62" s="77" t="s">
        <v>10</v>
      </c>
      <c r="M62" s="75" t="s">
        <v>110</v>
      </c>
      <c r="N62" s="75" t="s">
        <v>29</v>
      </c>
      <c r="O62" s="75" t="s">
        <v>108</v>
      </c>
      <c r="P62" s="75" t="s">
        <v>31</v>
      </c>
      <c r="Q62" s="77" t="s">
        <v>167</v>
      </c>
      <c r="R62" s="77" t="s">
        <v>495</v>
      </c>
    </row>
    <row r="63" spans="1:19" ht="21.75">
      <c r="A63" s="79"/>
      <c r="B63" s="79"/>
      <c r="C63" s="79"/>
      <c r="D63" s="80"/>
      <c r="E63" s="81"/>
      <c r="F63" s="81"/>
      <c r="G63" s="81"/>
      <c r="H63" s="82"/>
      <c r="I63" s="79"/>
      <c r="J63" s="79"/>
      <c r="K63" s="81"/>
      <c r="L63" s="83" t="s">
        <v>16</v>
      </c>
      <c r="M63" s="84" t="s">
        <v>93</v>
      </c>
      <c r="N63" s="84" t="s">
        <v>18</v>
      </c>
      <c r="O63" s="84" t="s">
        <v>94</v>
      </c>
      <c r="P63" s="84" t="s">
        <v>31</v>
      </c>
      <c r="Q63" s="83" t="s">
        <v>72</v>
      </c>
      <c r="R63" s="83" t="s">
        <v>167</v>
      </c>
    </row>
    <row r="64" spans="1:19" ht="24">
      <c r="A64" s="103" t="s">
        <v>132</v>
      </c>
      <c r="B64" s="104"/>
      <c r="C64" s="104"/>
      <c r="D64" s="105"/>
      <c r="E64" s="106"/>
      <c r="F64" s="106"/>
      <c r="G64" s="106"/>
      <c r="H64" s="107"/>
      <c r="I64" s="104"/>
      <c r="J64" s="104"/>
      <c r="K64" s="106"/>
      <c r="L64" s="108"/>
      <c r="M64" s="109"/>
      <c r="N64" s="109"/>
      <c r="O64" s="109"/>
      <c r="P64" s="109"/>
      <c r="Q64" s="108"/>
      <c r="R64" s="108"/>
      <c r="S64" t="str">
        <f t="shared" ref="S64" si="0">IF(T64&lt;&gt;B64,"xxx","")</f>
        <v/>
      </c>
    </row>
    <row r="65" spans="1:18" ht="21.75">
      <c r="A65" s="74">
        <v>20</v>
      </c>
      <c r="B65" s="75" t="s">
        <v>1722</v>
      </c>
      <c r="C65" s="75" t="s">
        <v>1</v>
      </c>
      <c r="D65" s="71">
        <v>33329</v>
      </c>
      <c r="E65" s="76">
        <v>33329</v>
      </c>
      <c r="F65" s="76">
        <v>36768</v>
      </c>
      <c r="G65" s="76">
        <v>38553</v>
      </c>
      <c r="H65" s="73"/>
      <c r="I65" s="75" t="s">
        <v>58</v>
      </c>
      <c r="J65" s="70"/>
      <c r="K65" s="76">
        <v>47392</v>
      </c>
      <c r="L65" s="77" t="s">
        <v>3</v>
      </c>
      <c r="M65" s="75" t="s">
        <v>1402</v>
      </c>
      <c r="N65" s="75" t="s">
        <v>88</v>
      </c>
      <c r="O65" s="75" t="s">
        <v>1403</v>
      </c>
      <c r="P65" s="75" t="s">
        <v>120</v>
      </c>
      <c r="Q65" s="77" t="s">
        <v>72</v>
      </c>
      <c r="R65" s="77" t="s">
        <v>495</v>
      </c>
    </row>
    <row r="66" spans="1:18" ht="21.75">
      <c r="A66" s="70" t="s">
        <v>1667</v>
      </c>
      <c r="B66" s="70"/>
      <c r="C66" s="70"/>
      <c r="D66" s="71"/>
      <c r="E66" s="72"/>
      <c r="F66" s="72"/>
      <c r="G66" s="72"/>
      <c r="H66" s="73"/>
      <c r="I66" s="70"/>
      <c r="J66" s="70"/>
      <c r="K66" s="72"/>
      <c r="L66" s="77" t="s">
        <v>10</v>
      </c>
      <c r="M66" s="75" t="s">
        <v>138</v>
      </c>
      <c r="N66" s="75" t="s">
        <v>139</v>
      </c>
      <c r="O66" s="75" t="s">
        <v>140</v>
      </c>
      <c r="P66" s="75" t="s">
        <v>53</v>
      </c>
      <c r="Q66" s="77" t="s">
        <v>76</v>
      </c>
      <c r="R66" s="77" t="s">
        <v>79</v>
      </c>
    </row>
    <row r="67" spans="1:18" ht="21.75">
      <c r="A67" s="89" t="s">
        <v>1667</v>
      </c>
      <c r="B67" s="89"/>
      <c r="C67" s="89"/>
      <c r="D67" s="90"/>
      <c r="E67" s="91"/>
      <c r="F67" s="91"/>
      <c r="G67" s="91"/>
      <c r="H67" s="92"/>
      <c r="I67" s="89"/>
      <c r="J67" s="89"/>
      <c r="K67" s="91"/>
      <c r="L67" s="94" t="s">
        <v>16</v>
      </c>
      <c r="M67" s="95" t="s">
        <v>141</v>
      </c>
      <c r="N67" s="95" t="s">
        <v>43</v>
      </c>
      <c r="O67" s="95" t="s">
        <v>142</v>
      </c>
      <c r="P67" s="95" t="s">
        <v>45</v>
      </c>
      <c r="Q67" s="94" t="s">
        <v>57</v>
      </c>
      <c r="R67" s="94" t="s">
        <v>32</v>
      </c>
    </row>
    <row r="68" spans="1:18" ht="21.75">
      <c r="A68" s="74">
        <v>21</v>
      </c>
      <c r="B68" s="75" t="s">
        <v>1869</v>
      </c>
      <c r="C68" s="75" t="s">
        <v>35</v>
      </c>
      <c r="D68" s="71">
        <v>39412</v>
      </c>
      <c r="E68" s="76">
        <v>39412</v>
      </c>
      <c r="F68" s="76">
        <v>42790</v>
      </c>
      <c r="G68" s="72"/>
      <c r="H68" s="73"/>
      <c r="I68" s="75" t="s">
        <v>58</v>
      </c>
      <c r="J68" s="70"/>
      <c r="K68" s="76">
        <v>48853</v>
      </c>
      <c r="L68" s="77" t="s">
        <v>3</v>
      </c>
      <c r="M68" s="75" t="s">
        <v>217</v>
      </c>
      <c r="N68" s="75" t="s">
        <v>218</v>
      </c>
      <c r="O68" s="75" t="s">
        <v>219</v>
      </c>
      <c r="P68" s="75" t="s">
        <v>220</v>
      </c>
      <c r="Q68" s="77" t="s">
        <v>9</v>
      </c>
      <c r="R68" s="77" t="s">
        <v>121</v>
      </c>
    </row>
    <row r="69" spans="1:18" ht="21.75">
      <c r="A69" s="70" t="s">
        <v>1667</v>
      </c>
      <c r="B69" s="70"/>
      <c r="C69" s="70"/>
      <c r="D69" s="71"/>
      <c r="E69" s="72"/>
      <c r="F69" s="72"/>
      <c r="G69" s="72"/>
      <c r="H69" s="73"/>
      <c r="I69" s="70"/>
      <c r="J69" s="70"/>
      <c r="K69" s="72"/>
      <c r="L69" s="77" t="s">
        <v>10</v>
      </c>
      <c r="M69" s="75" t="s">
        <v>138</v>
      </c>
      <c r="N69" s="75" t="s">
        <v>139</v>
      </c>
      <c r="O69" s="75" t="s">
        <v>140</v>
      </c>
      <c r="P69" s="75" t="s">
        <v>162</v>
      </c>
      <c r="Q69" s="77" t="s">
        <v>83</v>
      </c>
      <c r="R69" s="77" t="s">
        <v>8</v>
      </c>
    </row>
    <row r="70" spans="1:18" ht="21.75">
      <c r="A70" s="89" t="s">
        <v>1667</v>
      </c>
      <c r="B70" s="89"/>
      <c r="C70" s="89"/>
      <c r="D70" s="90"/>
      <c r="E70" s="91"/>
      <c r="F70" s="91"/>
      <c r="G70" s="91"/>
      <c r="H70" s="92"/>
      <c r="I70" s="89"/>
      <c r="J70" s="89"/>
      <c r="K70" s="91"/>
      <c r="L70" s="94" t="s">
        <v>16</v>
      </c>
      <c r="M70" s="95" t="s">
        <v>223</v>
      </c>
      <c r="N70" s="95" t="s">
        <v>199</v>
      </c>
      <c r="O70" s="95" t="s">
        <v>224</v>
      </c>
      <c r="P70" s="95" t="s">
        <v>162</v>
      </c>
      <c r="Q70" s="94" t="s">
        <v>32</v>
      </c>
      <c r="R70" s="94" t="s">
        <v>79</v>
      </c>
    </row>
    <row r="71" spans="1:18" ht="21.75">
      <c r="A71" s="74">
        <v>22</v>
      </c>
      <c r="B71" s="75" t="s">
        <v>146</v>
      </c>
      <c r="C71" s="75" t="s">
        <v>35</v>
      </c>
      <c r="D71" s="71">
        <v>34425</v>
      </c>
      <c r="E71" s="76">
        <v>34425</v>
      </c>
      <c r="F71" s="76">
        <v>39618</v>
      </c>
      <c r="G71" s="72"/>
      <c r="H71" s="73"/>
      <c r="I71" s="75" t="s">
        <v>2</v>
      </c>
      <c r="J71" s="70"/>
      <c r="K71" s="76">
        <v>45566</v>
      </c>
      <c r="L71" s="77" t="s">
        <v>3</v>
      </c>
      <c r="M71" s="75" t="s">
        <v>147</v>
      </c>
      <c r="N71" s="75" t="s">
        <v>1884</v>
      </c>
      <c r="O71" s="75" t="s">
        <v>148</v>
      </c>
      <c r="P71" s="75" t="s">
        <v>149</v>
      </c>
      <c r="Q71" s="77" t="s">
        <v>41</v>
      </c>
      <c r="R71" s="77" t="s">
        <v>9</v>
      </c>
    </row>
    <row r="72" spans="1:18" ht="21.75">
      <c r="A72" s="70" t="s">
        <v>1667</v>
      </c>
      <c r="B72" s="70"/>
      <c r="C72" s="70"/>
      <c r="D72" s="71"/>
      <c r="E72" s="72"/>
      <c r="F72" s="72"/>
      <c r="G72" s="72"/>
      <c r="H72" s="73"/>
      <c r="I72" s="70"/>
      <c r="J72" s="70"/>
      <c r="K72" s="72"/>
      <c r="L72" s="77" t="s">
        <v>10</v>
      </c>
      <c r="M72" s="75" t="s">
        <v>150</v>
      </c>
      <c r="N72" s="75" t="s">
        <v>1892</v>
      </c>
      <c r="O72" s="75" t="s">
        <v>148</v>
      </c>
      <c r="P72" s="75" t="s">
        <v>151</v>
      </c>
      <c r="Q72" s="77" t="s">
        <v>57</v>
      </c>
      <c r="R72" s="77" t="s">
        <v>32</v>
      </c>
    </row>
    <row r="73" spans="1:18" ht="21.75">
      <c r="A73" s="89" t="s">
        <v>1667</v>
      </c>
      <c r="B73" s="89"/>
      <c r="C73" s="89"/>
      <c r="D73" s="90"/>
      <c r="E73" s="91"/>
      <c r="F73" s="91"/>
      <c r="G73" s="91"/>
      <c r="H73" s="92"/>
      <c r="I73" s="89"/>
      <c r="J73" s="89"/>
      <c r="K73" s="91"/>
      <c r="L73" s="94" t="s">
        <v>16</v>
      </c>
      <c r="M73" s="95" t="s">
        <v>1651</v>
      </c>
      <c r="N73" s="95" t="s">
        <v>153</v>
      </c>
      <c r="O73" s="89"/>
      <c r="P73" s="95" t="s">
        <v>7</v>
      </c>
      <c r="Q73" s="94" t="s">
        <v>33</v>
      </c>
      <c r="R73" s="94" t="s">
        <v>34</v>
      </c>
    </row>
    <row r="74" spans="1:18" ht="21.75">
      <c r="A74" s="74">
        <v>23</v>
      </c>
      <c r="B74" s="75" t="s">
        <v>1893</v>
      </c>
      <c r="C74" s="75" t="s">
        <v>35</v>
      </c>
      <c r="D74" s="71">
        <v>41883</v>
      </c>
      <c r="E74" s="76">
        <v>41883</v>
      </c>
      <c r="F74" s="76">
        <v>42696</v>
      </c>
      <c r="G74" s="72"/>
      <c r="H74" s="73"/>
      <c r="I74" s="75" t="s">
        <v>58</v>
      </c>
      <c r="J74" s="70"/>
      <c r="K74" s="76">
        <v>49949</v>
      </c>
      <c r="L74" s="77" t="s">
        <v>3</v>
      </c>
      <c r="M74" s="75" t="s">
        <v>156</v>
      </c>
      <c r="N74" s="75" t="s">
        <v>88</v>
      </c>
      <c r="O74" s="75" t="s">
        <v>144</v>
      </c>
      <c r="P74" s="75" t="s">
        <v>157</v>
      </c>
      <c r="Q74" s="77" t="s">
        <v>38</v>
      </c>
      <c r="R74" s="77" t="s">
        <v>60</v>
      </c>
    </row>
    <row r="75" spans="1:18" ht="21.75">
      <c r="A75" s="70" t="s">
        <v>1667</v>
      </c>
      <c r="B75" s="70"/>
      <c r="C75" s="70"/>
      <c r="D75" s="71"/>
      <c r="E75" s="72"/>
      <c r="F75" s="72"/>
      <c r="G75" s="72"/>
      <c r="H75" s="73"/>
      <c r="I75" s="70"/>
      <c r="J75" s="70"/>
      <c r="K75" s="72"/>
      <c r="L75" s="77" t="s">
        <v>10</v>
      </c>
      <c r="M75" s="75" t="s">
        <v>225</v>
      </c>
      <c r="N75" s="75" t="s">
        <v>143</v>
      </c>
      <c r="O75" s="75" t="s">
        <v>154</v>
      </c>
      <c r="P75" s="75" t="s">
        <v>157</v>
      </c>
      <c r="Q75" s="77" t="s">
        <v>9</v>
      </c>
      <c r="R75" s="77" t="s">
        <v>78</v>
      </c>
    </row>
    <row r="76" spans="1:18" ht="21.75">
      <c r="A76" s="89" t="s">
        <v>1667</v>
      </c>
      <c r="B76" s="89"/>
      <c r="C76" s="89"/>
      <c r="D76" s="90"/>
      <c r="E76" s="91"/>
      <c r="F76" s="91"/>
      <c r="G76" s="91"/>
      <c r="H76" s="92"/>
      <c r="I76" s="89"/>
      <c r="J76" s="89"/>
      <c r="K76" s="91"/>
      <c r="L76" s="94" t="s">
        <v>16</v>
      </c>
      <c r="M76" s="95" t="s">
        <v>226</v>
      </c>
      <c r="N76" s="95" t="s">
        <v>69</v>
      </c>
      <c r="O76" s="95" t="s">
        <v>227</v>
      </c>
      <c r="P76" s="95" t="s">
        <v>228</v>
      </c>
      <c r="Q76" s="94" t="s">
        <v>26</v>
      </c>
      <c r="R76" s="94" t="s">
        <v>41</v>
      </c>
    </row>
    <row r="77" spans="1:18" ht="21.75">
      <c r="A77" s="74">
        <v>24</v>
      </c>
      <c r="B77" s="75" t="s">
        <v>2502</v>
      </c>
      <c r="C77" s="75" t="s">
        <v>35</v>
      </c>
      <c r="D77" s="71">
        <v>37818</v>
      </c>
      <c r="E77" s="76">
        <v>37818</v>
      </c>
      <c r="F77" s="76">
        <v>42731</v>
      </c>
      <c r="G77" s="72"/>
      <c r="H77" s="73"/>
      <c r="I77" s="75" t="s">
        <v>58</v>
      </c>
      <c r="J77" s="70"/>
      <c r="K77" s="76">
        <v>51410</v>
      </c>
      <c r="L77" s="77" t="s">
        <v>3</v>
      </c>
      <c r="M77" s="75" t="s">
        <v>2503</v>
      </c>
      <c r="N77" s="75" t="s">
        <v>1884</v>
      </c>
      <c r="O77" s="75" t="s">
        <v>2504</v>
      </c>
      <c r="P77" s="75" t="s">
        <v>257</v>
      </c>
      <c r="Q77" s="77" t="s">
        <v>38</v>
      </c>
      <c r="R77" s="77" t="s">
        <v>2505</v>
      </c>
    </row>
    <row r="78" spans="1:18" ht="21.75">
      <c r="A78" s="74" t="s">
        <v>1667</v>
      </c>
      <c r="B78" s="75"/>
      <c r="C78" s="75"/>
      <c r="D78" s="71"/>
      <c r="E78" s="76"/>
      <c r="F78" s="76"/>
      <c r="G78" s="72"/>
      <c r="H78" s="73"/>
      <c r="I78" s="75"/>
      <c r="J78" s="70"/>
      <c r="K78" s="76"/>
      <c r="L78" s="77" t="s">
        <v>10</v>
      </c>
      <c r="M78" s="75" t="s">
        <v>2576</v>
      </c>
      <c r="N78" s="75" t="s">
        <v>2038</v>
      </c>
      <c r="O78" s="75" t="s">
        <v>2039</v>
      </c>
      <c r="P78" s="75" t="s">
        <v>311</v>
      </c>
      <c r="Q78" s="77" t="s">
        <v>64</v>
      </c>
      <c r="R78" s="77" t="s">
        <v>9</v>
      </c>
    </row>
    <row r="79" spans="1:18" ht="21.75">
      <c r="A79" s="89" t="s">
        <v>1667</v>
      </c>
      <c r="B79" s="89"/>
      <c r="C79" s="89"/>
      <c r="D79" s="90"/>
      <c r="E79" s="91"/>
      <c r="F79" s="91"/>
      <c r="G79" s="91"/>
      <c r="H79" s="92"/>
      <c r="I79" s="89"/>
      <c r="J79" s="89"/>
      <c r="K79" s="91"/>
      <c r="L79" s="94" t="s">
        <v>16</v>
      </c>
      <c r="M79" s="95" t="s">
        <v>281</v>
      </c>
      <c r="N79" s="95" t="s">
        <v>199</v>
      </c>
      <c r="O79" s="95" t="s">
        <v>282</v>
      </c>
      <c r="P79" s="95" t="s">
        <v>20</v>
      </c>
      <c r="Q79" s="94" t="s">
        <v>40</v>
      </c>
      <c r="R79" s="94" t="s">
        <v>64</v>
      </c>
    </row>
    <row r="80" spans="1:18" ht="21.75">
      <c r="A80" s="74">
        <v>25</v>
      </c>
      <c r="B80" s="75" t="s">
        <v>2081</v>
      </c>
      <c r="C80" s="75" t="s">
        <v>35</v>
      </c>
      <c r="D80" s="71">
        <v>37432</v>
      </c>
      <c r="E80" s="76">
        <v>37432</v>
      </c>
      <c r="F80" s="76">
        <v>40017</v>
      </c>
      <c r="G80" s="72"/>
      <c r="H80" s="73"/>
      <c r="I80" s="75" t="s">
        <v>58</v>
      </c>
      <c r="J80" s="70"/>
      <c r="K80" s="76">
        <v>50679</v>
      </c>
      <c r="L80" s="77" t="s">
        <v>3</v>
      </c>
      <c r="M80" s="75" t="s">
        <v>156</v>
      </c>
      <c r="N80" s="75" t="s">
        <v>88</v>
      </c>
      <c r="O80" s="75" t="s">
        <v>144</v>
      </c>
      <c r="P80" s="75" t="s">
        <v>204</v>
      </c>
      <c r="Q80" s="77" t="s">
        <v>117</v>
      </c>
      <c r="R80" s="77" t="s">
        <v>2042</v>
      </c>
    </row>
    <row r="81" spans="1:18" ht="21.75">
      <c r="A81" s="70" t="s">
        <v>1667</v>
      </c>
      <c r="B81" s="70"/>
      <c r="C81" s="70"/>
      <c r="D81" s="71"/>
      <c r="E81" s="72"/>
      <c r="F81" s="72"/>
      <c r="G81" s="72"/>
      <c r="H81" s="73"/>
      <c r="I81" s="70"/>
      <c r="J81" s="70"/>
      <c r="K81" s="72"/>
      <c r="L81" s="77" t="s">
        <v>10</v>
      </c>
      <c r="M81" s="75" t="s">
        <v>1898</v>
      </c>
      <c r="N81" s="75" t="s">
        <v>139</v>
      </c>
      <c r="O81" s="75" t="s">
        <v>1899</v>
      </c>
      <c r="P81" s="75" t="s">
        <v>31</v>
      </c>
      <c r="Q81" s="77" t="s">
        <v>41</v>
      </c>
      <c r="R81" s="77" t="s">
        <v>27</v>
      </c>
    </row>
    <row r="82" spans="1:18" ht="21.75">
      <c r="A82" s="89" t="s">
        <v>1667</v>
      </c>
      <c r="B82" s="89"/>
      <c r="C82" s="89"/>
      <c r="D82" s="90"/>
      <c r="E82" s="91"/>
      <c r="F82" s="91"/>
      <c r="G82" s="91"/>
      <c r="H82" s="92"/>
      <c r="I82" s="89"/>
      <c r="J82" s="89"/>
      <c r="K82" s="91"/>
      <c r="L82" s="94" t="s">
        <v>16</v>
      </c>
      <c r="M82" s="95" t="s">
        <v>198</v>
      </c>
      <c r="N82" s="95" t="s">
        <v>199</v>
      </c>
      <c r="O82" s="95" t="s">
        <v>144</v>
      </c>
      <c r="P82" s="95" t="s">
        <v>200</v>
      </c>
      <c r="Q82" s="94" t="s">
        <v>26</v>
      </c>
      <c r="R82" s="94" t="s">
        <v>41</v>
      </c>
    </row>
    <row r="83" spans="1:18" ht="21.75">
      <c r="A83" s="74">
        <v>26</v>
      </c>
      <c r="B83" s="75" t="s">
        <v>155</v>
      </c>
      <c r="C83" s="75" t="s">
        <v>35</v>
      </c>
      <c r="D83" s="71">
        <v>40161</v>
      </c>
      <c r="E83" s="76">
        <v>40161</v>
      </c>
      <c r="F83" s="76">
        <v>41046</v>
      </c>
      <c r="G83" s="72"/>
      <c r="H83" s="73"/>
      <c r="I83" s="75" t="s">
        <v>58</v>
      </c>
      <c r="J83" s="70"/>
      <c r="K83" s="76">
        <v>51044</v>
      </c>
      <c r="L83" s="77" t="s">
        <v>3</v>
      </c>
      <c r="M83" s="75" t="s">
        <v>156</v>
      </c>
      <c r="N83" s="75" t="s">
        <v>88</v>
      </c>
      <c r="O83" s="75" t="s">
        <v>144</v>
      </c>
      <c r="P83" s="75" t="s">
        <v>157</v>
      </c>
      <c r="Q83" s="77" t="s">
        <v>59</v>
      </c>
      <c r="R83" s="77" t="s">
        <v>99</v>
      </c>
    </row>
    <row r="84" spans="1:18" ht="21.75">
      <c r="A84" s="70" t="s">
        <v>1667</v>
      </c>
      <c r="B84" s="70"/>
      <c r="C84" s="70"/>
      <c r="D84" s="71"/>
      <c r="E84" s="72"/>
      <c r="F84" s="72"/>
      <c r="G84" s="72"/>
      <c r="H84" s="73"/>
      <c r="I84" s="70"/>
      <c r="J84" s="70"/>
      <c r="K84" s="72"/>
      <c r="L84" s="77" t="s">
        <v>10</v>
      </c>
      <c r="M84" s="75" t="s">
        <v>158</v>
      </c>
      <c r="N84" s="75" t="s">
        <v>143</v>
      </c>
      <c r="O84" s="75" t="s">
        <v>144</v>
      </c>
      <c r="P84" s="75" t="s">
        <v>53</v>
      </c>
      <c r="Q84" s="77" t="s">
        <v>9</v>
      </c>
      <c r="R84" s="77" t="s">
        <v>78</v>
      </c>
    </row>
    <row r="85" spans="1:18" ht="21.75">
      <c r="A85" s="89" t="s">
        <v>1667</v>
      </c>
      <c r="B85" s="89"/>
      <c r="C85" s="89"/>
      <c r="D85" s="90"/>
      <c r="E85" s="91"/>
      <c r="F85" s="91"/>
      <c r="G85" s="91"/>
      <c r="H85" s="92"/>
      <c r="I85" s="89"/>
      <c r="J85" s="89"/>
      <c r="K85" s="91"/>
      <c r="L85" s="94" t="s">
        <v>16</v>
      </c>
      <c r="M85" s="95" t="s">
        <v>159</v>
      </c>
      <c r="N85" s="95" t="s">
        <v>153</v>
      </c>
      <c r="O85" s="95" t="s">
        <v>144</v>
      </c>
      <c r="P85" s="95" t="s">
        <v>120</v>
      </c>
      <c r="Q85" s="94" t="s">
        <v>26</v>
      </c>
      <c r="R85" s="94" t="s">
        <v>41</v>
      </c>
    </row>
    <row r="86" spans="1:18" ht="21.75">
      <c r="A86" s="74">
        <v>27</v>
      </c>
      <c r="B86" s="75" t="s">
        <v>1807</v>
      </c>
      <c r="C86" s="75" t="s">
        <v>35</v>
      </c>
      <c r="D86" s="71">
        <v>41243</v>
      </c>
      <c r="E86" s="76">
        <v>41243</v>
      </c>
      <c r="F86" s="76">
        <v>42508</v>
      </c>
      <c r="G86" s="72"/>
      <c r="H86" s="73"/>
      <c r="I86" s="75" t="s">
        <v>58</v>
      </c>
      <c r="J86" s="70"/>
      <c r="K86" s="76">
        <v>49218</v>
      </c>
      <c r="L86" s="77" t="s">
        <v>3</v>
      </c>
      <c r="M86" s="75" t="s">
        <v>2083</v>
      </c>
      <c r="N86" s="75" t="s">
        <v>1884</v>
      </c>
      <c r="O86" s="75" t="s">
        <v>2084</v>
      </c>
      <c r="P86" s="75" t="s">
        <v>229</v>
      </c>
      <c r="Q86" s="77" t="s">
        <v>121</v>
      </c>
      <c r="R86" s="77" t="s">
        <v>60</v>
      </c>
    </row>
    <row r="87" spans="1:18" ht="21.75">
      <c r="A87" s="70" t="s">
        <v>1667</v>
      </c>
      <c r="B87" s="70"/>
      <c r="C87" s="70"/>
      <c r="D87" s="71"/>
      <c r="E87" s="72"/>
      <c r="F87" s="72"/>
      <c r="G87" s="72"/>
      <c r="H87" s="73"/>
      <c r="I87" s="70"/>
      <c r="J87" s="70"/>
      <c r="K87" s="72"/>
      <c r="L87" s="77" t="s">
        <v>10</v>
      </c>
      <c r="M87" s="75" t="s">
        <v>2085</v>
      </c>
      <c r="N87" s="75" t="s">
        <v>11</v>
      </c>
      <c r="O87" s="75" t="s">
        <v>148</v>
      </c>
      <c r="P87" s="75" t="s">
        <v>230</v>
      </c>
      <c r="Q87" s="77" t="s">
        <v>194</v>
      </c>
      <c r="R87" s="77" t="s">
        <v>78</v>
      </c>
    </row>
    <row r="88" spans="1:18" ht="21.75">
      <c r="A88" s="70" t="s">
        <v>1667</v>
      </c>
      <c r="B88" s="70"/>
      <c r="C88" s="70"/>
      <c r="D88" s="71"/>
      <c r="E88" s="72"/>
      <c r="F88" s="72"/>
      <c r="G88" s="72"/>
      <c r="H88" s="73"/>
      <c r="I88" s="70"/>
      <c r="J88" s="70"/>
      <c r="K88" s="72"/>
      <c r="L88" s="77" t="s">
        <v>10</v>
      </c>
      <c r="M88" s="75" t="s">
        <v>221</v>
      </c>
      <c r="N88" s="75" t="s">
        <v>139</v>
      </c>
      <c r="O88" s="75" t="s">
        <v>222</v>
      </c>
      <c r="P88" s="75" t="s">
        <v>231</v>
      </c>
      <c r="Q88" s="77" t="s">
        <v>41</v>
      </c>
      <c r="R88" s="77" t="s">
        <v>9</v>
      </c>
    </row>
    <row r="89" spans="1:18" ht="21.75">
      <c r="A89" s="89" t="s">
        <v>1667</v>
      </c>
      <c r="B89" s="89"/>
      <c r="C89" s="89"/>
      <c r="D89" s="90"/>
      <c r="E89" s="91"/>
      <c r="F89" s="91"/>
      <c r="G89" s="91"/>
      <c r="H89" s="92"/>
      <c r="I89" s="89"/>
      <c r="J89" s="89"/>
      <c r="K89" s="91"/>
      <c r="L89" s="94" t="s">
        <v>16</v>
      </c>
      <c r="M89" s="95" t="s">
        <v>232</v>
      </c>
      <c r="N89" s="95" t="s">
        <v>233</v>
      </c>
      <c r="O89" s="95" t="s">
        <v>234</v>
      </c>
      <c r="P89" s="95" t="s">
        <v>231</v>
      </c>
      <c r="Q89" s="94" t="s">
        <v>76</v>
      </c>
      <c r="R89" s="94" t="s">
        <v>26</v>
      </c>
    </row>
    <row r="90" spans="1:18" ht="21.75">
      <c r="A90" s="74">
        <v>28</v>
      </c>
      <c r="B90" s="75" t="s">
        <v>1894</v>
      </c>
      <c r="C90" s="75" t="s">
        <v>35</v>
      </c>
      <c r="D90" s="71">
        <v>37012</v>
      </c>
      <c r="E90" s="76">
        <v>37012</v>
      </c>
      <c r="F90" s="76">
        <v>41374</v>
      </c>
      <c r="G90" s="72"/>
      <c r="H90" s="73"/>
      <c r="I90" s="75" t="s">
        <v>58</v>
      </c>
      <c r="J90" s="70"/>
      <c r="K90" s="76">
        <v>49583</v>
      </c>
      <c r="L90" s="77" t="s">
        <v>3</v>
      </c>
      <c r="M90" s="75" t="s">
        <v>1895</v>
      </c>
      <c r="N90" s="75" t="s">
        <v>88</v>
      </c>
      <c r="O90" s="75" t="s">
        <v>140</v>
      </c>
      <c r="P90" s="75" t="s">
        <v>120</v>
      </c>
      <c r="Q90" s="77" t="s">
        <v>167</v>
      </c>
      <c r="R90" s="77" t="s">
        <v>1837</v>
      </c>
    </row>
    <row r="91" spans="1:18" ht="21.75">
      <c r="A91" s="70" t="s">
        <v>1667</v>
      </c>
      <c r="B91" s="70"/>
      <c r="C91" s="70"/>
      <c r="D91" s="71"/>
      <c r="E91" s="72"/>
      <c r="F91" s="72"/>
      <c r="G91" s="72"/>
      <c r="H91" s="73"/>
      <c r="I91" s="70"/>
      <c r="J91" s="70"/>
      <c r="K91" s="72"/>
      <c r="L91" s="77" t="s">
        <v>10</v>
      </c>
      <c r="M91" s="75" t="s">
        <v>158</v>
      </c>
      <c r="N91" s="75" t="s">
        <v>143</v>
      </c>
      <c r="O91" s="75" t="s">
        <v>144</v>
      </c>
      <c r="P91" s="75" t="s">
        <v>7</v>
      </c>
      <c r="Q91" s="77" t="s">
        <v>26</v>
      </c>
      <c r="R91" s="77" t="s">
        <v>41</v>
      </c>
    </row>
    <row r="92" spans="1:18" ht="21.75">
      <c r="A92" s="89" t="s">
        <v>1667</v>
      </c>
      <c r="B92" s="89"/>
      <c r="C92" s="89"/>
      <c r="D92" s="90"/>
      <c r="E92" s="91"/>
      <c r="F92" s="91"/>
      <c r="G92" s="91"/>
      <c r="H92" s="92"/>
      <c r="I92" s="89"/>
      <c r="J92" s="89"/>
      <c r="K92" s="91"/>
      <c r="L92" s="94" t="s">
        <v>16</v>
      </c>
      <c r="M92" s="95" t="s">
        <v>159</v>
      </c>
      <c r="N92" s="95" t="s">
        <v>153</v>
      </c>
      <c r="O92" s="95" t="s">
        <v>144</v>
      </c>
      <c r="P92" s="95" t="s">
        <v>7</v>
      </c>
      <c r="Q92" s="94" t="s">
        <v>76</v>
      </c>
      <c r="R92" s="94" t="s">
        <v>40</v>
      </c>
    </row>
    <row r="93" spans="1:18" ht="21.75">
      <c r="A93" s="74">
        <v>29</v>
      </c>
      <c r="B93" s="75" t="s">
        <v>1900</v>
      </c>
      <c r="C93" s="75" t="s">
        <v>35</v>
      </c>
      <c r="D93" s="71">
        <v>38981</v>
      </c>
      <c r="E93" s="76">
        <v>38981</v>
      </c>
      <c r="F93" s="72">
        <v>44558</v>
      </c>
      <c r="G93" s="72"/>
      <c r="H93" s="73"/>
      <c r="I93" s="75" t="s">
        <v>58</v>
      </c>
      <c r="J93" s="70"/>
      <c r="K93" s="76">
        <v>47392</v>
      </c>
      <c r="L93" s="77" t="s">
        <v>3</v>
      </c>
      <c r="M93" s="75" t="s">
        <v>1901</v>
      </c>
      <c r="N93" s="75" t="s">
        <v>88</v>
      </c>
      <c r="O93" s="75" t="s">
        <v>1902</v>
      </c>
      <c r="P93" s="75" t="s">
        <v>7</v>
      </c>
      <c r="Q93" s="77" t="s">
        <v>72</v>
      </c>
      <c r="R93" s="77" t="s">
        <v>1837</v>
      </c>
    </row>
    <row r="94" spans="1:18" ht="21.75">
      <c r="A94" s="70" t="s">
        <v>1667</v>
      </c>
      <c r="B94" s="70"/>
      <c r="C94" s="70"/>
      <c r="D94" s="71"/>
      <c r="E94" s="72"/>
      <c r="F94" s="72"/>
      <c r="G94" s="72"/>
      <c r="H94" s="73"/>
      <c r="I94" s="70"/>
      <c r="J94" s="70"/>
      <c r="K94" s="72"/>
      <c r="L94" s="77" t="s">
        <v>10</v>
      </c>
      <c r="M94" s="75" t="s">
        <v>285</v>
      </c>
      <c r="N94" s="75" t="s">
        <v>11</v>
      </c>
      <c r="O94" s="75" t="s">
        <v>286</v>
      </c>
      <c r="P94" s="75" t="s">
        <v>287</v>
      </c>
      <c r="Q94" s="77" t="s">
        <v>26</v>
      </c>
      <c r="R94" s="77" t="s">
        <v>8</v>
      </c>
    </row>
    <row r="95" spans="1:18" ht="21.75">
      <c r="A95" s="70" t="s">
        <v>1667</v>
      </c>
      <c r="B95" s="70"/>
      <c r="C95" s="70"/>
      <c r="D95" s="71"/>
      <c r="E95" s="72"/>
      <c r="F95" s="72"/>
      <c r="G95" s="72"/>
      <c r="H95" s="73"/>
      <c r="I95" s="70"/>
      <c r="J95" s="70"/>
      <c r="K95" s="72"/>
      <c r="L95" s="77" t="s">
        <v>10</v>
      </c>
      <c r="M95" s="75" t="s">
        <v>182</v>
      </c>
      <c r="N95" s="75" t="s">
        <v>1892</v>
      </c>
      <c r="O95" s="75" t="s">
        <v>183</v>
      </c>
      <c r="P95" s="75" t="s">
        <v>288</v>
      </c>
      <c r="Q95" s="77" t="s">
        <v>79</v>
      </c>
      <c r="R95" s="77" t="s">
        <v>83</v>
      </c>
    </row>
    <row r="96" spans="1:18" ht="21.75">
      <c r="A96" s="89" t="s">
        <v>1667</v>
      </c>
      <c r="B96" s="89"/>
      <c r="C96" s="89"/>
      <c r="D96" s="90"/>
      <c r="E96" s="91"/>
      <c r="F96" s="91"/>
      <c r="G96" s="91"/>
      <c r="H96" s="92"/>
      <c r="I96" s="89"/>
      <c r="J96" s="89"/>
      <c r="K96" s="91"/>
      <c r="L96" s="94" t="s">
        <v>16</v>
      </c>
      <c r="M96" s="95" t="s">
        <v>289</v>
      </c>
      <c r="N96" s="95" t="s">
        <v>18</v>
      </c>
      <c r="O96" s="95" t="s">
        <v>290</v>
      </c>
      <c r="P96" s="95" t="s">
        <v>231</v>
      </c>
      <c r="Q96" s="94" t="s">
        <v>101</v>
      </c>
      <c r="R96" s="94" t="s">
        <v>47</v>
      </c>
    </row>
    <row r="97" spans="1:18" ht="21.75">
      <c r="A97" s="74">
        <v>30</v>
      </c>
      <c r="B97" s="75" t="s">
        <v>160</v>
      </c>
      <c r="C97" s="75" t="s">
        <v>35</v>
      </c>
      <c r="D97" s="71">
        <v>40483</v>
      </c>
      <c r="E97" s="76">
        <v>40483</v>
      </c>
      <c r="F97" s="76">
        <v>41085</v>
      </c>
      <c r="G97" s="72"/>
      <c r="H97" s="73"/>
      <c r="I97" s="75" t="s">
        <v>58</v>
      </c>
      <c r="J97" s="70"/>
      <c r="K97" s="76">
        <v>50679</v>
      </c>
      <c r="L97" s="77" t="s">
        <v>3</v>
      </c>
      <c r="M97" s="75" t="s">
        <v>1659</v>
      </c>
      <c r="N97" s="75" t="s">
        <v>1884</v>
      </c>
      <c r="O97" s="70"/>
      <c r="P97" s="75" t="s">
        <v>161</v>
      </c>
      <c r="Q97" s="77" t="s">
        <v>59</v>
      </c>
      <c r="R97" s="77" t="s">
        <v>99</v>
      </c>
    </row>
    <row r="98" spans="1:18" ht="21.75">
      <c r="A98" s="70" t="s">
        <v>1667</v>
      </c>
      <c r="B98" s="70"/>
      <c r="C98" s="70"/>
      <c r="D98" s="71"/>
      <c r="E98" s="72"/>
      <c r="F98" s="72"/>
      <c r="G98" s="72"/>
      <c r="H98" s="73"/>
      <c r="I98" s="70"/>
      <c r="J98" s="70"/>
      <c r="K98" s="72"/>
      <c r="L98" s="77" t="s">
        <v>10</v>
      </c>
      <c r="M98" s="75" t="s">
        <v>1650</v>
      </c>
      <c r="N98" s="75" t="s">
        <v>139</v>
      </c>
      <c r="O98" s="70"/>
      <c r="P98" s="75" t="s">
        <v>162</v>
      </c>
      <c r="Q98" s="77" t="s">
        <v>41</v>
      </c>
      <c r="R98" s="77" t="s">
        <v>9</v>
      </c>
    </row>
    <row r="99" spans="1:18" ht="21.75">
      <c r="A99" s="89" t="s">
        <v>1667</v>
      </c>
      <c r="B99" s="89"/>
      <c r="C99" s="89"/>
      <c r="D99" s="90"/>
      <c r="E99" s="91"/>
      <c r="F99" s="91"/>
      <c r="G99" s="91"/>
      <c r="H99" s="92"/>
      <c r="I99" s="89"/>
      <c r="J99" s="89"/>
      <c r="K99" s="91"/>
      <c r="L99" s="94" t="s">
        <v>16</v>
      </c>
      <c r="M99" s="95" t="s">
        <v>163</v>
      </c>
      <c r="N99" s="95" t="s">
        <v>18</v>
      </c>
      <c r="O99" s="95" t="s">
        <v>164</v>
      </c>
      <c r="P99" s="95" t="s">
        <v>162</v>
      </c>
      <c r="Q99" s="94" t="s">
        <v>79</v>
      </c>
      <c r="R99" s="94" t="s">
        <v>8</v>
      </c>
    </row>
    <row r="100" spans="1:18" ht="21.75">
      <c r="A100" s="74">
        <v>31</v>
      </c>
      <c r="B100" s="75" t="s">
        <v>1725</v>
      </c>
      <c r="C100" s="75" t="s">
        <v>35</v>
      </c>
      <c r="D100" s="71">
        <v>38961</v>
      </c>
      <c r="E100" s="76">
        <v>38961</v>
      </c>
      <c r="F100" s="76">
        <v>41488</v>
      </c>
      <c r="G100" s="72"/>
      <c r="H100" s="73"/>
      <c r="I100" s="75" t="s">
        <v>58</v>
      </c>
      <c r="J100" s="70"/>
      <c r="K100" s="76">
        <v>50679</v>
      </c>
      <c r="L100" s="77" t="s">
        <v>3</v>
      </c>
      <c r="M100" s="75" t="s">
        <v>1402</v>
      </c>
      <c r="N100" s="75" t="s">
        <v>88</v>
      </c>
      <c r="O100" s="75" t="s">
        <v>1403</v>
      </c>
      <c r="P100" s="75" t="s">
        <v>120</v>
      </c>
      <c r="Q100" s="77" t="s">
        <v>72</v>
      </c>
      <c r="R100" s="77" t="s">
        <v>495</v>
      </c>
    </row>
    <row r="101" spans="1:18" ht="21.75">
      <c r="A101" s="70" t="s">
        <v>1667</v>
      </c>
      <c r="B101" s="70"/>
      <c r="C101" s="70"/>
      <c r="D101" s="71"/>
      <c r="E101" s="72"/>
      <c r="F101" s="72"/>
      <c r="G101" s="72"/>
      <c r="H101" s="73"/>
      <c r="I101" s="70"/>
      <c r="J101" s="70"/>
      <c r="K101" s="72"/>
      <c r="L101" s="77" t="s">
        <v>10</v>
      </c>
      <c r="M101" s="75" t="s">
        <v>201</v>
      </c>
      <c r="N101" s="75" t="s">
        <v>202</v>
      </c>
      <c r="O101" s="75" t="s">
        <v>203</v>
      </c>
      <c r="P101" s="75" t="s">
        <v>204</v>
      </c>
      <c r="Q101" s="77" t="s">
        <v>27</v>
      </c>
      <c r="R101" s="77" t="s">
        <v>78</v>
      </c>
    </row>
    <row r="102" spans="1:18" ht="21.75">
      <c r="A102" s="70" t="s">
        <v>1667</v>
      </c>
      <c r="B102" s="70"/>
      <c r="C102" s="70"/>
      <c r="D102" s="71"/>
      <c r="E102" s="72"/>
      <c r="F102" s="72"/>
      <c r="G102" s="72"/>
      <c r="H102" s="73"/>
      <c r="I102" s="70"/>
      <c r="J102" s="70"/>
      <c r="K102" s="72"/>
      <c r="L102" s="77" t="s">
        <v>16</v>
      </c>
      <c r="M102" s="75" t="s">
        <v>205</v>
      </c>
      <c r="N102" s="75" t="s">
        <v>206</v>
      </c>
      <c r="O102" s="75" t="s">
        <v>207</v>
      </c>
      <c r="P102" s="75" t="s">
        <v>7</v>
      </c>
      <c r="Q102" s="77" t="s">
        <v>79</v>
      </c>
      <c r="R102" s="77" t="s">
        <v>8</v>
      </c>
    </row>
    <row r="103" spans="1:18" ht="21.75">
      <c r="A103" s="89" t="s">
        <v>1667</v>
      </c>
      <c r="B103" s="89"/>
      <c r="C103" s="89"/>
      <c r="D103" s="90"/>
      <c r="E103" s="91"/>
      <c r="F103" s="91"/>
      <c r="G103" s="91"/>
      <c r="H103" s="92"/>
      <c r="I103" s="89"/>
      <c r="J103" s="89"/>
      <c r="K103" s="91"/>
      <c r="L103" s="94" t="s">
        <v>1649</v>
      </c>
      <c r="M103" s="95" t="s">
        <v>1652</v>
      </c>
      <c r="N103" s="95" t="s">
        <v>1652</v>
      </c>
      <c r="O103" s="89"/>
      <c r="P103" s="95" t="s">
        <v>209</v>
      </c>
      <c r="Q103" s="94" t="s">
        <v>8</v>
      </c>
      <c r="R103" s="94" t="s">
        <v>27</v>
      </c>
    </row>
    <row r="104" spans="1:18" ht="21.75">
      <c r="A104" s="74">
        <v>32</v>
      </c>
      <c r="B104" s="75" t="s">
        <v>1726</v>
      </c>
      <c r="C104" s="75" t="s">
        <v>35</v>
      </c>
      <c r="D104" s="71">
        <v>41998</v>
      </c>
      <c r="E104" s="76">
        <v>41998</v>
      </c>
      <c r="F104" s="76">
        <v>42278</v>
      </c>
      <c r="G104" s="72"/>
      <c r="H104" s="73"/>
      <c r="I104" s="75" t="s">
        <v>58</v>
      </c>
      <c r="J104" s="70"/>
      <c r="K104" s="76">
        <v>48488</v>
      </c>
      <c r="L104" s="77" t="s">
        <v>3</v>
      </c>
      <c r="M104" s="75" t="s">
        <v>239</v>
      </c>
      <c r="N104" s="75" t="s">
        <v>1884</v>
      </c>
      <c r="O104" s="75" t="s">
        <v>240</v>
      </c>
      <c r="P104" s="75" t="s">
        <v>241</v>
      </c>
      <c r="Q104" s="77" t="s">
        <v>8</v>
      </c>
      <c r="R104" s="77" t="s">
        <v>9</v>
      </c>
    </row>
    <row r="105" spans="1:18" ht="21.75">
      <c r="A105" s="70" t="s">
        <v>1667</v>
      </c>
      <c r="B105" s="70"/>
      <c r="C105" s="70"/>
      <c r="D105" s="71"/>
      <c r="E105" s="72"/>
      <c r="F105" s="72"/>
      <c r="G105" s="72"/>
      <c r="H105" s="73"/>
      <c r="I105" s="70"/>
      <c r="J105" s="70"/>
      <c r="K105" s="72"/>
      <c r="L105" s="77" t="s">
        <v>10</v>
      </c>
      <c r="M105" s="75" t="s">
        <v>138</v>
      </c>
      <c r="N105" s="75" t="s">
        <v>139</v>
      </c>
      <c r="O105" s="75" t="s">
        <v>140</v>
      </c>
      <c r="P105" s="75" t="s">
        <v>162</v>
      </c>
      <c r="Q105" s="77" t="s">
        <v>54</v>
      </c>
      <c r="R105" s="77" t="s">
        <v>40</v>
      </c>
    </row>
    <row r="106" spans="1:18" ht="21.75">
      <c r="A106" s="89" t="s">
        <v>1667</v>
      </c>
      <c r="B106" s="89"/>
      <c r="C106" s="89"/>
      <c r="D106" s="90"/>
      <c r="E106" s="91"/>
      <c r="F106" s="91"/>
      <c r="G106" s="91"/>
      <c r="H106" s="92"/>
      <c r="I106" s="89"/>
      <c r="J106" s="89"/>
      <c r="K106" s="91"/>
      <c r="L106" s="94" t="s">
        <v>16</v>
      </c>
      <c r="M106" s="95" t="s">
        <v>1654</v>
      </c>
      <c r="N106" s="95" t="s">
        <v>196</v>
      </c>
      <c r="O106" s="89"/>
      <c r="P106" s="95" t="s">
        <v>241</v>
      </c>
      <c r="Q106" s="94" t="s">
        <v>57</v>
      </c>
      <c r="R106" s="94" t="s">
        <v>76</v>
      </c>
    </row>
    <row r="107" spans="1:18" ht="21.75">
      <c r="A107" s="74">
        <v>33</v>
      </c>
      <c r="B107" s="75" t="s">
        <v>165</v>
      </c>
      <c r="C107" s="75" t="s">
        <v>35</v>
      </c>
      <c r="D107" s="71">
        <v>38443</v>
      </c>
      <c r="E107" s="76">
        <v>38443</v>
      </c>
      <c r="F107" s="76">
        <v>40126</v>
      </c>
      <c r="G107" s="72"/>
      <c r="H107" s="73"/>
      <c r="I107" s="75" t="s">
        <v>58</v>
      </c>
      <c r="J107" s="70"/>
      <c r="K107" s="76">
        <v>48853</v>
      </c>
      <c r="L107" s="77" t="s">
        <v>3</v>
      </c>
      <c r="M107" s="75" t="s">
        <v>2031</v>
      </c>
      <c r="N107" s="75" t="s">
        <v>1891</v>
      </c>
      <c r="O107" s="70"/>
      <c r="P107" s="75" t="s">
        <v>166</v>
      </c>
      <c r="Q107" s="77" t="s">
        <v>72</v>
      </c>
      <c r="R107" s="77" t="s">
        <v>167</v>
      </c>
    </row>
    <row r="108" spans="1:18" ht="21.75">
      <c r="A108" s="70" t="s">
        <v>1667</v>
      </c>
      <c r="B108" s="70"/>
      <c r="C108" s="70"/>
      <c r="D108" s="71"/>
      <c r="E108" s="72"/>
      <c r="F108" s="72"/>
      <c r="G108" s="72"/>
      <c r="H108" s="73"/>
      <c r="I108" s="70"/>
      <c r="J108" s="70"/>
      <c r="K108" s="72"/>
      <c r="L108" s="77" t="s">
        <v>10</v>
      </c>
      <c r="M108" s="75" t="s">
        <v>138</v>
      </c>
      <c r="N108" s="75" t="s">
        <v>139</v>
      </c>
      <c r="O108" s="75" t="s">
        <v>140</v>
      </c>
      <c r="P108" s="75" t="s">
        <v>162</v>
      </c>
      <c r="Q108" s="77" t="s">
        <v>64</v>
      </c>
      <c r="R108" s="77" t="s">
        <v>9</v>
      </c>
    </row>
    <row r="109" spans="1:18" ht="21.75">
      <c r="A109" s="89" t="s">
        <v>1667</v>
      </c>
      <c r="B109" s="89"/>
      <c r="C109" s="89"/>
      <c r="D109" s="90"/>
      <c r="E109" s="91"/>
      <c r="F109" s="91"/>
      <c r="G109" s="91"/>
      <c r="H109" s="92"/>
      <c r="I109" s="89"/>
      <c r="J109" s="89"/>
      <c r="K109" s="91"/>
      <c r="L109" s="94" t="s">
        <v>16</v>
      </c>
      <c r="M109" s="95" t="s">
        <v>168</v>
      </c>
      <c r="N109" s="95" t="s">
        <v>169</v>
      </c>
      <c r="O109" s="95" t="s">
        <v>140</v>
      </c>
      <c r="P109" s="95" t="s">
        <v>7</v>
      </c>
      <c r="Q109" s="94" t="s">
        <v>40</v>
      </c>
      <c r="R109" s="94" t="s">
        <v>8</v>
      </c>
    </row>
    <row r="110" spans="1:18" ht="21.75">
      <c r="A110" s="74">
        <v>34</v>
      </c>
      <c r="B110" s="75" t="s">
        <v>170</v>
      </c>
      <c r="C110" s="75" t="s">
        <v>35</v>
      </c>
      <c r="D110" s="71">
        <v>40983</v>
      </c>
      <c r="E110" s="76">
        <v>40983</v>
      </c>
      <c r="F110" s="76">
        <v>41814</v>
      </c>
      <c r="G110" s="72"/>
      <c r="H110" s="73"/>
      <c r="I110" s="75" t="s">
        <v>58</v>
      </c>
      <c r="J110" s="70"/>
      <c r="K110" s="76">
        <v>45200</v>
      </c>
      <c r="L110" s="77" t="s">
        <v>3</v>
      </c>
      <c r="M110" s="75" t="s">
        <v>2086</v>
      </c>
      <c r="N110" s="75" t="s">
        <v>88</v>
      </c>
      <c r="O110" s="75" t="s">
        <v>2087</v>
      </c>
      <c r="P110" s="75" t="s">
        <v>171</v>
      </c>
      <c r="Q110" s="77" t="s">
        <v>121</v>
      </c>
      <c r="R110" s="77" t="s">
        <v>72</v>
      </c>
    </row>
    <row r="111" spans="1:18" ht="21.75">
      <c r="A111" s="70" t="s">
        <v>1667</v>
      </c>
      <c r="B111" s="70"/>
      <c r="C111" s="70"/>
      <c r="D111" s="71"/>
      <c r="E111" s="72"/>
      <c r="F111" s="72"/>
      <c r="G111" s="72"/>
      <c r="H111" s="73"/>
      <c r="I111" s="70"/>
      <c r="J111" s="70"/>
      <c r="K111" s="72"/>
      <c r="L111" s="77" t="s">
        <v>10</v>
      </c>
      <c r="M111" s="75" t="s">
        <v>172</v>
      </c>
      <c r="N111" s="75" t="s">
        <v>1892</v>
      </c>
      <c r="O111" s="75" t="s">
        <v>173</v>
      </c>
      <c r="P111" s="75" t="s">
        <v>174</v>
      </c>
      <c r="Q111" s="77" t="s">
        <v>79</v>
      </c>
      <c r="R111" s="77" t="s">
        <v>40</v>
      </c>
    </row>
    <row r="112" spans="1:18" ht="21.75">
      <c r="A112" s="70" t="s">
        <v>1667</v>
      </c>
      <c r="B112" s="70"/>
      <c r="C112" s="70"/>
      <c r="D112" s="71"/>
      <c r="E112" s="72"/>
      <c r="F112" s="72"/>
      <c r="G112" s="72"/>
      <c r="H112" s="73"/>
      <c r="I112" s="70"/>
      <c r="J112" s="70"/>
      <c r="K112" s="72"/>
      <c r="L112" s="77" t="s">
        <v>10</v>
      </c>
      <c r="M112" s="75" t="s">
        <v>175</v>
      </c>
      <c r="N112" s="75" t="s">
        <v>176</v>
      </c>
      <c r="O112" s="75" t="s">
        <v>177</v>
      </c>
      <c r="P112" s="75" t="s">
        <v>178</v>
      </c>
      <c r="Q112" s="77" t="s">
        <v>57</v>
      </c>
      <c r="R112" s="77" t="s">
        <v>32</v>
      </c>
    </row>
    <row r="113" spans="1:18" ht="21.75">
      <c r="A113" s="89" t="s">
        <v>1667</v>
      </c>
      <c r="B113" s="89"/>
      <c r="C113" s="89"/>
      <c r="D113" s="90"/>
      <c r="E113" s="91"/>
      <c r="F113" s="91"/>
      <c r="G113" s="91"/>
      <c r="H113" s="92"/>
      <c r="I113" s="89"/>
      <c r="J113" s="89"/>
      <c r="K113" s="91"/>
      <c r="L113" s="94" t="s">
        <v>16</v>
      </c>
      <c r="M113" s="95" t="s">
        <v>159</v>
      </c>
      <c r="N113" s="95" t="s">
        <v>153</v>
      </c>
      <c r="O113" s="95" t="s">
        <v>144</v>
      </c>
      <c r="P113" s="95" t="s">
        <v>178</v>
      </c>
      <c r="Q113" s="94" t="s">
        <v>33</v>
      </c>
      <c r="R113" s="94" t="s">
        <v>34</v>
      </c>
    </row>
    <row r="114" spans="1:18" ht="21.75">
      <c r="A114" s="74">
        <v>35</v>
      </c>
      <c r="B114" s="75" t="s">
        <v>1717</v>
      </c>
      <c r="C114" s="75" t="s">
        <v>35</v>
      </c>
      <c r="D114" s="71">
        <v>40983</v>
      </c>
      <c r="E114" s="76">
        <v>40983</v>
      </c>
      <c r="F114" s="76">
        <v>41765</v>
      </c>
      <c r="G114" s="72"/>
      <c r="H114" s="73"/>
      <c r="I114" s="75" t="s">
        <v>58</v>
      </c>
      <c r="J114" s="70"/>
      <c r="K114" s="76">
        <v>48122</v>
      </c>
      <c r="L114" s="77" t="s">
        <v>3</v>
      </c>
      <c r="M114" s="75" t="s">
        <v>254</v>
      </c>
      <c r="N114" s="75" t="s">
        <v>88</v>
      </c>
      <c r="O114" s="75" t="s">
        <v>255</v>
      </c>
      <c r="P114" s="75" t="s">
        <v>85</v>
      </c>
      <c r="Q114" s="77" t="s">
        <v>27</v>
      </c>
      <c r="R114" s="77" t="s">
        <v>121</v>
      </c>
    </row>
    <row r="115" spans="1:18" ht="21.75">
      <c r="A115" s="70" t="s">
        <v>1667</v>
      </c>
      <c r="B115" s="70"/>
      <c r="C115" s="70"/>
      <c r="D115" s="71"/>
      <c r="E115" s="72"/>
      <c r="F115" s="72"/>
      <c r="G115" s="72"/>
      <c r="H115" s="73"/>
      <c r="I115" s="70"/>
      <c r="J115" s="70"/>
      <c r="K115" s="72"/>
      <c r="L115" s="77" t="s">
        <v>10</v>
      </c>
      <c r="M115" s="75" t="s">
        <v>182</v>
      </c>
      <c r="N115" s="75" t="s">
        <v>1892</v>
      </c>
      <c r="O115" s="75" t="s">
        <v>183</v>
      </c>
      <c r="P115" s="75" t="s">
        <v>1896</v>
      </c>
      <c r="Q115" s="77" t="s">
        <v>83</v>
      </c>
      <c r="R115" s="77" t="s">
        <v>8</v>
      </c>
    </row>
    <row r="116" spans="1:18" ht="21.75">
      <c r="A116" s="89" t="s">
        <v>1667</v>
      </c>
      <c r="B116" s="89"/>
      <c r="C116" s="89"/>
      <c r="D116" s="90"/>
      <c r="E116" s="91"/>
      <c r="F116" s="91"/>
      <c r="G116" s="91"/>
      <c r="H116" s="92"/>
      <c r="I116" s="89"/>
      <c r="J116" s="89"/>
      <c r="K116" s="91"/>
      <c r="L116" s="94" t="s">
        <v>16</v>
      </c>
      <c r="M116" s="95" t="s">
        <v>256</v>
      </c>
      <c r="N116" s="95" t="s">
        <v>69</v>
      </c>
      <c r="O116" s="95" t="s">
        <v>177</v>
      </c>
      <c r="P116" s="95" t="s">
        <v>257</v>
      </c>
      <c r="Q116" s="94" t="s">
        <v>46</v>
      </c>
      <c r="R116" s="94" t="s">
        <v>54</v>
      </c>
    </row>
    <row r="117" spans="1:18" ht="21.75">
      <c r="A117" s="74">
        <v>36</v>
      </c>
      <c r="B117" s="75" t="s">
        <v>1727</v>
      </c>
      <c r="C117" s="75" t="s">
        <v>35</v>
      </c>
      <c r="D117" s="71">
        <v>37770</v>
      </c>
      <c r="E117" s="76">
        <v>37770</v>
      </c>
      <c r="F117" s="76">
        <v>40210</v>
      </c>
      <c r="G117" s="72"/>
      <c r="H117" s="73"/>
      <c r="I117" s="75" t="s">
        <v>58</v>
      </c>
      <c r="J117" s="70"/>
      <c r="K117" s="76">
        <v>49583</v>
      </c>
      <c r="L117" s="77" t="s">
        <v>3</v>
      </c>
      <c r="M117" s="75" t="s">
        <v>1728</v>
      </c>
      <c r="N117" s="75" t="s">
        <v>88</v>
      </c>
      <c r="O117" s="75" t="s">
        <v>1729</v>
      </c>
      <c r="P117" s="75" t="s">
        <v>7</v>
      </c>
      <c r="Q117" s="77" t="s">
        <v>99</v>
      </c>
      <c r="R117" s="77" t="s">
        <v>495</v>
      </c>
    </row>
    <row r="118" spans="1:18" ht="21.75">
      <c r="A118" s="70" t="s">
        <v>1667</v>
      </c>
      <c r="B118" s="70"/>
      <c r="C118" s="70"/>
      <c r="D118" s="71"/>
      <c r="E118" s="72"/>
      <c r="F118" s="72"/>
      <c r="G118" s="72"/>
      <c r="H118" s="73"/>
      <c r="I118" s="70"/>
      <c r="J118" s="70"/>
      <c r="K118" s="72"/>
      <c r="L118" s="77" t="s">
        <v>10</v>
      </c>
      <c r="M118" s="75" t="s">
        <v>2033</v>
      </c>
      <c r="N118" s="75" t="s">
        <v>143</v>
      </c>
      <c r="O118" s="75" t="s">
        <v>2035</v>
      </c>
      <c r="P118" s="75" t="s">
        <v>53</v>
      </c>
      <c r="Q118" s="77" t="s">
        <v>41</v>
      </c>
      <c r="R118" s="77" t="s">
        <v>27</v>
      </c>
    </row>
    <row r="119" spans="1:18" ht="21.75">
      <c r="A119" s="89" t="s">
        <v>1667</v>
      </c>
      <c r="B119" s="89"/>
      <c r="C119" s="89"/>
      <c r="D119" s="90"/>
      <c r="E119" s="91"/>
      <c r="F119" s="91"/>
      <c r="G119" s="91"/>
      <c r="H119" s="92"/>
      <c r="I119" s="89"/>
      <c r="J119" s="89"/>
      <c r="K119" s="91"/>
      <c r="L119" s="94" t="s">
        <v>16</v>
      </c>
      <c r="M119" s="95" t="s">
        <v>152</v>
      </c>
      <c r="N119" s="95" t="s">
        <v>153</v>
      </c>
      <c r="O119" s="95" t="s">
        <v>154</v>
      </c>
      <c r="P119" s="95" t="s">
        <v>31</v>
      </c>
      <c r="Q119" s="94" t="s">
        <v>79</v>
      </c>
      <c r="R119" s="94" t="s">
        <v>8</v>
      </c>
    </row>
    <row r="120" spans="1:18" ht="21.75">
      <c r="A120" s="74">
        <v>37</v>
      </c>
      <c r="B120" s="75" t="s">
        <v>1815</v>
      </c>
      <c r="C120" s="75" t="s">
        <v>35</v>
      </c>
      <c r="D120" s="71">
        <v>39297</v>
      </c>
      <c r="E120" s="76">
        <v>39297</v>
      </c>
      <c r="F120" s="76">
        <v>43009</v>
      </c>
      <c r="G120" s="72"/>
      <c r="H120" s="73"/>
      <c r="I120" s="75" t="s">
        <v>58</v>
      </c>
      <c r="J120" s="70"/>
      <c r="K120" s="76">
        <v>48853</v>
      </c>
      <c r="L120" s="77" t="s">
        <v>3</v>
      </c>
      <c r="M120" s="75" t="s">
        <v>188</v>
      </c>
      <c r="N120" s="75" t="s">
        <v>88</v>
      </c>
      <c r="O120" s="75" t="s">
        <v>189</v>
      </c>
      <c r="P120" s="75" t="s">
        <v>190</v>
      </c>
      <c r="Q120" s="77" t="s">
        <v>109</v>
      </c>
      <c r="R120" s="77" t="s">
        <v>1768</v>
      </c>
    </row>
    <row r="121" spans="1:18" ht="21.75">
      <c r="A121" s="70" t="s">
        <v>1667</v>
      </c>
      <c r="B121" s="70"/>
      <c r="C121" s="70"/>
      <c r="D121" s="71"/>
      <c r="E121" s="72"/>
      <c r="F121" s="72"/>
      <c r="G121" s="72"/>
      <c r="H121" s="73"/>
      <c r="I121" s="70"/>
      <c r="J121" s="70"/>
      <c r="K121" s="72"/>
      <c r="L121" s="77" t="s">
        <v>10</v>
      </c>
      <c r="M121" s="75" t="s">
        <v>138</v>
      </c>
      <c r="N121" s="75" t="s">
        <v>139</v>
      </c>
      <c r="O121" s="75" t="s">
        <v>140</v>
      </c>
      <c r="P121" s="75" t="s">
        <v>120</v>
      </c>
      <c r="Q121" s="77" t="s">
        <v>64</v>
      </c>
      <c r="R121" s="77" t="s">
        <v>78</v>
      </c>
    </row>
    <row r="122" spans="1:18" ht="21.75">
      <c r="A122" s="89" t="s">
        <v>1667</v>
      </c>
      <c r="B122" s="89"/>
      <c r="C122" s="89"/>
      <c r="D122" s="90"/>
      <c r="E122" s="91"/>
      <c r="F122" s="91"/>
      <c r="G122" s="91"/>
      <c r="H122" s="92"/>
      <c r="I122" s="89"/>
      <c r="J122" s="89"/>
      <c r="K122" s="91"/>
      <c r="L122" s="94" t="s">
        <v>16</v>
      </c>
      <c r="M122" s="95" t="s">
        <v>210</v>
      </c>
      <c r="N122" s="95" t="s">
        <v>199</v>
      </c>
      <c r="O122" s="95" t="s">
        <v>211</v>
      </c>
      <c r="P122" s="95" t="s">
        <v>45</v>
      </c>
      <c r="Q122" s="94" t="s">
        <v>76</v>
      </c>
      <c r="R122" s="94" t="s">
        <v>79</v>
      </c>
    </row>
    <row r="123" spans="1:18" ht="21.75">
      <c r="A123" s="74">
        <v>38</v>
      </c>
      <c r="B123" s="75" t="s">
        <v>2060</v>
      </c>
      <c r="C123" s="75" t="s">
        <v>35</v>
      </c>
      <c r="D123" s="71">
        <v>41428</v>
      </c>
      <c r="E123" s="76">
        <v>41428</v>
      </c>
      <c r="F123" s="76">
        <v>43005</v>
      </c>
      <c r="G123" s="72"/>
      <c r="H123" s="73"/>
      <c r="I123" s="75" t="s">
        <v>58</v>
      </c>
      <c r="J123" s="70"/>
      <c r="K123" s="76">
        <v>49218</v>
      </c>
      <c r="L123" s="77" t="s">
        <v>3</v>
      </c>
      <c r="M123" s="75" t="s">
        <v>156</v>
      </c>
      <c r="N123" s="75" t="s">
        <v>88</v>
      </c>
      <c r="O123" s="75" t="s">
        <v>144</v>
      </c>
      <c r="P123" s="75" t="s">
        <v>157</v>
      </c>
      <c r="Q123" s="77" t="s">
        <v>38</v>
      </c>
      <c r="R123" s="77" t="s">
        <v>60</v>
      </c>
    </row>
    <row r="124" spans="1:18" ht="21.75">
      <c r="A124" s="70" t="s">
        <v>1667</v>
      </c>
      <c r="B124" s="70"/>
      <c r="C124" s="70"/>
      <c r="D124" s="71"/>
      <c r="E124" s="72"/>
      <c r="F124" s="72"/>
      <c r="G124" s="72"/>
      <c r="H124" s="73"/>
      <c r="I124" s="70"/>
      <c r="J124" s="70"/>
      <c r="K124" s="72"/>
      <c r="L124" s="77" t="s">
        <v>10</v>
      </c>
      <c r="M124" s="75" t="s">
        <v>258</v>
      </c>
      <c r="N124" s="75" t="s">
        <v>1892</v>
      </c>
      <c r="O124" s="75" t="s">
        <v>259</v>
      </c>
      <c r="P124" s="75" t="s">
        <v>260</v>
      </c>
      <c r="Q124" s="77" t="s">
        <v>194</v>
      </c>
      <c r="R124" s="77" t="s">
        <v>59</v>
      </c>
    </row>
    <row r="125" spans="1:18" ht="21.75">
      <c r="A125" s="89" t="s">
        <v>1667</v>
      </c>
      <c r="B125" s="89"/>
      <c r="C125" s="89"/>
      <c r="D125" s="90"/>
      <c r="E125" s="91"/>
      <c r="F125" s="91"/>
      <c r="G125" s="91"/>
      <c r="H125" s="92"/>
      <c r="I125" s="89"/>
      <c r="J125" s="89"/>
      <c r="K125" s="91"/>
      <c r="L125" s="94" t="s">
        <v>16</v>
      </c>
      <c r="M125" s="95" t="s">
        <v>1651</v>
      </c>
      <c r="N125" s="95" t="s">
        <v>153</v>
      </c>
      <c r="O125" s="89"/>
      <c r="P125" s="95" t="s">
        <v>241</v>
      </c>
      <c r="Q125" s="94" t="s">
        <v>47</v>
      </c>
      <c r="R125" s="94" t="s">
        <v>83</v>
      </c>
    </row>
    <row r="126" spans="1:18" ht="21.75">
      <c r="A126" s="74">
        <v>39</v>
      </c>
      <c r="B126" s="75" t="s">
        <v>180</v>
      </c>
      <c r="C126" s="75" t="s">
        <v>35</v>
      </c>
      <c r="D126" s="71">
        <v>37012</v>
      </c>
      <c r="E126" s="76">
        <v>37012</v>
      </c>
      <c r="F126" s="76">
        <v>39506</v>
      </c>
      <c r="G126" s="72"/>
      <c r="H126" s="73"/>
      <c r="I126" s="75" t="s">
        <v>58</v>
      </c>
      <c r="J126" s="70"/>
      <c r="K126" s="76">
        <v>48122</v>
      </c>
      <c r="L126" s="77" t="s">
        <v>3</v>
      </c>
      <c r="M126" s="75" t="s">
        <v>2036</v>
      </c>
      <c r="N126" s="75" t="s">
        <v>1884</v>
      </c>
      <c r="O126" s="75" t="s">
        <v>2037</v>
      </c>
      <c r="P126" s="75" t="s">
        <v>181</v>
      </c>
      <c r="Q126" s="77" t="s">
        <v>99</v>
      </c>
      <c r="R126" s="77" t="s">
        <v>117</v>
      </c>
    </row>
    <row r="127" spans="1:18" ht="21.75">
      <c r="A127" s="70" t="s">
        <v>1667</v>
      </c>
      <c r="B127" s="70"/>
      <c r="C127" s="70"/>
      <c r="D127" s="71"/>
      <c r="E127" s="72"/>
      <c r="F127" s="72"/>
      <c r="G127" s="72"/>
      <c r="H127" s="73"/>
      <c r="I127" s="70"/>
      <c r="J127" s="70"/>
      <c r="K127" s="72"/>
      <c r="L127" s="77" t="s">
        <v>10</v>
      </c>
      <c r="M127" s="75" t="s">
        <v>182</v>
      </c>
      <c r="N127" s="75" t="s">
        <v>1892</v>
      </c>
      <c r="O127" s="75" t="s">
        <v>183</v>
      </c>
      <c r="P127" s="75" t="s">
        <v>184</v>
      </c>
      <c r="Q127" s="77" t="s">
        <v>83</v>
      </c>
      <c r="R127" s="77" t="s">
        <v>40</v>
      </c>
    </row>
    <row r="128" spans="1:18" ht="21.75">
      <c r="A128" s="89" t="s">
        <v>1667</v>
      </c>
      <c r="B128" s="89"/>
      <c r="C128" s="89"/>
      <c r="D128" s="90"/>
      <c r="E128" s="91"/>
      <c r="F128" s="91"/>
      <c r="G128" s="91"/>
      <c r="H128" s="92"/>
      <c r="I128" s="89"/>
      <c r="J128" s="89"/>
      <c r="K128" s="91"/>
      <c r="L128" s="94" t="s">
        <v>16</v>
      </c>
      <c r="M128" s="95" t="s">
        <v>185</v>
      </c>
      <c r="N128" s="95" t="s">
        <v>153</v>
      </c>
      <c r="O128" s="95" t="s">
        <v>186</v>
      </c>
      <c r="P128" s="95" t="s">
        <v>178</v>
      </c>
      <c r="Q128" s="94" t="s">
        <v>101</v>
      </c>
      <c r="R128" s="94" t="s">
        <v>47</v>
      </c>
    </row>
    <row r="129" spans="1:18" ht="21.75">
      <c r="A129" s="74">
        <v>40</v>
      </c>
      <c r="B129" s="75" t="s">
        <v>187</v>
      </c>
      <c r="C129" s="75" t="s">
        <v>35</v>
      </c>
      <c r="D129" s="71">
        <v>36374</v>
      </c>
      <c r="E129" s="149">
        <v>42339</v>
      </c>
      <c r="F129" s="76">
        <v>40507</v>
      </c>
      <c r="G129" s="72"/>
      <c r="H129" s="73"/>
      <c r="I129" s="75" t="s">
        <v>2</v>
      </c>
      <c r="J129" s="70"/>
      <c r="K129" s="76">
        <v>49583</v>
      </c>
      <c r="L129" s="77" t="s">
        <v>3</v>
      </c>
      <c r="M129" s="75" t="s">
        <v>1897</v>
      </c>
      <c r="N129" s="75" t="s">
        <v>261</v>
      </c>
      <c r="O129" s="75" t="s">
        <v>189</v>
      </c>
      <c r="P129" s="75" t="s">
        <v>190</v>
      </c>
      <c r="Q129" s="77" t="s">
        <v>99</v>
      </c>
      <c r="R129" s="77" t="s">
        <v>73</v>
      </c>
    </row>
    <row r="130" spans="1:18" ht="21.75">
      <c r="A130" s="70" t="s">
        <v>1667</v>
      </c>
      <c r="B130" s="70"/>
      <c r="C130" s="70"/>
      <c r="D130" s="71"/>
      <c r="E130" s="150" t="s">
        <v>1791</v>
      </c>
      <c r="F130" s="72"/>
      <c r="G130" s="72"/>
      <c r="H130" s="73"/>
      <c r="I130" s="70"/>
      <c r="J130" s="70"/>
      <c r="K130" s="72"/>
      <c r="L130" s="77" t="s">
        <v>10</v>
      </c>
      <c r="M130" s="75" t="s">
        <v>138</v>
      </c>
      <c r="N130" s="75" t="s">
        <v>139</v>
      </c>
      <c r="O130" s="75" t="s">
        <v>140</v>
      </c>
      <c r="P130" s="75" t="s">
        <v>31</v>
      </c>
      <c r="Q130" s="77" t="s">
        <v>40</v>
      </c>
      <c r="R130" s="77" t="s">
        <v>8</v>
      </c>
    </row>
    <row r="131" spans="1:18" ht="21.75">
      <c r="A131" s="89" t="s">
        <v>1667</v>
      </c>
      <c r="B131" s="89"/>
      <c r="C131" s="89"/>
      <c r="D131" s="90"/>
      <c r="E131" s="91"/>
      <c r="F131" s="91"/>
      <c r="G131" s="91"/>
      <c r="H131" s="92"/>
      <c r="I131" s="89"/>
      <c r="J131" s="89"/>
      <c r="K131" s="91"/>
      <c r="L131" s="94" t="s">
        <v>16</v>
      </c>
      <c r="M131" s="95" t="s">
        <v>159</v>
      </c>
      <c r="N131" s="95" t="s">
        <v>153</v>
      </c>
      <c r="O131" s="95" t="s">
        <v>144</v>
      </c>
      <c r="P131" s="95" t="s">
        <v>7</v>
      </c>
      <c r="Q131" s="94" t="s">
        <v>76</v>
      </c>
      <c r="R131" s="94" t="s">
        <v>40</v>
      </c>
    </row>
    <row r="132" spans="1:18" ht="21.75">
      <c r="A132" s="74">
        <v>41</v>
      </c>
      <c r="B132" s="75" t="s">
        <v>2308</v>
      </c>
      <c r="C132" s="75" t="s">
        <v>35</v>
      </c>
      <c r="D132" s="71">
        <v>36586</v>
      </c>
      <c r="E132" s="76">
        <v>36586</v>
      </c>
      <c r="F132" s="76">
        <v>44032</v>
      </c>
      <c r="G132" s="72"/>
      <c r="H132" s="73"/>
      <c r="I132" s="75" t="s">
        <v>58</v>
      </c>
      <c r="J132" s="70"/>
      <c r="K132" s="76">
        <v>47757</v>
      </c>
      <c r="L132" s="77" t="s">
        <v>3</v>
      </c>
      <c r="M132" s="75" t="s">
        <v>265</v>
      </c>
      <c r="N132" s="75" t="s">
        <v>266</v>
      </c>
      <c r="O132" s="75" t="s">
        <v>144</v>
      </c>
      <c r="P132" s="75" t="s">
        <v>53</v>
      </c>
      <c r="Q132" s="77" t="s">
        <v>59</v>
      </c>
      <c r="R132" s="77" t="s">
        <v>60</v>
      </c>
    </row>
    <row r="133" spans="1:18" ht="21.75">
      <c r="A133" s="70" t="s">
        <v>1667</v>
      </c>
      <c r="B133" s="70"/>
      <c r="C133" s="70"/>
      <c r="D133" s="71"/>
      <c r="E133" s="72"/>
      <c r="F133" s="72"/>
      <c r="G133" s="72"/>
      <c r="H133" s="73"/>
      <c r="I133" s="70"/>
      <c r="J133" s="70"/>
      <c r="K133" s="72"/>
      <c r="L133" s="77" t="s">
        <v>10</v>
      </c>
      <c r="M133" s="75" t="s">
        <v>1650</v>
      </c>
      <c r="N133" s="75" t="s">
        <v>139</v>
      </c>
      <c r="O133" s="70"/>
      <c r="P133" s="75" t="s">
        <v>7</v>
      </c>
      <c r="Q133" s="77" t="s">
        <v>54</v>
      </c>
      <c r="R133" s="77" t="s">
        <v>8</v>
      </c>
    </row>
    <row r="134" spans="1:18" ht="21.75">
      <c r="A134" s="89" t="s">
        <v>1667</v>
      </c>
      <c r="B134" s="89"/>
      <c r="C134" s="89"/>
      <c r="D134" s="90"/>
      <c r="E134" s="91"/>
      <c r="F134" s="91"/>
      <c r="G134" s="91"/>
      <c r="H134" s="92"/>
      <c r="I134" s="89"/>
      <c r="J134" s="89"/>
      <c r="K134" s="91"/>
      <c r="L134" s="94" t="s">
        <v>16</v>
      </c>
      <c r="M134" s="95" t="s">
        <v>267</v>
      </c>
      <c r="N134" s="95" t="s">
        <v>199</v>
      </c>
      <c r="O134" s="95" t="s">
        <v>154</v>
      </c>
      <c r="P134" s="95" t="s">
        <v>133</v>
      </c>
      <c r="Q134" s="94" t="s">
        <v>57</v>
      </c>
      <c r="R134" s="94" t="s">
        <v>76</v>
      </c>
    </row>
    <row r="135" spans="1:18" ht="21.75">
      <c r="A135" s="74">
        <v>42</v>
      </c>
      <c r="B135" s="75" t="s">
        <v>191</v>
      </c>
      <c r="C135" s="75" t="s">
        <v>35</v>
      </c>
      <c r="D135" s="71">
        <v>39630</v>
      </c>
      <c r="E135" s="76">
        <v>39630</v>
      </c>
      <c r="F135" s="76">
        <v>41004</v>
      </c>
      <c r="G135" s="72"/>
      <c r="H135" s="73"/>
      <c r="I135" s="75" t="s">
        <v>58</v>
      </c>
      <c r="J135" s="70"/>
      <c r="K135" s="76">
        <v>48488</v>
      </c>
      <c r="L135" s="77" t="s">
        <v>3</v>
      </c>
      <c r="M135" s="75" t="s">
        <v>192</v>
      </c>
      <c r="N135" s="75" t="s">
        <v>88</v>
      </c>
      <c r="O135" s="75" t="s">
        <v>193</v>
      </c>
      <c r="P135" s="75" t="s">
        <v>85</v>
      </c>
      <c r="Q135" s="77" t="s">
        <v>194</v>
      </c>
      <c r="R135" s="77" t="s">
        <v>121</v>
      </c>
    </row>
    <row r="136" spans="1:18" ht="21.75">
      <c r="A136" s="70" t="s">
        <v>1667</v>
      </c>
      <c r="B136" s="70"/>
      <c r="C136" s="70"/>
      <c r="D136" s="71"/>
      <c r="E136" s="72"/>
      <c r="F136" s="72"/>
      <c r="G136" s="72"/>
      <c r="H136" s="73"/>
      <c r="I136" s="70"/>
      <c r="J136" s="70"/>
      <c r="K136" s="72"/>
      <c r="L136" s="77" t="s">
        <v>10</v>
      </c>
      <c r="M136" s="75" t="s">
        <v>138</v>
      </c>
      <c r="N136" s="75" t="s">
        <v>139</v>
      </c>
      <c r="O136" s="75" t="s">
        <v>140</v>
      </c>
      <c r="P136" s="75" t="s">
        <v>162</v>
      </c>
      <c r="Q136" s="77" t="s">
        <v>40</v>
      </c>
      <c r="R136" s="77" t="s">
        <v>41</v>
      </c>
    </row>
    <row r="137" spans="1:18" ht="21.75">
      <c r="A137" s="89" t="s">
        <v>1667</v>
      </c>
      <c r="B137" s="89"/>
      <c r="C137" s="89"/>
      <c r="D137" s="90"/>
      <c r="E137" s="91"/>
      <c r="F137" s="91"/>
      <c r="G137" s="91"/>
      <c r="H137" s="92"/>
      <c r="I137" s="89"/>
      <c r="J137" s="89"/>
      <c r="K137" s="91"/>
      <c r="L137" s="94" t="s">
        <v>16</v>
      </c>
      <c r="M137" s="95" t="s">
        <v>195</v>
      </c>
      <c r="N137" s="95" t="s">
        <v>196</v>
      </c>
      <c r="O137" s="95" t="s">
        <v>197</v>
      </c>
      <c r="P137" s="95" t="s">
        <v>162</v>
      </c>
      <c r="Q137" s="94" t="s">
        <v>46</v>
      </c>
      <c r="R137" s="94" t="s">
        <v>54</v>
      </c>
    </row>
    <row r="138" spans="1:18" ht="21.75">
      <c r="A138" s="74">
        <v>43</v>
      </c>
      <c r="B138" s="75" t="s">
        <v>2506</v>
      </c>
      <c r="C138" s="75" t="s">
        <v>35</v>
      </c>
      <c r="D138" s="71">
        <v>39722</v>
      </c>
      <c r="E138" s="76">
        <v>39722</v>
      </c>
      <c r="F138" s="72">
        <v>44558</v>
      </c>
      <c r="G138" s="72"/>
      <c r="H138" s="73"/>
      <c r="I138" s="75" t="s">
        <v>58</v>
      </c>
      <c r="J138" s="70"/>
      <c r="K138" s="76">
        <v>49949</v>
      </c>
      <c r="L138" s="77" t="s">
        <v>10</v>
      </c>
      <c r="M138" s="75" t="s">
        <v>294</v>
      </c>
      <c r="N138" s="75" t="s">
        <v>1892</v>
      </c>
      <c r="O138" s="75" t="s">
        <v>295</v>
      </c>
      <c r="P138" s="75" t="s">
        <v>296</v>
      </c>
      <c r="Q138" s="77" t="s">
        <v>27</v>
      </c>
      <c r="R138" s="77" t="s">
        <v>9</v>
      </c>
    </row>
    <row r="139" spans="1:18" ht="21.75">
      <c r="A139" s="89" t="s">
        <v>1667</v>
      </c>
      <c r="B139" s="89"/>
      <c r="C139" s="89"/>
      <c r="D139" s="90"/>
      <c r="E139" s="91"/>
      <c r="F139" s="91"/>
      <c r="G139" s="91"/>
      <c r="H139" s="92"/>
      <c r="I139" s="89"/>
      <c r="J139" s="89"/>
      <c r="K139" s="91"/>
      <c r="L139" s="94" t="s">
        <v>16</v>
      </c>
      <c r="M139" s="95" t="s">
        <v>297</v>
      </c>
      <c r="N139" s="95" t="s">
        <v>238</v>
      </c>
      <c r="O139" s="95" t="s">
        <v>177</v>
      </c>
      <c r="P139" s="95" t="s">
        <v>7</v>
      </c>
      <c r="Q139" s="94" t="s">
        <v>79</v>
      </c>
      <c r="R139" s="94" t="s">
        <v>8</v>
      </c>
    </row>
    <row r="140" spans="1:18" ht="21.75">
      <c r="A140" s="74">
        <v>44</v>
      </c>
      <c r="B140" s="75" t="s">
        <v>212</v>
      </c>
      <c r="C140" s="75" t="s">
        <v>35</v>
      </c>
      <c r="D140" s="71">
        <v>34834</v>
      </c>
      <c r="E140" s="76">
        <v>34834</v>
      </c>
      <c r="F140" s="76">
        <v>38203</v>
      </c>
      <c r="G140" s="72"/>
      <c r="H140" s="73"/>
      <c r="I140" s="75" t="s">
        <v>58</v>
      </c>
      <c r="J140" s="70"/>
      <c r="K140" s="76">
        <v>46296</v>
      </c>
      <c r="L140" s="77" t="s">
        <v>10</v>
      </c>
      <c r="M140" s="75" t="s">
        <v>182</v>
      </c>
      <c r="N140" s="75" t="s">
        <v>1892</v>
      </c>
      <c r="O140" s="75" t="s">
        <v>183</v>
      </c>
      <c r="P140" s="75" t="s">
        <v>213</v>
      </c>
      <c r="Q140" s="77" t="s">
        <v>47</v>
      </c>
      <c r="R140" s="77" t="s">
        <v>76</v>
      </c>
    </row>
    <row r="141" spans="1:18" ht="21.75">
      <c r="A141" s="89" t="s">
        <v>1667</v>
      </c>
      <c r="B141" s="89"/>
      <c r="C141" s="89"/>
      <c r="D141" s="90"/>
      <c r="E141" s="91"/>
      <c r="F141" s="91"/>
      <c r="G141" s="91"/>
      <c r="H141" s="92"/>
      <c r="I141" s="89"/>
      <c r="J141" s="89"/>
      <c r="K141" s="91"/>
      <c r="L141" s="94" t="s">
        <v>16</v>
      </c>
      <c r="M141" s="95" t="s">
        <v>214</v>
      </c>
      <c r="N141" s="95" t="s">
        <v>199</v>
      </c>
      <c r="O141" s="95" t="s">
        <v>215</v>
      </c>
      <c r="P141" s="95" t="s">
        <v>216</v>
      </c>
      <c r="Q141" s="94" t="s">
        <v>81</v>
      </c>
      <c r="R141" s="94" t="s">
        <v>15</v>
      </c>
    </row>
    <row r="142" spans="1:18" ht="21.75">
      <c r="A142" s="74">
        <v>45</v>
      </c>
      <c r="B142" s="75" t="s">
        <v>2309</v>
      </c>
      <c r="C142" s="75" t="s">
        <v>35</v>
      </c>
      <c r="D142" s="71">
        <v>37071</v>
      </c>
      <c r="E142" s="76">
        <v>37071</v>
      </c>
      <c r="F142" s="76">
        <v>43399</v>
      </c>
      <c r="G142" s="72"/>
      <c r="H142" s="73"/>
      <c r="I142" s="75" t="s">
        <v>58</v>
      </c>
      <c r="J142" s="70"/>
      <c r="K142" s="76">
        <v>50314</v>
      </c>
      <c r="L142" s="77" t="s">
        <v>10</v>
      </c>
      <c r="M142" s="75" t="s">
        <v>138</v>
      </c>
      <c r="N142" s="75" t="s">
        <v>139</v>
      </c>
      <c r="O142" s="75" t="s">
        <v>140</v>
      </c>
      <c r="P142" s="75" t="s">
        <v>31</v>
      </c>
      <c r="Q142" s="77" t="s">
        <v>8</v>
      </c>
      <c r="R142" s="77" t="s">
        <v>64</v>
      </c>
    </row>
    <row r="143" spans="1:18" ht="21.75">
      <c r="A143" s="89" t="s">
        <v>1667</v>
      </c>
      <c r="B143" s="89"/>
      <c r="C143" s="89"/>
      <c r="D143" s="90"/>
      <c r="E143" s="91"/>
      <c r="F143" s="91"/>
      <c r="G143" s="91"/>
      <c r="H143" s="92"/>
      <c r="I143" s="89"/>
      <c r="J143" s="89"/>
      <c r="K143" s="91"/>
      <c r="L143" s="94" t="s">
        <v>16</v>
      </c>
      <c r="M143" s="95" t="s">
        <v>198</v>
      </c>
      <c r="N143" s="95" t="s">
        <v>199</v>
      </c>
      <c r="O143" s="95" t="s">
        <v>144</v>
      </c>
      <c r="P143" s="95" t="s">
        <v>200</v>
      </c>
      <c r="Q143" s="94" t="s">
        <v>40</v>
      </c>
      <c r="R143" s="94" t="s">
        <v>8</v>
      </c>
    </row>
    <row r="144" spans="1:18" ht="21.75">
      <c r="A144" s="74">
        <v>46</v>
      </c>
      <c r="B144" s="75" t="s">
        <v>2310</v>
      </c>
      <c r="C144" s="75" t="s">
        <v>96</v>
      </c>
      <c r="D144" s="71">
        <v>42125</v>
      </c>
      <c r="E144" s="76">
        <v>42125</v>
      </c>
      <c r="F144" s="72"/>
      <c r="G144" s="72"/>
      <c r="H144" s="73"/>
      <c r="I144" s="75" t="s">
        <v>58</v>
      </c>
      <c r="J144" s="70"/>
      <c r="K144" s="76">
        <v>53601</v>
      </c>
      <c r="L144" s="77" t="s">
        <v>3</v>
      </c>
      <c r="M144" s="75" t="s">
        <v>2311</v>
      </c>
      <c r="N144" s="75" t="s">
        <v>1884</v>
      </c>
      <c r="O144" s="75" t="s">
        <v>2312</v>
      </c>
      <c r="P144" s="75" t="s">
        <v>179</v>
      </c>
      <c r="Q144" s="77" t="s">
        <v>1768</v>
      </c>
      <c r="R144" s="77" t="s">
        <v>2313</v>
      </c>
    </row>
    <row r="145" spans="1:18" ht="21.75">
      <c r="A145" s="70" t="s">
        <v>1667</v>
      </c>
      <c r="B145" s="70"/>
      <c r="C145" s="70"/>
      <c r="D145" s="71"/>
      <c r="E145" s="72"/>
      <c r="F145" s="72"/>
      <c r="G145" s="72"/>
      <c r="H145" s="73"/>
      <c r="I145" s="70"/>
      <c r="J145" s="70"/>
      <c r="K145" s="72"/>
      <c r="L145" s="77" t="s">
        <v>10</v>
      </c>
      <c r="M145" s="75" t="s">
        <v>277</v>
      </c>
      <c r="N145" s="75" t="s">
        <v>1903</v>
      </c>
      <c r="O145" s="75" t="s">
        <v>173</v>
      </c>
      <c r="P145" s="75" t="s">
        <v>278</v>
      </c>
      <c r="Q145" s="77" t="s">
        <v>72</v>
      </c>
      <c r="R145" s="77" t="s">
        <v>60</v>
      </c>
    </row>
    <row r="146" spans="1:18" ht="21.75">
      <c r="A146" s="89" t="s">
        <v>1667</v>
      </c>
      <c r="B146" s="89"/>
      <c r="C146" s="89"/>
      <c r="D146" s="90"/>
      <c r="E146" s="91"/>
      <c r="F146" s="91"/>
      <c r="G146" s="91"/>
      <c r="H146" s="92"/>
      <c r="I146" s="89"/>
      <c r="J146" s="89"/>
      <c r="K146" s="91"/>
      <c r="L146" s="94" t="s">
        <v>16</v>
      </c>
      <c r="M146" s="95" t="s">
        <v>210</v>
      </c>
      <c r="N146" s="95" t="s">
        <v>199</v>
      </c>
      <c r="O146" s="95" t="s">
        <v>211</v>
      </c>
      <c r="P146" s="95" t="s">
        <v>120</v>
      </c>
      <c r="Q146" s="94" t="s">
        <v>194</v>
      </c>
      <c r="R146" s="94" t="s">
        <v>38</v>
      </c>
    </row>
    <row r="147" spans="1:18" ht="21.75">
      <c r="A147" s="74">
        <v>47</v>
      </c>
      <c r="B147" s="75" t="s">
        <v>1730</v>
      </c>
      <c r="C147" s="75" t="s">
        <v>96</v>
      </c>
      <c r="D147" s="71">
        <v>36308</v>
      </c>
      <c r="E147" s="76">
        <v>39814</v>
      </c>
      <c r="F147" s="72"/>
      <c r="G147" s="72"/>
      <c r="H147" s="73"/>
      <c r="I147" s="75" t="s">
        <v>58</v>
      </c>
      <c r="J147" s="70"/>
      <c r="K147" s="76">
        <v>47027</v>
      </c>
      <c r="L147" s="77" t="s">
        <v>3</v>
      </c>
      <c r="M147" s="75" t="s">
        <v>1546</v>
      </c>
      <c r="N147" s="75" t="s">
        <v>88</v>
      </c>
      <c r="O147" s="75" t="s">
        <v>1547</v>
      </c>
      <c r="P147" s="75" t="s">
        <v>120</v>
      </c>
      <c r="Q147" s="77" t="s">
        <v>72</v>
      </c>
      <c r="R147" s="77" t="s">
        <v>495</v>
      </c>
    </row>
    <row r="148" spans="1:18" ht="21.75">
      <c r="A148" s="70" t="s">
        <v>1667</v>
      </c>
      <c r="B148" s="70"/>
      <c r="C148" s="70"/>
      <c r="D148" s="71"/>
      <c r="E148" s="72"/>
      <c r="F148" s="72"/>
      <c r="G148" s="72"/>
      <c r="H148" s="73"/>
      <c r="I148" s="70"/>
      <c r="J148" s="70"/>
      <c r="K148" s="72"/>
      <c r="L148" s="77" t="s">
        <v>10</v>
      </c>
      <c r="M148" s="75" t="s">
        <v>138</v>
      </c>
      <c r="N148" s="75" t="s">
        <v>139</v>
      </c>
      <c r="O148" s="75" t="s">
        <v>140</v>
      </c>
      <c r="P148" s="75" t="s">
        <v>120</v>
      </c>
      <c r="Q148" s="77" t="s">
        <v>54</v>
      </c>
      <c r="R148" s="77" t="s">
        <v>26</v>
      </c>
    </row>
    <row r="149" spans="1:18" ht="21.75">
      <c r="A149" s="89" t="s">
        <v>1667</v>
      </c>
      <c r="B149" s="89"/>
      <c r="C149" s="89"/>
      <c r="D149" s="90"/>
      <c r="E149" s="91"/>
      <c r="F149" s="91"/>
      <c r="G149" s="91"/>
      <c r="H149" s="92"/>
      <c r="I149" s="89"/>
      <c r="J149" s="89"/>
      <c r="K149" s="91"/>
      <c r="L149" s="94" t="s">
        <v>16</v>
      </c>
      <c r="M149" s="95" t="s">
        <v>223</v>
      </c>
      <c r="N149" s="95" t="s">
        <v>199</v>
      </c>
      <c r="O149" s="95" t="s">
        <v>224</v>
      </c>
      <c r="P149" s="95" t="s">
        <v>162</v>
      </c>
      <c r="Q149" s="94" t="s">
        <v>14</v>
      </c>
      <c r="R149" s="94" t="s">
        <v>57</v>
      </c>
    </row>
    <row r="150" spans="1:18" ht="21.75">
      <c r="A150" s="74">
        <v>48</v>
      </c>
      <c r="B150" s="75" t="s">
        <v>235</v>
      </c>
      <c r="C150" s="75" t="s">
        <v>96</v>
      </c>
      <c r="D150" s="71">
        <v>41548</v>
      </c>
      <c r="E150" s="76">
        <v>41548</v>
      </c>
      <c r="F150" s="72"/>
      <c r="G150" s="72"/>
      <c r="H150" s="73"/>
      <c r="I150" s="75" t="s">
        <v>58</v>
      </c>
      <c r="J150" s="70"/>
      <c r="K150" s="76">
        <v>49583</v>
      </c>
      <c r="L150" s="77" t="s">
        <v>3</v>
      </c>
      <c r="M150" s="75" t="s">
        <v>217</v>
      </c>
      <c r="N150" s="75" t="s">
        <v>218</v>
      </c>
      <c r="O150" s="75" t="s">
        <v>219</v>
      </c>
      <c r="P150" s="75" t="s">
        <v>220</v>
      </c>
      <c r="Q150" s="77" t="s">
        <v>78</v>
      </c>
      <c r="R150" s="77" t="s">
        <v>167</v>
      </c>
    </row>
    <row r="151" spans="1:18" ht="21.75">
      <c r="A151" s="70" t="s">
        <v>1667</v>
      </c>
      <c r="B151" s="70"/>
      <c r="C151" s="70"/>
      <c r="D151" s="71"/>
      <c r="E151" s="72"/>
      <c r="F151" s="72"/>
      <c r="G151" s="72"/>
      <c r="H151" s="73"/>
      <c r="I151" s="70"/>
      <c r="J151" s="70"/>
      <c r="K151" s="72"/>
      <c r="L151" s="77" t="s">
        <v>10</v>
      </c>
      <c r="M151" s="75" t="s">
        <v>236</v>
      </c>
      <c r="N151" s="75" t="s">
        <v>126</v>
      </c>
      <c r="O151" s="75" t="s">
        <v>237</v>
      </c>
      <c r="P151" s="75" t="s">
        <v>7</v>
      </c>
      <c r="Q151" s="77" t="s">
        <v>64</v>
      </c>
      <c r="R151" s="77" t="s">
        <v>9</v>
      </c>
    </row>
    <row r="152" spans="1:18" ht="21.75">
      <c r="A152" s="70" t="s">
        <v>1667</v>
      </c>
      <c r="B152" s="70"/>
      <c r="C152" s="70"/>
      <c r="D152" s="71"/>
      <c r="E152" s="72"/>
      <c r="F152" s="72"/>
      <c r="G152" s="72"/>
      <c r="H152" s="73"/>
      <c r="I152" s="70"/>
      <c r="J152" s="70"/>
      <c r="K152" s="72"/>
      <c r="L152" s="77" t="s">
        <v>10</v>
      </c>
      <c r="M152" s="75" t="s">
        <v>1650</v>
      </c>
      <c r="N152" s="75" t="s">
        <v>139</v>
      </c>
      <c r="O152" s="70"/>
      <c r="P152" s="75" t="s">
        <v>162</v>
      </c>
      <c r="Q152" s="77" t="s">
        <v>26</v>
      </c>
      <c r="R152" s="77" t="s">
        <v>64</v>
      </c>
    </row>
    <row r="153" spans="1:18" ht="21.75">
      <c r="A153" s="89" t="s">
        <v>1667</v>
      </c>
      <c r="B153" s="89"/>
      <c r="C153" s="89"/>
      <c r="D153" s="90"/>
      <c r="E153" s="91"/>
      <c r="F153" s="91"/>
      <c r="G153" s="91"/>
      <c r="H153" s="92"/>
      <c r="I153" s="89"/>
      <c r="J153" s="89"/>
      <c r="K153" s="91"/>
      <c r="L153" s="94" t="s">
        <v>16</v>
      </c>
      <c r="M153" s="95" t="s">
        <v>1653</v>
      </c>
      <c r="N153" s="95" t="s">
        <v>238</v>
      </c>
      <c r="O153" s="89"/>
      <c r="P153" s="95" t="s">
        <v>7</v>
      </c>
      <c r="Q153" s="94" t="s">
        <v>76</v>
      </c>
      <c r="R153" s="94" t="s">
        <v>83</v>
      </c>
    </row>
    <row r="154" spans="1:18" ht="21.75">
      <c r="A154" s="74">
        <v>49</v>
      </c>
      <c r="B154" s="75" t="s">
        <v>2314</v>
      </c>
      <c r="C154" s="75" t="s">
        <v>96</v>
      </c>
      <c r="D154" s="71">
        <v>41876</v>
      </c>
      <c r="E154" s="76">
        <v>41876</v>
      </c>
      <c r="F154" s="72"/>
      <c r="G154" s="72"/>
      <c r="H154" s="73"/>
      <c r="I154" s="75" t="s">
        <v>58</v>
      </c>
      <c r="J154" s="70"/>
      <c r="K154" s="76">
        <v>52505</v>
      </c>
      <c r="L154" s="77" t="s">
        <v>3</v>
      </c>
      <c r="M154" s="75" t="s">
        <v>2471</v>
      </c>
      <c r="N154" s="75" t="s">
        <v>261</v>
      </c>
      <c r="O154" s="70"/>
      <c r="P154" s="75" t="s">
        <v>106</v>
      </c>
      <c r="Q154" s="77" t="s">
        <v>1768</v>
      </c>
      <c r="R154" s="77" t="s">
        <v>2313</v>
      </c>
    </row>
    <row r="155" spans="1:18" ht="21.75">
      <c r="A155" s="70" t="s">
        <v>1667</v>
      </c>
      <c r="B155" s="70"/>
      <c r="C155" s="70"/>
      <c r="D155" s="71"/>
      <c r="E155" s="72"/>
      <c r="F155" s="72"/>
      <c r="G155" s="72"/>
      <c r="H155" s="73"/>
      <c r="I155" s="70"/>
      <c r="J155" s="70"/>
      <c r="K155" s="72"/>
      <c r="L155" s="77" t="s">
        <v>10</v>
      </c>
      <c r="M155" s="75" t="s">
        <v>1655</v>
      </c>
      <c r="N155" s="75" t="s">
        <v>176</v>
      </c>
      <c r="O155" s="70"/>
      <c r="P155" s="75" t="s">
        <v>7</v>
      </c>
      <c r="Q155" s="77" t="s">
        <v>38</v>
      </c>
      <c r="R155" s="77" t="s">
        <v>72</v>
      </c>
    </row>
    <row r="156" spans="1:18" ht="21.75">
      <c r="A156" s="89" t="s">
        <v>1667</v>
      </c>
      <c r="B156" s="89"/>
      <c r="C156" s="89"/>
      <c r="D156" s="90"/>
      <c r="E156" s="91"/>
      <c r="F156" s="91"/>
      <c r="G156" s="91"/>
      <c r="H156" s="92"/>
      <c r="I156" s="89"/>
      <c r="J156" s="89"/>
      <c r="K156" s="91"/>
      <c r="L156" s="94" t="s">
        <v>16</v>
      </c>
      <c r="M156" s="95" t="s">
        <v>1651</v>
      </c>
      <c r="N156" s="95" t="s">
        <v>153</v>
      </c>
      <c r="O156" s="89"/>
      <c r="P156" s="95" t="s">
        <v>162</v>
      </c>
      <c r="Q156" s="94" t="s">
        <v>64</v>
      </c>
      <c r="R156" s="94" t="s">
        <v>78</v>
      </c>
    </row>
    <row r="157" spans="1:18" ht="21.75">
      <c r="A157" s="74">
        <v>50</v>
      </c>
      <c r="B157" s="75" t="s">
        <v>242</v>
      </c>
      <c r="C157" s="75" t="s">
        <v>96</v>
      </c>
      <c r="D157" s="71">
        <v>34792</v>
      </c>
      <c r="E157" s="76">
        <v>34792</v>
      </c>
      <c r="F157" s="72"/>
      <c r="G157" s="72"/>
      <c r="H157" s="73"/>
      <c r="I157" s="75" t="s">
        <v>58</v>
      </c>
      <c r="J157" s="70"/>
      <c r="K157" s="76">
        <v>48488</v>
      </c>
      <c r="L157" s="77" t="s">
        <v>3</v>
      </c>
      <c r="M157" s="75" t="s">
        <v>243</v>
      </c>
      <c r="N157" s="75" t="s">
        <v>88</v>
      </c>
      <c r="O157" s="75" t="s">
        <v>244</v>
      </c>
      <c r="P157" s="75" t="s">
        <v>106</v>
      </c>
      <c r="Q157" s="77" t="s">
        <v>194</v>
      </c>
      <c r="R157" s="77" t="s">
        <v>72</v>
      </c>
    </row>
    <row r="158" spans="1:18" ht="21.75">
      <c r="A158" s="70" t="s">
        <v>1667</v>
      </c>
      <c r="B158" s="70"/>
      <c r="C158" s="70"/>
      <c r="D158" s="71"/>
      <c r="E158" s="72"/>
      <c r="F158" s="72"/>
      <c r="G158" s="72"/>
      <c r="H158" s="73"/>
      <c r="I158" s="70"/>
      <c r="J158" s="70"/>
      <c r="K158" s="72"/>
      <c r="L158" s="77" t="s">
        <v>10</v>
      </c>
      <c r="M158" s="75" t="s">
        <v>245</v>
      </c>
      <c r="N158" s="75" t="s">
        <v>246</v>
      </c>
      <c r="O158" s="75" t="s">
        <v>247</v>
      </c>
      <c r="P158" s="75" t="s">
        <v>248</v>
      </c>
      <c r="Q158" s="77" t="s">
        <v>83</v>
      </c>
      <c r="R158" s="77" t="s">
        <v>26</v>
      </c>
    </row>
    <row r="159" spans="1:18" ht="21.75">
      <c r="A159" s="89" t="s">
        <v>1667</v>
      </c>
      <c r="B159" s="89"/>
      <c r="C159" s="89"/>
      <c r="D159" s="90"/>
      <c r="E159" s="91"/>
      <c r="F159" s="91"/>
      <c r="G159" s="91"/>
      <c r="H159" s="92"/>
      <c r="I159" s="89"/>
      <c r="J159" s="89"/>
      <c r="K159" s="91"/>
      <c r="L159" s="94" t="s">
        <v>16</v>
      </c>
      <c r="M159" s="95" t="s">
        <v>141</v>
      </c>
      <c r="N159" s="95" t="s">
        <v>43</v>
      </c>
      <c r="O159" s="95" t="s">
        <v>142</v>
      </c>
      <c r="P159" s="95" t="s">
        <v>45</v>
      </c>
      <c r="Q159" s="94" t="s">
        <v>47</v>
      </c>
      <c r="R159" s="94" t="s">
        <v>54</v>
      </c>
    </row>
    <row r="160" spans="1:18" ht="21.75">
      <c r="A160" s="74">
        <v>51</v>
      </c>
      <c r="B160" s="75" t="s">
        <v>249</v>
      </c>
      <c r="C160" s="75" t="s">
        <v>96</v>
      </c>
      <c r="D160" s="71">
        <v>41521</v>
      </c>
      <c r="E160" s="76">
        <v>41521</v>
      </c>
      <c r="F160" s="72"/>
      <c r="G160" s="72"/>
      <c r="H160" s="73"/>
      <c r="I160" s="75" t="s">
        <v>58</v>
      </c>
      <c r="J160" s="70"/>
      <c r="K160" s="76">
        <v>48122</v>
      </c>
      <c r="L160" s="77" t="s">
        <v>3</v>
      </c>
      <c r="M160" s="75" t="s">
        <v>217</v>
      </c>
      <c r="N160" s="75" t="s">
        <v>218</v>
      </c>
      <c r="O160" s="75" t="s">
        <v>219</v>
      </c>
      <c r="P160" s="75" t="s">
        <v>220</v>
      </c>
      <c r="Q160" s="77" t="s">
        <v>78</v>
      </c>
      <c r="R160" s="77" t="s">
        <v>117</v>
      </c>
    </row>
    <row r="161" spans="1:18" ht="21.75">
      <c r="A161" s="70" t="s">
        <v>1667</v>
      </c>
      <c r="B161" s="70"/>
      <c r="C161" s="70"/>
      <c r="D161" s="71"/>
      <c r="E161" s="72"/>
      <c r="F161" s="72"/>
      <c r="G161" s="72"/>
      <c r="H161" s="73"/>
      <c r="I161" s="70"/>
      <c r="J161" s="70"/>
      <c r="K161" s="72"/>
      <c r="L161" s="77" t="s">
        <v>10</v>
      </c>
      <c r="M161" s="75" t="s">
        <v>250</v>
      </c>
      <c r="N161" s="75" t="s">
        <v>1892</v>
      </c>
      <c r="O161" s="75" t="s">
        <v>251</v>
      </c>
      <c r="P161" s="75" t="s">
        <v>252</v>
      </c>
      <c r="Q161" s="77" t="s">
        <v>41</v>
      </c>
      <c r="R161" s="77" t="s">
        <v>27</v>
      </c>
    </row>
    <row r="162" spans="1:18" ht="21.75">
      <c r="A162" s="89" t="s">
        <v>1667</v>
      </c>
      <c r="B162" s="89"/>
      <c r="C162" s="89"/>
      <c r="D162" s="90"/>
      <c r="E162" s="91"/>
      <c r="F162" s="91"/>
      <c r="G162" s="91"/>
      <c r="H162" s="92"/>
      <c r="I162" s="89"/>
      <c r="J162" s="89"/>
      <c r="K162" s="91"/>
      <c r="L162" s="94" t="s">
        <v>16</v>
      </c>
      <c r="M162" s="95" t="s">
        <v>253</v>
      </c>
      <c r="N162" s="95" t="s">
        <v>199</v>
      </c>
      <c r="O162" s="95" t="s">
        <v>222</v>
      </c>
      <c r="P162" s="95" t="s">
        <v>162</v>
      </c>
      <c r="Q162" s="94" t="s">
        <v>79</v>
      </c>
      <c r="R162" s="94" t="s">
        <v>8</v>
      </c>
    </row>
    <row r="163" spans="1:18" ht="21.75">
      <c r="A163" s="74">
        <v>52</v>
      </c>
      <c r="B163" s="75" t="s">
        <v>2315</v>
      </c>
      <c r="C163" s="75" t="s">
        <v>96</v>
      </c>
      <c r="D163" s="71">
        <v>39904</v>
      </c>
      <c r="E163" s="76">
        <v>39904</v>
      </c>
      <c r="F163" s="72"/>
      <c r="G163" s="72"/>
      <c r="H163" s="73"/>
      <c r="I163" s="75" t="s">
        <v>58</v>
      </c>
      <c r="J163" s="70"/>
      <c r="K163" s="76">
        <v>51775</v>
      </c>
      <c r="L163" s="77" t="s">
        <v>3</v>
      </c>
      <c r="M163" s="75" t="s">
        <v>2316</v>
      </c>
      <c r="N163" s="75" t="s">
        <v>88</v>
      </c>
      <c r="O163" s="75" t="s">
        <v>849</v>
      </c>
      <c r="P163" s="75" t="s">
        <v>190</v>
      </c>
      <c r="Q163" s="77" t="s">
        <v>495</v>
      </c>
      <c r="R163" s="77" t="s">
        <v>2313</v>
      </c>
    </row>
    <row r="164" spans="1:18" ht="21.75">
      <c r="A164" s="70" t="s">
        <v>1667</v>
      </c>
      <c r="B164" s="70"/>
      <c r="C164" s="70"/>
      <c r="D164" s="71"/>
      <c r="E164" s="72"/>
      <c r="F164" s="72"/>
      <c r="G164" s="72"/>
      <c r="H164" s="73"/>
      <c r="I164" s="70"/>
      <c r="J164" s="70"/>
      <c r="K164" s="72"/>
      <c r="L164" s="77" t="s">
        <v>10</v>
      </c>
      <c r="M164" s="75" t="s">
        <v>307</v>
      </c>
      <c r="N164" s="75" t="s">
        <v>29</v>
      </c>
      <c r="O164" s="75" t="s">
        <v>308</v>
      </c>
      <c r="P164" s="75" t="s">
        <v>7</v>
      </c>
      <c r="Q164" s="77" t="s">
        <v>59</v>
      </c>
      <c r="R164" s="77" t="s">
        <v>38</v>
      </c>
    </row>
    <row r="165" spans="1:18" ht="21.75">
      <c r="A165" s="89" t="s">
        <v>1667</v>
      </c>
      <c r="B165" s="89"/>
      <c r="C165" s="89"/>
      <c r="D165" s="90"/>
      <c r="E165" s="91"/>
      <c r="F165" s="91"/>
      <c r="G165" s="91"/>
      <c r="H165" s="92"/>
      <c r="I165" s="89"/>
      <c r="J165" s="89"/>
      <c r="K165" s="91"/>
      <c r="L165" s="94" t="s">
        <v>16</v>
      </c>
      <c r="M165" s="95" t="s">
        <v>305</v>
      </c>
      <c r="N165" s="95" t="s">
        <v>199</v>
      </c>
      <c r="O165" s="95" t="s">
        <v>306</v>
      </c>
      <c r="P165" s="95" t="s">
        <v>120</v>
      </c>
      <c r="Q165" s="94" t="s">
        <v>27</v>
      </c>
      <c r="R165" s="94" t="s">
        <v>194</v>
      </c>
    </row>
    <row r="166" spans="1:18" ht="21.75">
      <c r="A166" s="74">
        <v>53</v>
      </c>
      <c r="B166" s="75" t="s">
        <v>2571</v>
      </c>
      <c r="C166" s="75" t="s">
        <v>96</v>
      </c>
      <c r="D166" s="71">
        <v>44986</v>
      </c>
      <c r="E166" s="76">
        <v>44986</v>
      </c>
      <c r="F166" s="72"/>
      <c r="G166" s="72"/>
      <c r="H166" s="73"/>
      <c r="I166" s="75" t="s">
        <v>58</v>
      </c>
      <c r="J166" s="70"/>
      <c r="K166" s="76">
        <v>51775</v>
      </c>
      <c r="L166" s="77" t="s">
        <v>3</v>
      </c>
      <c r="M166" s="75" t="s">
        <v>2570</v>
      </c>
      <c r="N166" s="75"/>
      <c r="O166" s="75"/>
      <c r="P166" s="75" t="s">
        <v>216</v>
      </c>
      <c r="Q166" s="77"/>
      <c r="R166" s="77">
        <v>2560</v>
      </c>
    </row>
    <row r="167" spans="1:18" ht="21.75">
      <c r="A167" s="70" t="s">
        <v>1667</v>
      </c>
      <c r="B167" s="70"/>
      <c r="C167" s="70"/>
      <c r="D167" s="71"/>
      <c r="E167" s="72"/>
      <c r="F167" s="72"/>
      <c r="G167" s="72"/>
      <c r="H167" s="73"/>
      <c r="I167" s="70"/>
      <c r="J167" s="70"/>
      <c r="K167" s="72"/>
      <c r="L167" s="77" t="s">
        <v>10</v>
      </c>
      <c r="M167" s="75" t="s">
        <v>2572</v>
      </c>
      <c r="N167" s="75"/>
      <c r="O167" s="75"/>
      <c r="P167" s="75" t="s">
        <v>1854</v>
      </c>
      <c r="Q167" s="77"/>
      <c r="R167" s="77">
        <v>2557</v>
      </c>
    </row>
    <row r="168" spans="1:18" ht="21.75">
      <c r="A168" s="89" t="s">
        <v>1667</v>
      </c>
      <c r="B168" s="89"/>
      <c r="C168" s="89"/>
      <c r="D168" s="90"/>
      <c r="E168" s="91"/>
      <c r="F168" s="91"/>
      <c r="G168" s="91"/>
      <c r="H168" s="92"/>
      <c r="I168" s="89"/>
      <c r="J168" s="89"/>
      <c r="K168" s="91"/>
      <c r="L168" s="94" t="s">
        <v>16</v>
      </c>
      <c r="M168" s="95" t="s">
        <v>2573</v>
      </c>
      <c r="N168" s="95"/>
      <c r="O168" s="95"/>
      <c r="P168" s="95" t="s">
        <v>231</v>
      </c>
      <c r="Q168" s="94"/>
      <c r="R168" s="94">
        <v>2555</v>
      </c>
    </row>
    <row r="169" spans="1:18" ht="21.75">
      <c r="A169" s="74">
        <v>54</v>
      </c>
      <c r="B169" s="75" t="s">
        <v>268</v>
      </c>
      <c r="C169" s="75" t="s">
        <v>96</v>
      </c>
      <c r="D169" s="71">
        <v>37151</v>
      </c>
      <c r="E169" s="76">
        <v>37151</v>
      </c>
      <c r="F169" s="72"/>
      <c r="G169" s="72"/>
      <c r="H169" s="73"/>
      <c r="I169" s="75" t="s">
        <v>58</v>
      </c>
      <c r="J169" s="70"/>
      <c r="K169" s="76">
        <v>48488</v>
      </c>
      <c r="L169" s="77" t="s">
        <v>3</v>
      </c>
      <c r="M169" s="75" t="s">
        <v>269</v>
      </c>
      <c r="N169" s="75" t="s">
        <v>270</v>
      </c>
      <c r="O169" s="75" t="s">
        <v>271</v>
      </c>
      <c r="P169" s="75" t="s">
        <v>7</v>
      </c>
      <c r="Q169" s="77" t="s">
        <v>121</v>
      </c>
      <c r="R169" s="77" t="s">
        <v>73</v>
      </c>
    </row>
    <row r="170" spans="1:18" ht="21.75">
      <c r="A170" s="70" t="s">
        <v>1667</v>
      </c>
      <c r="B170" s="70"/>
      <c r="C170" s="70"/>
      <c r="D170" s="71"/>
      <c r="E170" s="72"/>
      <c r="F170" s="72"/>
      <c r="G170" s="72"/>
      <c r="H170" s="73"/>
      <c r="I170" s="70"/>
      <c r="J170" s="70"/>
      <c r="K170" s="72"/>
      <c r="L170" s="77" t="s">
        <v>10</v>
      </c>
      <c r="M170" s="75" t="s">
        <v>1604</v>
      </c>
      <c r="N170" s="75" t="s">
        <v>272</v>
      </c>
      <c r="O170" s="75" t="s">
        <v>271</v>
      </c>
      <c r="P170" s="75" t="s">
        <v>273</v>
      </c>
      <c r="Q170" s="77" t="s">
        <v>26</v>
      </c>
      <c r="R170" s="77" t="s">
        <v>64</v>
      </c>
    </row>
    <row r="171" spans="1:18" ht="21.75">
      <c r="A171" s="89" t="s">
        <v>1667</v>
      </c>
      <c r="B171" s="89"/>
      <c r="C171" s="89"/>
      <c r="D171" s="90"/>
      <c r="E171" s="91"/>
      <c r="F171" s="91"/>
      <c r="G171" s="91"/>
      <c r="H171" s="92"/>
      <c r="I171" s="89"/>
      <c r="J171" s="89"/>
      <c r="K171" s="91"/>
      <c r="L171" s="94" t="s">
        <v>16</v>
      </c>
      <c r="M171" s="95" t="s">
        <v>274</v>
      </c>
      <c r="N171" s="95" t="s">
        <v>275</v>
      </c>
      <c r="O171" s="95" t="s">
        <v>276</v>
      </c>
      <c r="P171" s="95" t="s">
        <v>200</v>
      </c>
      <c r="Q171" s="94" t="s">
        <v>54</v>
      </c>
      <c r="R171" s="94" t="s">
        <v>83</v>
      </c>
    </row>
    <row r="172" spans="1:18" ht="21.75">
      <c r="A172" s="74">
        <v>55</v>
      </c>
      <c r="B172" s="75" t="s">
        <v>283</v>
      </c>
      <c r="C172" s="75" t="s">
        <v>96</v>
      </c>
      <c r="D172" s="71">
        <v>41852</v>
      </c>
      <c r="E172" s="76">
        <v>41852</v>
      </c>
      <c r="F172" s="72"/>
      <c r="G172" s="72"/>
      <c r="H172" s="73"/>
      <c r="I172" s="75" t="s">
        <v>58</v>
      </c>
      <c r="J172" s="70"/>
      <c r="K172" s="76">
        <v>52140</v>
      </c>
      <c r="L172" s="77" t="s">
        <v>10</v>
      </c>
      <c r="M172" s="75" t="s">
        <v>284</v>
      </c>
      <c r="N172" s="75" t="s">
        <v>29</v>
      </c>
      <c r="O172" s="75" t="s">
        <v>164</v>
      </c>
      <c r="P172" s="75" t="s">
        <v>7</v>
      </c>
      <c r="Q172" s="77" t="s">
        <v>121</v>
      </c>
      <c r="R172" s="77" t="s">
        <v>72</v>
      </c>
    </row>
    <row r="173" spans="1:18" ht="21.75">
      <c r="A173" s="89" t="s">
        <v>1667</v>
      </c>
      <c r="B173" s="89"/>
      <c r="C173" s="89"/>
      <c r="D173" s="90"/>
      <c r="E173" s="91"/>
      <c r="F173" s="91"/>
      <c r="G173" s="91"/>
      <c r="H173" s="92"/>
      <c r="I173" s="89"/>
      <c r="J173" s="89"/>
      <c r="K173" s="91"/>
      <c r="L173" s="94" t="s">
        <v>16</v>
      </c>
      <c r="M173" s="95" t="s">
        <v>163</v>
      </c>
      <c r="N173" s="95" t="s">
        <v>18</v>
      </c>
      <c r="O173" s="95" t="s">
        <v>164</v>
      </c>
      <c r="P173" s="95" t="s">
        <v>7</v>
      </c>
      <c r="Q173" s="94" t="s">
        <v>64</v>
      </c>
      <c r="R173" s="94" t="s">
        <v>78</v>
      </c>
    </row>
    <row r="174" spans="1:18" ht="21.75">
      <c r="A174" s="74">
        <v>56</v>
      </c>
      <c r="B174" s="75" t="s">
        <v>291</v>
      </c>
      <c r="C174" s="75" t="s">
        <v>96</v>
      </c>
      <c r="D174" s="71">
        <v>42234</v>
      </c>
      <c r="E174" s="76">
        <v>42234</v>
      </c>
      <c r="F174" s="72"/>
      <c r="G174" s="72"/>
      <c r="H174" s="73"/>
      <c r="I174" s="75" t="s">
        <v>58</v>
      </c>
      <c r="J174" s="70"/>
      <c r="K174" s="76">
        <v>52140</v>
      </c>
      <c r="L174" s="77" t="s">
        <v>10</v>
      </c>
      <c r="M174" s="75" t="s">
        <v>292</v>
      </c>
      <c r="N174" s="75" t="s">
        <v>29</v>
      </c>
      <c r="O174" s="75" t="s">
        <v>293</v>
      </c>
      <c r="P174" s="75" t="s">
        <v>7</v>
      </c>
      <c r="Q174" s="77" t="s">
        <v>59</v>
      </c>
      <c r="R174" s="77" t="s">
        <v>38</v>
      </c>
    </row>
    <row r="175" spans="1:18" ht="21.75">
      <c r="A175" s="89" t="s">
        <v>1667</v>
      </c>
      <c r="B175" s="89"/>
      <c r="C175" s="89"/>
      <c r="D175" s="90"/>
      <c r="E175" s="91"/>
      <c r="F175" s="91"/>
      <c r="G175" s="91"/>
      <c r="H175" s="92"/>
      <c r="I175" s="89"/>
      <c r="J175" s="89"/>
      <c r="K175" s="91"/>
      <c r="L175" s="94" t="s">
        <v>16</v>
      </c>
      <c r="M175" s="95" t="s">
        <v>163</v>
      </c>
      <c r="N175" s="95" t="s">
        <v>18</v>
      </c>
      <c r="O175" s="95" t="s">
        <v>164</v>
      </c>
      <c r="P175" s="95" t="s">
        <v>120</v>
      </c>
      <c r="Q175" s="94" t="s">
        <v>64</v>
      </c>
      <c r="R175" s="94" t="s">
        <v>78</v>
      </c>
    </row>
    <row r="176" spans="1:18" ht="21.75">
      <c r="A176" s="74">
        <v>57</v>
      </c>
      <c r="B176" s="75" t="s">
        <v>1816</v>
      </c>
      <c r="C176" s="75" t="s">
        <v>96</v>
      </c>
      <c r="D176" s="71">
        <v>41562</v>
      </c>
      <c r="E176" s="76">
        <v>41381</v>
      </c>
      <c r="F176" s="72"/>
      <c r="G176" s="72"/>
      <c r="H176" s="73"/>
      <c r="I176" s="75" t="s">
        <v>58</v>
      </c>
      <c r="J176" s="75" t="s">
        <v>137</v>
      </c>
      <c r="K176" s="76">
        <v>52505</v>
      </c>
      <c r="L176" s="77" t="s">
        <v>10</v>
      </c>
      <c r="M176" s="75" t="s">
        <v>309</v>
      </c>
      <c r="N176" s="75" t="s">
        <v>176</v>
      </c>
      <c r="O176" s="75" t="s">
        <v>310</v>
      </c>
      <c r="P176" s="75" t="s">
        <v>311</v>
      </c>
      <c r="Q176" s="77" t="s">
        <v>99</v>
      </c>
      <c r="R176" s="77" t="s">
        <v>60</v>
      </c>
    </row>
    <row r="177" spans="1:18" ht="21.75">
      <c r="A177" s="89" t="s">
        <v>1667</v>
      </c>
      <c r="B177" s="89"/>
      <c r="C177" s="89"/>
      <c r="D177" s="90"/>
      <c r="E177" s="91"/>
      <c r="F177" s="91"/>
      <c r="G177" s="91"/>
      <c r="H177" s="92"/>
      <c r="I177" s="89"/>
      <c r="J177" s="89"/>
      <c r="K177" s="91"/>
      <c r="L177" s="94" t="s">
        <v>16</v>
      </c>
      <c r="M177" s="95" t="s">
        <v>312</v>
      </c>
      <c r="N177" s="95" t="s">
        <v>199</v>
      </c>
      <c r="O177" s="95" t="s">
        <v>313</v>
      </c>
      <c r="P177" s="95" t="s">
        <v>20</v>
      </c>
      <c r="Q177" s="94" t="s">
        <v>27</v>
      </c>
      <c r="R177" s="94" t="s">
        <v>59</v>
      </c>
    </row>
    <row r="178" spans="1:18" ht="21.75">
      <c r="A178" s="74">
        <v>58</v>
      </c>
      <c r="B178" s="75" t="s">
        <v>298</v>
      </c>
      <c r="C178" s="75" t="s">
        <v>96</v>
      </c>
      <c r="D178" s="71">
        <v>39384</v>
      </c>
      <c r="E178" s="76">
        <v>39384</v>
      </c>
      <c r="F178" s="72"/>
      <c r="G178" s="72"/>
      <c r="H178" s="73"/>
      <c r="I178" s="75" t="s">
        <v>58</v>
      </c>
      <c r="J178" s="75" t="s">
        <v>131</v>
      </c>
      <c r="K178" s="76">
        <v>50314</v>
      </c>
      <c r="L178" s="77" t="s">
        <v>10</v>
      </c>
      <c r="M178" s="75" t="s">
        <v>158</v>
      </c>
      <c r="N178" s="75" t="s">
        <v>143</v>
      </c>
      <c r="O178" s="75" t="s">
        <v>144</v>
      </c>
      <c r="P178" s="75" t="s">
        <v>7</v>
      </c>
      <c r="Q178" s="77" t="s">
        <v>41</v>
      </c>
      <c r="R178" s="77" t="s">
        <v>9</v>
      </c>
    </row>
    <row r="179" spans="1:18" ht="21.75">
      <c r="A179" s="89" t="s">
        <v>1667</v>
      </c>
      <c r="B179" s="89"/>
      <c r="C179" s="89"/>
      <c r="D179" s="90"/>
      <c r="E179" s="91"/>
      <c r="F179" s="91"/>
      <c r="G179" s="91"/>
      <c r="H179" s="92"/>
      <c r="I179" s="89"/>
      <c r="J179" s="89"/>
      <c r="K179" s="91"/>
      <c r="L179" s="94" t="s">
        <v>16</v>
      </c>
      <c r="M179" s="95" t="s">
        <v>198</v>
      </c>
      <c r="N179" s="95" t="s">
        <v>199</v>
      </c>
      <c r="O179" s="95" t="s">
        <v>144</v>
      </c>
      <c r="P179" s="95" t="s">
        <v>200</v>
      </c>
      <c r="Q179" s="94" t="s">
        <v>40</v>
      </c>
      <c r="R179" s="94" t="s">
        <v>8</v>
      </c>
    </row>
    <row r="180" spans="1:18" ht="21.75">
      <c r="A180" s="74">
        <v>59</v>
      </c>
      <c r="B180" s="75" t="s">
        <v>299</v>
      </c>
      <c r="C180" s="75" t="s">
        <v>96</v>
      </c>
      <c r="D180" s="71">
        <v>41913</v>
      </c>
      <c r="E180" s="76">
        <v>41913</v>
      </c>
      <c r="F180" s="72"/>
      <c r="G180" s="72"/>
      <c r="H180" s="73"/>
      <c r="I180" s="75" t="s">
        <v>58</v>
      </c>
      <c r="J180" s="75" t="s">
        <v>837</v>
      </c>
      <c r="K180" s="76">
        <v>51410</v>
      </c>
      <c r="L180" s="77" t="s">
        <v>10</v>
      </c>
      <c r="M180" s="75" t="s">
        <v>158</v>
      </c>
      <c r="N180" s="75" t="s">
        <v>143</v>
      </c>
      <c r="O180" s="75" t="s">
        <v>144</v>
      </c>
      <c r="P180" s="75" t="s">
        <v>7</v>
      </c>
      <c r="Q180" s="77" t="s">
        <v>59</v>
      </c>
      <c r="R180" s="77" t="s">
        <v>38</v>
      </c>
    </row>
    <row r="181" spans="1:18" ht="21.75">
      <c r="A181" s="89" t="s">
        <v>1667</v>
      </c>
      <c r="B181" s="89"/>
      <c r="C181" s="89"/>
      <c r="D181" s="90"/>
      <c r="E181" s="91"/>
      <c r="F181" s="91"/>
      <c r="G181" s="91"/>
      <c r="H181" s="92"/>
      <c r="I181" s="89"/>
      <c r="J181" s="89"/>
      <c r="K181" s="91"/>
      <c r="L181" s="94" t="s">
        <v>16</v>
      </c>
      <c r="M181" s="95" t="s">
        <v>1651</v>
      </c>
      <c r="N181" s="95" t="s">
        <v>153</v>
      </c>
      <c r="O181" s="89"/>
      <c r="P181" s="95" t="s">
        <v>300</v>
      </c>
      <c r="Q181" s="94" t="s">
        <v>8</v>
      </c>
      <c r="R181" s="94" t="s">
        <v>9</v>
      </c>
    </row>
    <row r="182" spans="1:18" ht="21.75">
      <c r="A182" s="74">
        <v>60</v>
      </c>
      <c r="B182" s="75" t="s">
        <v>301</v>
      </c>
      <c r="C182" s="75" t="s">
        <v>96</v>
      </c>
      <c r="D182" s="71">
        <v>41243</v>
      </c>
      <c r="E182" s="76">
        <v>41243</v>
      </c>
      <c r="F182" s="72"/>
      <c r="G182" s="72"/>
      <c r="H182" s="73"/>
      <c r="I182" s="75" t="s">
        <v>58</v>
      </c>
      <c r="J182" s="75" t="s">
        <v>837</v>
      </c>
      <c r="K182" s="76">
        <v>50679</v>
      </c>
      <c r="L182" s="77" t="s">
        <v>10</v>
      </c>
      <c r="M182" s="75" t="s">
        <v>302</v>
      </c>
      <c r="N182" s="75" t="s">
        <v>29</v>
      </c>
      <c r="O182" s="75" t="s">
        <v>303</v>
      </c>
      <c r="P182" s="75" t="s">
        <v>304</v>
      </c>
      <c r="Q182" s="77" t="s">
        <v>121</v>
      </c>
      <c r="R182" s="77" t="s">
        <v>109</v>
      </c>
    </row>
    <row r="183" spans="1:18" ht="21.75">
      <c r="A183" s="89" t="s">
        <v>1667</v>
      </c>
      <c r="B183" s="89"/>
      <c r="C183" s="89"/>
      <c r="D183" s="90"/>
      <c r="E183" s="91"/>
      <c r="F183" s="91"/>
      <c r="G183" s="91"/>
      <c r="H183" s="92"/>
      <c r="I183" s="89"/>
      <c r="J183" s="89"/>
      <c r="K183" s="91"/>
      <c r="L183" s="94" t="s">
        <v>16</v>
      </c>
      <c r="M183" s="95" t="s">
        <v>305</v>
      </c>
      <c r="N183" s="75" t="s">
        <v>199</v>
      </c>
      <c r="O183" s="75" t="s">
        <v>306</v>
      </c>
      <c r="P183" s="75" t="s">
        <v>120</v>
      </c>
      <c r="Q183" s="77" t="s">
        <v>41</v>
      </c>
      <c r="R183" s="94" t="s">
        <v>27</v>
      </c>
    </row>
    <row r="184" spans="1:18" ht="21.75">
      <c r="A184" s="74">
        <v>61</v>
      </c>
      <c r="B184" s="75" t="s">
        <v>314</v>
      </c>
      <c r="C184" s="75" t="s">
        <v>96</v>
      </c>
      <c r="D184" s="71">
        <v>41852</v>
      </c>
      <c r="E184" s="76">
        <v>41852</v>
      </c>
      <c r="F184" s="72"/>
      <c r="G184" s="72"/>
      <c r="H184" s="73"/>
      <c r="I184" s="75" t="s">
        <v>58</v>
      </c>
      <c r="J184" s="70"/>
      <c r="K184" s="76">
        <v>50314</v>
      </c>
      <c r="L184" s="77" t="s">
        <v>10</v>
      </c>
      <c r="M184" s="75" t="s">
        <v>138</v>
      </c>
      <c r="N184" s="75" t="s">
        <v>139</v>
      </c>
      <c r="O184" s="75" t="s">
        <v>140</v>
      </c>
      <c r="P184" s="75" t="s">
        <v>120</v>
      </c>
      <c r="Q184" s="77" t="s">
        <v>27</v>
      </c>
      <c r="R184" s="77" t="s">
        <v>121</v>
      </c>
    </row>
    <row r="185" spans="1:18" ht="21.75">
      <c r="A185" s="89" t="s">
        <v>1667</v>
      </c>
      <c r="B185" s="89"/>
      <c r="C185" s="89"/>
      <c r="D185" s="90"/>
      <c r="E185" s="91"/>
      <c r="F185" s="91"/>
      <c r="G185" s="91"/>
      <c r="H185" s="92"/>
      <c r="I185" s="89"/>
      <c r="J185" s="89"/>
      <c r="K185" s="91"/>
      <c r="L185" s="94" t="s">
        <v>16</v>
      </c>
      <c r="M185" s="95" t="s">
        <v>315</v>
      </c>
      <c r="N185" s="95" t="s">
        <v>233</v>
      </c>
      <c r="O185" s="95" t="s">
        <v>316</v>
      </c>
      <c r="P185" s="95" t="s">
        <v>120</v>
      </c>
      <c r="Q185" s="94" t="s">
        <v>79</v>
      </c>
      <c r="R185" s="94" t="s">
        <v>41</v>
      </c>
    </row>
    <row r="186" spans="1:18" ht="21.75">
      <c r="A186" s="74">
        <v>62</v>
      </c>
      <c r="B186" s="75" t="s">
        <v>317</v>
      </c>
      <c r="C186" s="75" t="s">
        <v>96</v>
      </c>
      <c r="D186" s="71">
        <v>42095</v>
      </c>
      <c r="E186" s="76">
        <v>41548</v>
      </c>
      <c r="F186" s="72"/>
      <c r="G186" s="72"/>
      <c r="H186" s="73"/>
      <c r="I186" s="75" t="s">
        <v>58</v>
      </c>
      <c r="J186" s="70"/>
      <c r="K186" s="76">
        <v>46296</v>
      </c>
      <c r="L186" s="77" t="s">
        <v>10</v>
      </c>
      <c r="M186" s="75" t="s">
        <v>138</v>
      </c>
      <c r="N186" s="75" t="s">
        <v>139</v>
      </c>
      <c r="O186" s="75" t="s">
        <v>140</v>
      </c>
      <c r="P186" s="75" t="s">
        <v>120</v>
      </c>
      <c r="Q186" s="77" t="s">
        <v>54</v>
      </c>
      <c r="R186" s="77" t="s">
        <v>41</v>
      </c>
    </row>
    <row r="187" spans="1:18" ht="21.75">
      <c r="A187" s="70" t="s">
        <v>1667</v>
      </c>
      <c r="B187" s="70"/>
      <c r="C187" s="70"/>
      <c r="D187" s="71"/>
      <c r="E187" s="72"/>
      <c r="F187" s="72"/>
      <c r="G187" s="72"/>
      <c r="H187" s="73"/>
      <c r="I187" s="70"/>
      <c r="J187" s="70"/>
      <c r="K187" s="72"/>
      <c r="L187" s="77" t="s">
        <v>16</v>
      </c>
      <c r="M187" s="75" t="s">
        <v>2088</v>
      </c>
      <c r="N187" s="75" t="s">
        <v>18</v>
      </c>
      <c r="O187" s="75" t="s">
        <v>1461</v>
      </c>
      <c r="P187" s="75" t="s">
        <v>7</v>
      </c>
      <c r="Q187" s="77" t="s">
        <v>81</v>
      </c>
      <c r="R187" s="77" t="s">
        <v>101</v>
      </c>
    </row>
    <row r="188" spans="1:18" ht="21.75">
      <c r="A188" s="89" t="s">
        <v>1667</v>
      </c>
      <c r="B188" s="89"/>
      <c r="C188" s="89"/>
      <c r="D188" s="90"/>
      <c r="E188" s="91"/>
      <c r="F188" s="91"/>
      <c r="G188" s="91"/>
      <c r="H188" s="92"/>
      <c r="I188" s="89"/>
      <c r="J188" s="89"/>
      <c r="K188" s="91"/>
      <c r="L188" s="94" t="s">
        <v>1649</v>
      </c>
      <c r="M188" s="95" t="s">
        <v>318</v>
      </c>
      <c r="N188" s="95" t="s">
        <v>318</v>
      </c>
      <c r="O188" s="95" t="s">
        <v>318</v>
      </c>
      <c r="P188" s="95" t="s">
        <v>71</v>
      </c>
      <c r="Q188" s="94" t="s">
        <v>9</v>
      </c>
      <c r="R188" s="94" t="s">
        <v>78</v>
      </c>
    </row>
    <row r="189" spans="1:18" ht="21.75">
      <c r="A189" s="74">
        <v>63</v>
      </c>
      <c r="B189" s="75" t="s">
        <v>319</v>
      </c>
      <c r="C189" s="75" t="s">
        <v>96</v>
      </c>
      <c r="D189" s="71">
        <v>41365</v>
      </c>
      <c r="E189" s="76">
        <v>40301</v>
      </c>
      <c r="F189" s="72"/>
      <c r="G189" s="72"/>
      <c r="H189" s="73"/>
      <c r="I189" s="75" t="s">
        <v>58</v>
      </c>
      <c r="J189" s="75" t="s">
        <v>837</v>
      </c>
      <c r="K189" s="76">
        <v>50314</v>
      </c>
      <c r="L189" s="77" t="s">
        <v>10</v>
      </c>
      <c r="M189" s="75" t="s">
        <v>1656</v>
      </c>
      <c r="N189" s="75" t="s">
        <v>143</v>
      </c>
      <c r="O189" s="70"/>
      <c r="P189" s="75" t="s">
        <v>7</v>
      </c>
      <c r="Q189" s="77" t="s">
        <v>41</v>
      </c>
      <c r="R189" s="77" t="s">
        <v>78</v>
      </c>
    </row>
    <row r="190" spans="1:18" ht="21.75">
      <c r="A190" s="89" t="s">
        <v>1667</v>
      </c>
      <c r="B190" s="89"/>
      <c r="C190" s="89"/>
      <c r="D190" s="90"/>
      <c r="E190" s="91"/>
      <c r="F190" s="91"/>
      <c r="G190" s="91"/>
      <c r="H190" s="92"/>
      <c r="I190" s="89"/>
      <c r="J190" s="89"/>
      <c r="K190" s="91"/>
      <c r="L190" s="94" t="s">
        <v>16</v>
      </c>
      <c r="M190" s="95" t="s">
        <v>198</v>
      </c>
      <c r="N190" s="95" t="s">
        <v>199</v>
      </c>
      <c r="O190" s="95" t="s">
        <v>144</v>
      </c>
      <c r="P190" s="95" t="s">
        <v>320</v>
      </c>
      <c r="Q190" s="94" t="s">
        <v>83</v>
      </c>
      <c r="R190" s="94" t="s">
        <v>26</v>
      </c>
    </row>
    <row r="191" spans="1:18" ht="21.75">
      <c r="A191" s="74">
        <v>64</v>
      </c>
      <c r="B191" s="75" t="s">
        <v>321</v>
      </c>
      <c r="C191" s="75" t="s">
        <v>96</v>
      </c>
      <c r="D191" s="71">
        <v>39052</v>
      </c>
      <c r="E191" s="76">
        <v>39052</v>
      </c>
      <c r="F191" s="72"/>
      <c r="G191" s="72"/>
      <c r="H191" s="73"/>
      <c r="I191" s="75" t="s">
        <v>58</v>
      </c>
      <c r="J191" s="70"/>
      <c r="K191" s="76">
        <v>50679</v>
      </c>
      <c r="L191" s="77" t="s">
        <v>10</v>
      </c>
      <c r="M191" s="75" t="s">
        <v>1655</v>
      </c>
      <c r="N191" s="75" t="s">
        <v>176</v>
      </c>
      <c r="O191" s="70"/>
      <c r="P191" s="75" t="s">
        <v>7</v>
      </c>
      <c r="Q191" s="77" t="s">
        <v>64</v>
      </c>
      <c r="R191" s="77" t="s">
        <v>78</v>
      </c>
    </row>
    <row r="192" spans="1:18" ht="21.75">
      <c r="A192" s="79"/>
      <c r="B192" s="79"/>
      <c r="C192" s="79"/>
      <c r="D192" s="80"/>
      <c r="E192" s="81"/>
      <c r="F192" s="81"/>
      <c r="G192" s="81"/>
      <c r="H192" s="82"/>
      <c r="I192" s="79"/>
      <c r="J192" s="79"/>
      <c r="K192" s="81"/>
      <c r="L192" s="83" t="s">
        <v>16</v>
      </c>
      <c r="M192" s="84" t="s">
        <v>1653</v>
      </c>
      <c r="N192" s="84" t="s">
        <v>238</v>
      </c>
      <c r="O192" s="79"/>
      <c r="P192" s="84" t="s">
        <v>7</v>
      </c>
      <c r="Q192" s="83" t="s">
        <v>83</v>
      </c>
      <c r="R192" s="83" t="s">
        <v>41</v>
      </c>
    </row>
    <row r="193" spans="1:19" ht="24">
      <c r="A193" s="103" t="s">
        <v>322</v>
      </c>
      <c r="B193" s="104"/>
      <c r="C193" s="104"/>
      <c r="D193" s="105"/>
      <c r="E193" s="106"/>
      <c r="F193" s="106"/>
      <c r="G193" s="106"/>
      <c r="H193" s="107"/>
      <c r="I193" s="104"/>
      <c r="J193" s="104"/>
      <c r="K193" s="106"/>
      <c r="L193" s="108"/>
      <c r="M193" s="109"/>
      <c r="N193" s="109"/>
      <c r="O193" s="104"/>
      <c r="P193" s="109"/>
      <c r="Q193" s="108"/>
      <c r="R193" s="108"/>
      <c r="S193" t="str">
        <f t="shared" ref="S193" si="1">IF(T193&lt;&gt;B193,"xxxx","")</f>
        <v/>
      </c>
    </row>
    <row r="194" spans="1:19" ht="21.75">
      <c r="A194" s="74">
        <v>65</v>
      </c>
      <c r="B194" s="75" t="s">
        <v>1904</v>
      </c>
      <c r="C194" s="75" t="s">
        <v>1333</v>
      </c>
      <c r="D194" s="71">
        <v>32643</v>
      </c>
      <c r="E194" s="76">
        <v>32643</v>
      </c>
      <c r="F194" s="72"/>
      <c r="G194" s="76">
        <v>38763</v>
      </c>
      <c r="H194" s="78">
        <v>42591</v>
      </c>
      <c r="I194" s="75" t="s">
        <v>2</v>
      </c>
      <c r="J194" s="70"/>
      <c r="K194" s="76">
        <v>46296</v>
      </c>
      <c r="L194" s="77" t="s">
        <v>3</v>
      </c>
      <c r="M194" s="75" t="s">
        <v>340</v>
      </c>
      <c r="N194" s="75" t="s">
        <v>1884</v>
      </c>
      <c r="O194" s="75" t="s">
        <v>341</v>
      </c>
      <c r="P194" s="75" t="s">
        <v>342</v>
      </c>
      <c r="Q194" s="77" t="s">
        <v>47</v>
      </c>
      <c r="R194" s="77" t="s">
        <v>83</v>
      </c>
    </row>
    <row r="195" spans="1:19" ht="21.75">
      <c r="A195" s="70" t="s">
        <v>1667</v>
      </c>
      <c r="B195" s="70"/>
      <c r="C195" s="70"/>
      <c r="D195" s="71"/>
      <c r="E195" s="72"/>
      <c r="F195" s="72"/>
      <c r="G195" s="72"/>
      <c r="H195" s="73"/>
      <c r="I195" s="70"/>
      <c r="J195" s="70"/>
      <c r="K195" s="72"/>
      <c r="L195" s="77" t="s">
        <v>10</v>
      </c>
      <c r="M195" s="75" t="s">
        <v>1905</v>
      </c>
      <c r="N195" s="75" t="s">
        <v>29</v>
      </c>
      <c r="O195" s="75" t="s">
        <v>1906</v>
      </c>
      <c r="P195" s="75" t="s">
        <v>31</v>
      </c>
      <c r="Q195" s="77" t="s">
        <v>21</v>
      </c>
      <c r="R195" s="77" t="s">
        <v>14</v>
      </c>
    </row>
    <row r="196" spans="1:19" ht="21.75">
      <c r="A196" s="89" t="s">
        <v>1667</v>
      </c>
      <c r="B196" s="89"/>
      <c r="C196" s="89"/>
      <c r="D196" s="90"/>
      <c r="E196" s="91"/>
      <c r="F196" s="91"/>
      <c r="G196" s="91"/>
      <c r="H196" s="92"/>
      <c r="I196" s="89"/>
      <c r="J196" s="89"/>
      <c r="K196" s="91"/>
      <c r="L196" s="94" t="s">
        <v>16</v>
      </c>
      <c r="M196" s="95" t="s">
        <v>1907</v>
      </c>
      <c r="N196" s="95" t="s">
        <v>18</v>
      </c>
      <c r="O196" s="95" t="s">
        <v>1906</v>
      </c>
      <c r="P196" s="95" t="s">
        <v>31</v>
      </c>
      <c r="Q196" s="94" t="s">
        <v>86</v>
      </c>
      <c r="R196" s="94" t="s">
        <v>21</v>
      </c>
    </row>
    <row r="197" spans="1:19" ht="21.75">
      <c r="A197" s="74">
        <v>66</v>
      </c>
      <c r="B197" s="75" t="s">
        <v>323</v>
      </c>
      <c r="C197" s="75" t="s">
        <v>1</v>
      </c>
      <c r="D197" s="71">
        <v>39297</v>
      </c>
      <c r="E197" s="76">
        <v>39297</v>
      </c>
      <c r="F197" s="76">
        <v>40217</v>
      </c>
      <c r="G197" s="76">
        <v>41492</v>
      </c>
      <c r="H197" s="73"/>
      <c r="I197" s="75" t="s">
        <v>58</v>
      </c>
      <c r="J197" s="70"/>
      <c r="K197" s="76">
        <v>50314</v>
      </c>
      <c r="L197" s="77" t="s">
        <v>3</v>
      </c>
      <c r="M197" s="75" t="s">
        <v>324</v>
      </c>
      <c r="N197" s="75" t="s">
        <v>1884</v>
      </c>
      <c r="O197" s="75" t="s">
        <v>325</v>
      </c>
      <c r="P197" s="75" t="s">
        <v>13</v>
      </c>
      <c r="Q197" s="77" t="s">
        <v>194</v>
      </c>
      <c r="R197" s="77" t="s">
        <v>121</v>
      </c>
    </row>
    <row r="198" spans="1:19" ht="21.75">
      <c r="A198" s="70" t="s">
        <v>1667</v>
      </c>
      <c r="B198" s="70"/>
      <c r="C198" s="70"/>
      <c r="D198" s="71"/>
      <c r="E198" s="72"/>
      <c r="F198" s="72"/>
      <c r="G198" s="72"/>
      <c r="H198" s="73"/>
      <c r="I198" s="70"/>
      <c r="J198" s="70"/>
      <c r="K198" s="72"/>
      <c r="L198" s="77" t="s">
        <v>10</v>
      </c>
      <c r="M198" s="75" t="s">
        <v>326</v>
      </c>
      <c r="N198" s="75" t="s">
        <v>126</v>
      </c>
      <c r="O198" s="75" t="s">
        <v>327</v>
      </c>
      <c r="P198" s="75" t="s">
        <v>311</v>
      </c>
      <c r="Q198" s="77" t="s">
        <v>41</v>
      </c>
      <c r="R198" s="77" t="s">
        <v>27</v>
      </c>
    </row>
    <row r="199" spans="1:19" ht="21.75">
      <c r="A199" s="89" t="s">
        <v>1667</v>
      </c>
      <c r="B199" s="89"/>
      <c r="C199" s="89"/>
      <c r="D199" s="90"/>
      <c r="E199" s="91"/>
      <c r="F199" s="91"/>
      <c r="G199" s="91"/>
      <c r="H199" s="92"/>
      <c r="I199" s="89"/>
      <c r="J199" s="89"/>
      <c r="K199" s="91"/>
      <c r="L199" s="94" t="s">
        <v>16</v>
      </c>
      <c r="M199" s="95" t="s">
        <v>210</v>
      </c>
      <c r="N199" s="95" t="s">
        <v>199</v>
      </c>
      <c r="O199" s="95" t="s">
        <v>211</v>
      </c>
      <c r="P199" s="95" t="s">
        <v>85</v>
      </c>
      <c r="Q199" s="94" t="s">
        <v>83</v>
      </c>
      <c r="R199" s="94" t="s">
        <v>8</v>
      </c>
    </row>
    <row r="200" spans="1:19" ht="21.75">
      <c r="A200" s="74">
        <v>67</v>
      </c>
      <c r="B200" s="75" t="s">
        <v>2317</v>
      </c>
      <c r="C200" s="75" t="s">
        <v>1</v>
      </c>
      <c r="D200" s="71">
        <v>41066</v>
      </c>
      <c r="E200" s="76">
        <v>41066</v>
      </c>
      <c r="F200" s="76">
        <v>42334</v>
      </c>
      <c r="G200" s="76">
        <v>43769</v>
      </c>
      <c r="H200" s="73"/>
      <c r="I200" s="75" t="s">
        <v>58</v>
      </c>
      <c r="J200" s="70"/>
      <c r="K200" s="76">
        <v>52505</v>
      </c>
      <c r="L200" s="77" t="s">
        <v>3</v>
      </c>
      <c r="M200" s="75" t="s">
        <v>418</v>
      </c>
      <c r="N200" s="75" t="s">
        <v>5</v>
      </c>
      <c r="O200" s="75" t="s">
        <v>419</v>
      </c>
      <c r="P200" s="75" t="s">
        <v>53</v>
      </c>
      <c r="Q200" s="77" t="s">
        <v>38</v>
      </c>
      <c r="R200" s="77" t="s">
        <v>109</v>
      </c>
    </row>
    <row r="201" spans="1:19" ht="21.75">
      <c r="A201" s="70" t="s">
        <v>1667</v>
      </c>
      <c r="B201" s="70"/>
      <c r="C201" s="70"/>
      <c r="D201" s="71"/>
      <c r="E201" s="72"/>
      <c r="F201" s="72"/>
      <c r="G201" s="72"/>
      <c r="H201" s="73"/>
      <c r="I201" s="70"/>
      <c r="J201" s="70"/>
      <c r="K201" s="72"/>
      <c r="L201" s="77" t="s">
        <v>10</v>
      </c>
      <c r="M201" s="75" t="s">
        <v>343</v>
      </c>
      <c r="N201" s="75" t="s">
        <v>29</v>
      </c>
      <c r="O201" s="75" t="s">
        <v>89</v>
      </c>
      <c r="P201" s="75" t="s">
        <v>7</v>
      </c>
      <c r="Q201" s="77" t="s">
        <v>78</v>
      </c>
      <c r="R201" s="77" t="s">
        <v>38</v>
      </c>
    </row>
    <row r="202" spans="1:19" ht="21.75">
      <c r="A202" s="89" t="s">
        <v>1667</v>
      </c>
      <c r="B202" s="89"/>
      <c r="C202" s="89"/>
      <c r="D202" s="90"/>
      <c r="E202" s="91"/>
      <c r="F202" s="91"/>
      <c r="G202" s="91"/>
      <c r="H202" s="92"/>
      <c r="I202" s="89"/>
      <c r="J202" s="89"/>
      <c r="K202" s="91"/>
      <c r="L202" s="94" t="s">
        <v>16</v>
      </c>
      <c r="M202" s="95" t="s">
        <v>124</v>
      </c>
      <c r="N202" s="95" t="s">
        <v>18</v>
      </c>
      <c r="O202" s="95" t="s">
        <v>89</v>
      </c>
      <c r="P202" s="95" t="s">
        <v>7</v>
      </c>
      <c r="Q202" s="94" t="s">
        <v>64</v>
      </c>
      <c r="R202" s="94" t="s">
        <v>78</v>
      </c>
    </row>
    <row r="203" spans="1:19" ht="21.75">
      <c r="A203" s="74">
        <v>68</v>
      </c>
      <c r="B203" s="75" t="s">
        <v>1881</v>
      </c>
      <c r="C203" s="75" t="s">
        <v>1</v>
      </c>
      <c r="D203" s="71">
        <v>36416</v>
      </c>
      <c r="E203" s="76">
        <v>36416</v>
      </c>
      <c r="F203" s="76">
        <v>38447</v>
      </c>
      <c r="G203" s="76">
        <v>42501</v>
      </c>
      <c r="H203" s="73"/>
      <c r="I203" s="75" t="s">
        <v>58</v>
      </c>
      <c r="J203" s="70"/>
      <c r="K203" s="76">
        <v>45931</v>
      </c>
      <c r="L203" s="77" t="s">
        <v>3</v>
      </c>
      <c r="M203" s="75" t="s">
        <v>362</v>
      </c>
      <c r="N203" s="75" t="s">
        <v>1884</v>
      </c>
      <c r="O203" s="75" t="s">
        <v>357</v>
      </c>
      <c r="P203" s="75" t="s">
        <v>363</v>
      </c>
      <c r="Q203" s="77" t="s">
        <v>79</v>
      </c>
      <c r="R203" s="77" t="s">
        <v>8</v>
      </c>
    </row>
    <row r="204" spans="1:19" ht="21.75">
      <c r="A204" s="70" t="s">
        <v>1667</v>
      </c>
      <c r="B204" s="70"/>
      <c r="C204" s="70"/>
      <c r="D204" s="71"/>
      <c r="E204" s="72"/>
      <c r="F204" s="72"/>
      <c r="G204" s="72"/>
      <c r="H204" s="73"/>
      <c r="I204" s="70"/>
      <c r="J204" s="70"/>
      <c r="K204" s="72"/>
      <c r="L204" s="77" t="s">
        <v>10</v>
      </c>
      <c r="M204" s="75" t="s">
        <v>448</v>
      </c>
      <c r="N204" s="75" t="s">
        <v>11</v>
      </c>
      <c r="O204" s="75" t="s">
        <v>357</v>
      </c>
      <c r="P204" s="75" t="s">
        <v>364</v>
      </c>
      <c r="Q204" s="77" t="s">
        <v>47</v>
      </c>
      <c r="R204" s="77" t="s">
        <v>79</v>
      </c>
    </row>
    <row r="205" spans="1:19" ht="21.75">
      <c r="A205" s="89" t="s">
        <v>1667</v>
      </c>
      <c r="B205" s="89"/>
      <c r="C205" s="89"/>
      <c r="D205" s="90"/>
      <c r="E205" s="91"/>
      <c r="F205" s="91"/>
      <c r="G205" s="91"/>
      <c r="H205" s="92"/>
      <c r="I205" s="89"/>
      <c r="J205" s="89"/>
      <c r="K205" s="91"/>
      <c r="L205" s="94" t="s">
        <v>16</v>
      </c>
      <c r="M205" s="95" t="s">
        <v>124</v>
      </c>
      <c r="N205" s="95" t="s">
        <v>18</v>
      </c>
      <c r="O205" s="95" t="s">
        <v>89</v>
      </c>
      <c r="P205" s="95" t="s">
        <v>106</v>
      </c>
      <c r="Q205" s="94" t="s">
        <v>81</v>
      </c>
      <c r="R205" s="94" t="s">
        <v>101</v>
      </c>
    </row>
    <row r="206" spans="1:19" ht="21.75">
      <c r="A206" s="74">
        <v>69</v>
      </c>
      <c r="B206" s="75" t="s">
        <v>328</v>
      </c>
      <c r="C206" s="75" t="s">
        <v>1</v>
      </c>
      <c r="D206" s="71">
        <v>33910</v>
      </c>
      <c r="E206" s="76">
        <v>33910</v>
      </c>
      <c r="F206" s="76">
        <v>35928</v>
      </c>
      <c r="G206" s="76">
        <v>38119</v>
      </c>
      <c r="H206" s="73"/>
      <c r="I206" s="75" t="s">
        <v>2</v>
      </c>
      <c r="J206" s="70"/>
      <c r="K206" s="76">
        <v>46296</v>
      </c>
      <c r="L206" s="77" t="s">
        <v>3</v>
      </c>
      <c r="M206" s="75" t="s">
        <v>329</v>
      </c>
      <c r="N206" s="75" t="s">
        <v>5</v>
      </c>
      <c r="O206" s="75" t="s">
        <v>330</v>
      </c>
      <c r="P206" s="75" t="s">
        <v>7</v>
      </c>
      <c r="Q206" s="77" t="s">
        <v>121</v>
      </c>
      <c r="R206" s="77" t="s">
        <v>109</v>
      </c>
    </row>
    <row r="207" spans="1:19" ht="21.75">
      <c r="A207" s="70" t="s">
        <v>1667</v>
      </c>
      <c r="B207" s="70"/>
      <c r="C207" s="70"/>
      <c r="D207" s="71"/>
      <c r="E207" s="72"/>
      <c r="F207" s="72"/>
      <c r="G207" s="72"/>
      <c r="H207" s="73"/>
      <c r="I207" s="70"/>
      <c r="J207" s="70"/>
      <c r="K207" s="72"/>
      <c r="L207" s="77" t="s">
        <v>10</v>
      </c>
      <c r="M207" s="75" t="s">
        <v>331</v>
      </c>
      <c r="N207" s="75" t="s">
        <v>332</v>
      </c>
      <c r="O207" s="75" t="s">
        <v>333</v>
      </c>
      <c r="P207" s="75" t="s">
        <v>45</v>
      </c>
      <c r="Q207" s="77" t="s">
        <v>46</v>
      </c>
      <c r="R207" s="77" t="s">
        <v>47</v>
      </c>
    </row>
    <row r="208" spans="1:19" ht="21.75">
      <c r="A208" s="89" t="s">
        <v>1667</v>
      </c>
      <c r="B208" s="89"/>
      <c r="C208" s="89"/>
      <c r="D208" s="90"/>
      <c r="E208" s="91"/>
      <c r="F208" s="91"/>
      <c r="G208" s="91"/>
      <c r="H208" s="92"/>
      <c r="I208" s="89"/>
      <c r="J208" s="89"/>
      <c r="K208" s="91"/>
      <c r="L208" s="94" t="s">
        <v>16</v>
      </c>
      <c r="M208" s="95" t="s">
        <v>334</v>
      </c>
      <c r="N208" s="95" t="s">
        <v>43</v>
      </c>
      <c r="O208" s="95" t="s">
        <v>333</v>
      </c>
      <c r="P208" s="95" t="s">
        <v>45</v>
      </c>
      <c r="Q208" s="94" t="s">
        <v>101</v>
      </c>
      <c r="R208" s="94" t="s">
        <v>46</v>
      </c>
    </row>
    <row r="209" spans="1:18" ht="21.75">
      <c r="A209" s="74">
        <v>70</v>
      </c>
      <c r="B209" s="75" t="s">
        <v>2318</v>
      </c>
      <c r="C209" s="75" t="s">
        <v>1</v>
      </c>
      <c r="D209" s="71">
        <v>41913</v>
      </c>
      <c r="E209" s="76">
        <v>41913</v>
      </c>
      <c r="F209" s="76">
        <v>42736</v>
      </c>
      <c r="G209" s="76">
        <v>44001</v>
      </c>
      <c r="H209" s="73"/>
      <c r="I209" s="75" t="s">
        <v>58</v>
      </c>
      <c r="J209" s="70"/>
      <c r="K209" s="76">
        <v>48488</v>
      </c>
      <c r="L209" s="77" t="s">
        <v>3</v>
      </c>
      <c r="M209" s="75" t="s">
        <v>329</v>
      </c>
      <c r="N209" s="75" t="s">
        <v>5</v>
      </c>
      <c r="O209" s="75" t="s">
        <v>330</v>
      </c>
      <c r="P209" s="75" t="s">
        <v>7</v>
      </c>
      <c r="Q209" s="77" t="s">
        <v>59</v>
      </c>
      <c r="R209" s="77" t="s">
        <v>60</v>
      </c>
    </row>
    <row r="210" spans="1:18" ht="21.75">
      <c r="A210" s="70" t="s">
        <v>1667</v>
      </c>
      <c r="B210" s="70"/>
      <c r="C210" s="70"/>
      <c r="D210" s="71"/>
      <c r="E210" s="72"/>
      <c r="F210" s="72"/>
      <c r="G210" s="72"/>
      <c r="H210" s="73"/>
      <c r="I210" s="70"/>
      <c r="J210" s="70"/>
      <c r="K210" s="72"/>
      <c r="L210" s="77" t="s">
        <v>10</v>
      </c>
      <c r="M210" s="75" t="s">
        <v>343</v>
      </c>
      <c r="N210" s="75" t="s">
        <v>29</v>
      </c>
      <c r="O210" s="75" t="s">
        <v>89</v>
      </c>
      <c r="P210" s="75" t="s">
        <v>7</v>
      </c>
      <c r="Q210" s="77" t="s">
        <v>54</v>
      </c>
      <c r="R210" s="77" t="s">
        <v>83</v>
      </c>
    </row>
    <row r="211" spans="1:18" ht="21.75">
      <c r="A211" s="89" t="s">
        <v>1667</v>
      </c>
      <c r="B211" s="89"/>
      <c r="C211" s="89"/>
      <c r="D211" s="90"/>
      <c r="E211" s="91"/>
      <c r="F211" s="91"/>
      <c r="G211" s="91"/>
      <c r="H211" s="92"/>
      <c r="I211" s="89"/>
      <c r="J211" s="89"/>
      <c r="K211" s="91"/>
      <c r="L211" s="94" t="s">
        <v>16</v>
      </c>
      <c r="M211" s="95" t="s">
        <v>415</v>
      </c>
      <c r="N211" s="95" t="s">
        <v>43</v>
      </c>
      <c r="O211" s="95" t="s">
        <v>416</v>
      </c>
      <c r="P211" s="95" t="s">
        <v>45</v>
      </c>
      <c r="Q211" s="94" t="s">
        <v>47</v>
      </c>
      <c r="R211" s="94" t="s">
        <v>54</v>
      </c>
    </row>
    <row r="212" spans="1:18" ht="21.75">
      <c r="A212" s="74">
        <v>71</v>
      </c>
      <c r="B212" s="75" t="s">
        <v>1699</v>
      </c>
      <c r="C212" s="75" t="s">
        <v>1</v>
      </c>
      <c r="D212" s="71">
        <v>35800</v>
      </c>
      <c r="E212" s="76">
        <v>36875</v>
      </c>
      <c r="F212" s="76">
        <v>40219</v>
      </c>
      <c r="G212" s="76">
        <v>42241</v>
      </c>
      <c r="H212" s="73"/>
      <c r="I212" s="75" t="s">
        <v>58</v>
      </c>
      <c r="J212" s="70"/>
      <c r="K212" s="76">
        <v>47392</v>
      </c>
      <c r="L212" s="77" t="s">
        <v>3</v>
      </c>
      <c r="M212" s="75" t="s">
        <v>382</v>
      </c>
      <c r="N212" s="75" t="s">
        <v>1884</v>
      </c>
      <c r="O212" s="75" t="s">
        <v>383</v>
      </c>
      <c r="P212" s="75" t="s">
        <v>384</v>
      </c>
      <c r="Q212" s="77" t="s">
        <v>9</v>
      </c>
      <c r="R212" s="77" t="s">
        <v>60</v>
      </c>
    </row>
    <row r="213" spans="1:18" ht="21.75">
      <c r="A213" s="70" t="s">
        <v>1667</v>
      </c>
      <c r="B213" s="70"/>
      <c r="C213" s="70"/>
      <c r="D213" s="71"/>
      <c r="E213" s="72"/>
      <c r="F213" s="72"/>
      <c r="G213" s="72"/>
      <c r="H213" s="73"/>
      <c r="I213" s="70"/>
      <c r="J213" s="70"/>
      <c r="K213" s="72"/>
      <c r="L213" s="77" t="s">
        <v>10</v>
      </c>
      <c r="M213" s="75" t="s">
        <v>385</v>
      </c>
      <c r="N213" s="75" t="s">
        <v>29</v>
      </c>
      <c r="O213" s="75" t="s">
        <v>386</v>
      </c>
      <c r="P213" s="75" t="s">
        <v>106</v>
      </c>
      <c r="Q213" s="77" t="s">
        <v>76</v>
      </c>
      <c r="R213" s="77" t="s">
        <v>40</v>
      </c>
    </row>
    <row r="214" spans="1:18" ht="21.75">
      <c r="A214" s="89" t="s">
        <v>1667</v>
      </c>
      <c r="B214" s="89"/>
      <c r="C214" s="89"/>
      <c r="D214" s="90"/>
      <c r="E214" s="91"/>
      <c r="F214" s="91"/>
      <c r="G214" s="91"/>
      <c r="H214" s="92"/>
      <c r="I214" s="89"/>
      <c r="J214" s="89"/>
      <c r="K214" s="91"/>
      <c r="L214" s="94" t="s">
        <v>16</v>
      </c>
      <c r="M214" s="95" t="s">
        <v>124</v>
      </c>
      <c r="N214" s="95" t="s">
        <v>18</v>
      </c>
      <c r="O214" s="95" t="s">
        <v>89</v>
      </c>
      <c r="P214" s="95" t="s">
        <v>106</v>
      </c>
      <c r="Q214" s="94" t="s">
        <v>101</v>
      </c>
      <c r="R214" s="94" t="s">
        <v>47</v>
      </c>
    </row>
    <row r="215" spans="1:18" ht="21.75">
      <c r="A215" s="74">
        <v>72</v>
      </c>
      <c r="B215" s="75" t="s">
        <v>2319</v>
      </c>
      <c r="C215" s="75" t="s">
        <v>1</v>
      </c>
      <c r="D215" s="71">
        <v>40452</v>
      </c>
      <c r="E215" s="76">
        <v>40452</v>
      </c>
      <c r="F215" s="76">
        <v>42306</v>
      </c>
      <c r="G215" s="76">
        <v>43612</v>
      </c>
      <c r="H215" s="73"/>
      <c r="I215" s="75" t="s">
        <v>58</v>
      </c>
      <c r="J215" s="70"/>
      <c r="K215" s="76">
        <v>51775</v>
      </c>
      <c r="L215" s="77" t="s">
        <v>3</v>
      </c>
      <c r="M215" s="75" t="s">
        <v>489</v>
      </c>
      <c r="N215" s="75" t="s">
        <v>1884</v>
      </c>
      <c r="O215" s="75" t="s">
        <v>490</v>
      </c>
      <c r="P215" s="75" t="s">
        <v>2100</v>
      </c>
      <c r="Q215" s="77" t="s">
        <v>194</v>
      </c>
      <c r="R215" s="77" t="s">
        <v>72</v>
      </c>
    </row>
    <row r="216" spans="1:18" ht="21.75">
      <c r="A216" s="70" t="s">
        <v>1667</v>
      </c>
      <c r="B216" s="70"/>
      <c r="C216" s="70"/>
      <c r="D216" s="71"/>
      <c r="E216" s="72"/>
      <c r="F216" s="72"/>
      <c r="G216" s="72"/>
      <c r="H216" s="73"/>
      <c r="I216" s="70"/>
      <c r="J216" s="70"/>
      <c r="K216" s="72"/>
      <c r="L216" s="77" t="s">
        <v>10</v>
      </c>
      <c r="M216" s="75" t="s">
        <v>491</v>
      </c>
      <c r="N216" s="75" t="s">
        <v>11</v>
      </c>
      <c r="O216" s="75" t="s">
        <v>490</v>
      </c>
      <c r="P216" s="75" t="s">
        <v>2100</v>
      </c>
      <c r="Q216" s="77" t="s">
        <v>194</v>
      </c>
      <c r="R216" s="77" t="s">
        <v>99</v>
      </c>
    </row>
    <row r="217" spans="1:18" ht="21.75">
      <c r="A217" s="89" t="s">
        <v>1667</v>
      </c>
      <c r="B217" s="89"/>
      <c r="C217" s="89"/>
      <c r="D217" s="90"/>
      <c r="E217" s="91"/>
      <c r="F217" s="91"/>
      <c r="G217" s="91"/>
      <c r="H217" s="92"/>
      <c r="I217" s="89"/>
      <c r="J217" s="89"/>
      <c r="K217" s="91"/>
      <c r="L217" s="94" t="s">
        <v>16</v>
      </c>
      <c r="M217" s="95" t="s">
        <v>776</v>
      </c>
      <c r="N217" s="95" t="s">
        <v>18</v>
      </c>
      <c r="O217" s="95" t="s">
        <v>775</v>
      </c>
      <c r="P217" s="95" t="s">
        <v>87</v>
      </c>
      <c r="Q217" s="94" t="s">
        <v>26</v>
      </c>
      <c r="R217" s="94" t="s">
        <v>27</v>
      </c>
    </row>
    <row r="218" spans="1:18" ht="21.75">
      <c r="A218" s="74">
        <v>73</v>
      </c>
      <c r="B218" s="75" t="s">
        <v>344</v>
      </c>
      <c r="C218" s="75" t="s">
        <v>35</v>
      </c>
      <c r="D218" s="71">
        <v>40848</v>
      </c>
      <c r="E218" s="76">
        <v>40848</v>
      </c>
      <c r="F218" s="76">
        <v>41726</v>
      </c>
      <c r="G218" s="72"/>
      <c r="H218" s="73"/>
      <c r="I218" s="75" t="s">
        <v>58</v>
      </c>
      <c r="J218" s="70"/>
      <c r="K218" s="76">
        <v>49218</v>
      </c>
      <c r="L218" s="77" t="s">
        <v>3</v>
      </c>
      <c r="M218" s="75" t="s">
        <v>345</v>
      </c>
      <c r="N218" s="75" t="s">
        <v>1884</v>
      </c>
      <c r="O218" s="75" t="s">
        <v>346</v>
      </c>
      <c r="P218" s="75" t="s">
        <v>347</v>
      </c>
      <c r="Q218" s="77" t="s">
        <v>27</v>
      </c>
      <c r="R218" s="77" t="s">
        <v>78</v>
      </c>
    </row>
    <row r="219" spans="1:18" ht="21.75">
      <c r="A219" s="70" t="s">
        <v>1667</v>
      </c>
      <c r="B219" s="70"/>
      <c r="C219" s="70"/>
      <c r="D219" s="71"/>
      <c r="E219" s="72"/>
      <c r="F219" s="72"/>
      <c r="G219" s="72"/>
      <c r="H219" s="73"/>
      <c r="I219" s="70"/>
      <c r="J219" s="70"/>
      <c r="K219" s="72"/>
      <c r="L219" s="77" t="s">
        <v>10</v>
      </c>
      <c r="M219" s="75" t="s">
        <v>348</v>
      </c>
      <c r="N219" s="75" t="s">
        <v>126</v>
      </c>
      <c r="O219" s="75" t="s">
        <v>349</v>
      </c>
      <c r="P219" s="75" t="s">
        <v>87</v>
      </c>
      <c r="Q219" s="77" t="s">
        <v>83</v>
      </c>
      <c r="R219" s="77" t="s">
        <v>64</v>
      </c>
    </row>
    <row r="220" spans="1:18" ht="21.75">
      <c r="A220" s="89" t="s">
        <v>1667</v>
      </c>
      <c r="B220" s="89"/>
      <c r="C220" s="89"/>
      <c r="D220" s="90"/>
      <c r="E220" s="91"/>
      <c r="F220" s="91"/>
      <c r="G220" s="91"/>
      <c r="H220" s="92"/>
      <c r="I220" s="89"/>
      <c r="J220" s="89"/>
      <c r="K220" s="91"/>
      <c r="L220" s="94" t="s">
        <v>16</v>
      </c>
      <c r="M220" s="95" t="s">
        <v>350</v>
      </c>
      <c r="N220" s="95" t="s">
        <v>69</v>
      </c>
      <c r="O220" s="95" t="s">
        <v>351</v>
      </c>
      <c r="P220" s="95" t="s">
        <v>85</v>
      </c>
      <c r="Q220" s="94" t="s">
        <v>76</v>
      </c>
      <c r="R220" s="94" t="s">
        <v>83</v>
      </c>
    </row>
    <row r="221" spans="1:18" ht="21.75">
      <c r="A221" s="74">
        <v>74</v>
      </c>
      <c r="B221" s="75" t="s">
        <v>2507</v>
      </c>
      <c r="C221" s="75" t="s">
        <v>35</v>
      </c>
      <c r="D221" s="71">
        <v>43654</v>
      </c>
      <c r="E221" s="76">
        <v>43654</v>
      </c>
      <c r="F221" s="72">
        <v>44631</v>
      </c>
      <c r="G221" s="72"/>
      <c r="H221" s="73"/>
      <c r="I221" s="75" t="s">
        <v>58</v>
      </c>
      <c r="J221" s="70"/>
      <c r="K221" s="76">
        <v>53601</v>
      </c>
      <c r="L221" s="77" t="s">
        <v>3</v>
      </c>
      <c r="M221" s="75" t="s">
        <v>1745</v>
      </c>
      <c r="N221" s="75" t="s">
        <v>88</v>
      </c>
      <c r="O221" s="75" t="s">
        <v>377</v>
      </c>
      <c r="P221" s="75" t="s">
        <v>106</v>
      </c>
      <c r="Q221" s="77" t="s">
        <v>73</v>
      </c>
      <c r="R221" s="77" t="s">
        <v>2042</v>
      </c>
    </row>
    <row r="222" spans="1:18" ht="21.75">
      <c r="A222" s="70" t="s">
        <v>1667</v>
      </c>
      <c r="B222" s="70"/>
      <c r="C222" s="70"/>
      <c r="D222" s="71"/>
      <c r="E222" s="72"/>
      <c r="F222" s="72"/>
      <c r="G222" s="72"/>
      <c r="H222" s="73"/>
      <c r="I222" s="70"/>
      <c r="J222" s="70"/>
      <c r="K222" s="72"/>
      <c r="L222" s="77" t="s">
        <v>10</v>
      </c>
      <c r="M222" s="75" t="s">
        <v>425</v>
      </c>
      <c r="N222" s="75" t="s">
        <v>29</v>
      </c>
      <c r="O222" s="75" t="s">
        <v>377</v>
      </c>
      <c r="P222" s="75" t="s">
        <v>106</v>
      </c>
      <c r="Q222" s="77" t="s">
        <v>60</v>
      </c>
      <c r="R222" s="77" t="s">
        <v>117</v>
      </c>
    </row>
    <row r="223" spans="1:18" ht="21.75">
      <c r="A223" s="89" t="s">
        <v>1667</v>
      </c>
      <c r="B223" s="89"/>
      <c r="C223" s="89"/>
      <c r="D223" s="90"/>
      <c r="E223" s="91"/>
      <c r="F223" s="91"/>
      <c r="G223" s="91"/>
      <c r="H223" s="92"/>
      <c r="I223" s="89"/>
      <c r="J223" s="89"/>
      <c r="K223" s="91"/>
      <c r="L223" s="94" t="s">
        <v>16</v>
      </c>
      <c r="M223" s="95" t="s">
        <v>124</v>
      </c>
      <c r="N223" s="95" t="s">
        <v>18</v>
      </c>
      <c r="O223" s="95" t="s">
        <v>89</v>
      </c>
      <c r="P223" s="95" t="s">
        <v>106</v>
      </c>
      <c r="Q223" s="94" t="s">
        <v>78</v>
      </c>
      <c r="R223" s="94" t="s">
        <v>99</v>
      </c>
    </row>
    <row r="224" spans="1:18" ht="21.75">
      <c r="A224" s="74">
        <v>75</v>
      </c>
      <c r="B224" s="75" t="s">
        <v>352</v>
      </c>
      <c r="C224" s="75" t="s">
        <v>35</v>
      </c>
      <c r="D224" s="71">
        <v>36923</v>
      </c>
      <c r="E224" s="76">
        <v>36923</v>
      </c>
      <c r="F224" s="76">
        <v>41067</v>
      </c>
      <c r="G224" s="72"/>
      <c r="H224" s="73"/>
      <c r="I224" s="75" t="s">
        <v>58</v>
      </c>
      <c r="J224" s="70"/>
      <c r="K224" s="76">
        <v>48853</v>
      </c>
      <c r="L224" s="77" t="s">
        <v>3</v>
      </c>
      <c r="M224" s="75" t="s">
        <v>2320</v>
      </c>
      <c r="N224" s="75" t="s">
        <v>353</v>
      </c>
      <c r="O224" s="75" t="s">
        <v>354</v>
      </c>
      <c r="P224" s="75" t="s">
        <v>355</v>
      </c>
      <c r="Q224" s="77" t="s">
        <v>9</v>
      </c>
      <c r="R224" s="77" t="s">
        <v>59</v>
      </c>
    </row>
    <row r="225" spans="1:18" ht="21.75">
      <c r="A225" s="70" t="s">
        <v>1667</v>
      </c>
      <c r="B225" s="70"/>
      <c r="C225" s="70"/>
      <c r="D225" s="71"/>
      <c r="E225" s="72"/>
      <c r="F225" s="72"/>
      <c r="G225" s="72"/>
      <c r="H225" s="73"/>
      <c r="I225" s="70"/>
      <c r="J225" s="70"/>
      <c r="K225" s="72"/>
      <c r="L225" s="77" t="s">
        <v>10</v>
      </c>
      <c r="M225" s="75" t="s">
        <v>343</v>
      </c>
      <c r="N225" s="75" t="s">
        <v>29</v>
      </c>
      <c r="O225" s="75" t="s">
        <v>89</v>
      </c>
      <c r="P225" s="75" t="s">
        <v>7</v>
      </c>
      <c r="Q225" s="77" t="s">
        <v>79</v>
      </c>
      <c r="R225" s="77" t="s">
        <v>40</v>
      </c>
    </row>
    <row r="226" spans="1:18" ht="21.75">
      <c r="A226" s="89" t="s">
        <v>1667</v>
      </c>
      <c r="B226" s="89"/>
      <c r="C226" s="89"/>
      <c r="D226" s="90"/>
      <c r="E226" s="91"/>
      <c r="F226" s="91"/>
      <c r="G226" s="91"/>
      <c r="H226" s="92"/>
      <c r="I226" s="89"/>
      <c r="J226" s="89"/>
      <c r="K226" s="91"/>
      <c r="L226" s="94" t="s">
        <v>16</v>
      </c>
      <c r="M226" s="95" t="s">
        <v>124</v>
      </c>
      <c r="N226" s="95" t="s">
        <v>18</v>
      </c>
      <c r="O226" s="95" t="s">
        <v>89</v>
      </c>
      <c r="P226" s="95" t="s">
        <v>7</v>
      </c>
      <c r="Q226" s="94" t="s">
        <v>32</v>
      </c>
      <c r="R226" s="94" t="s">
        <v>79</v>
      </c>
    </row>
    <row r="227" spans="1:18" ht="21.75">
      <c r="A227" s="74">
        <v>76</v>
      </c>
      <c r="B227" s="75" t="s">
        <v>2220</v>
      </c>
      <c r="C227" s="75" t="s">
        <v>35</v>
      </c>
      <c r="D227" s="71">
        <v>43070</v>
      </c>
      <c r="E227" s="76">
        <v>43070</v>
      </c>
      <c r="F227" s="76">
        <v>43777</v>
      </c>
      <c r="G227" s="72"/>
      <c r="H227" s="73"/>
      <c r="I227" s="75" t="s">
        <v>58</v>
      </c>
      <c r="J227" s="70"/>
      <c r="K227" s="76">
        <v>52140</v>
      </c>
      <c r="L227" s="77" t="s">
        <v>3</v>
      </c>
      <c r="M227" s="75" t="s">
        <v>426</v>
      </c>
      <c r="N227" s="75" t="s">
        <v>5</v>
      </c>
      <c r="O227" s="75" t="s">
        <v>377</v>
      </c>
      <c r="P227" s="75" t="s">
        <v>7</v>
      </c>
      <c r="Q227" s="77" t="s">
        <v>38</v>
      </c>
      <c r="R227" s="77" t="s">
        <v>73</v>
      </c>
    </row>
    <row r="228" spans="1:18" ht="21.75">
      <c r="A228" s="70" t="s">
        <v>1667</v>
      </c>
      <c r="B228" s="70"/>
      <c r="C228" s="70"/>
      <c r="D228" s="71"/>
      <c r="E228" s="72"/>
      <c r="F228" s="72"/>
      <c r="G228" s="72"/>
      <c r="H228" s="73"/>
      <c r="I228" s="70"/>
      <c r="J228" s="70"/>
      <c r="K228" s="72"/>
      <c r="L228" s="77" t="s">
        <v>10</v>
      </c>
      <c r="M228" s="75" t="s">
        <v>343</v>
      </c>
      <c r="N228" s="75" t="s">
        <v>29</v>
      </c>
      <c r="O228" s="75" t="s">
        <v>89</v>
      </c>
      <c r="P228" s="75" t="s">
        <v>7</v>
      </c>
      <c r="Q228" s="77" t="s">
        <v>78</v>
      </c>
      <c r="R228" s="77" t="s">
        <v>38</v>
      </c>
    </row>
    <row r="229" spans="1:18" ht="21.75">
      <c r="A229" s="89" t="s">
        <v>1667</v>
      </c>
      <c r="B229" s="89"/>
      <c r="C229" s="89"/>
      <c r="D229" s="90"/>
      <c r="E229" s="91"/>
      <c r="F229" s="91"/>
      <c r="G229" s="91"/>
      <c r="H229" s="92"/>
      <c r="I229" s="89"/>
      <c r="J229" s="89"/>
      <c r="K229" s="91"/>
      <c r="L229" s="94" t="s">
        <v>16</v>
      </c>
      <c r="M229" s="95" t="s">
        <v>124</v>
      </c>
      <c r="N229" s="95" t="s">
        <v>18</v>
      </c>
      <c r="O229" s="95" t="s">
        <v>89</v>
      </c>
      <c r="P229" s="95" t="s">
        <v>7</v>
      </c>
      <c r="Q229" s="94" t="s">
        <v>64</v>
      </c>
      <c r="R229" s="94" t="s">
        <v>78</v>
      </c>
    </row>
    <row r="230" spans="1:18" ht="21.75">
      <c r="A230" s="74">
        <v>77</v>
      </c>
      <c r="B230" s="75" t="s">
        <v>356</v>
      </c>
      <c r="C230" s="75" t="s">
        <v>35</v>
      </c>
      <c r="D230" s="71">
        <v>34639</v>
      </c>
      <c r="E230" s="76">
        <v>34639</v>
      </c>
      <c r="F230" s="76">
        <v>38887</v>
      </c>
      <c r="G230" s="72"/>
      <c r="H230" s="73"/>
      <c r="I230" s="75" t="s">
        <v>58</v>
      </c>
      <c r="J230" s="70"/>
      <c r="K230" s="76">
        <v>46296</v>
      </c>
      <c r="L230" s="77" t="s">
        <v>3</v>
      </c>
      <c r="M230" s="75" t="s">
        <v>1908</v>
      </c>
      <c r="N230" s="75" t="s">
        <v>1909</v>
      </c>
      <c r="O230" s="75" t="s">
        <v>357</v>
      </c>
      <c r="P230" s="75" t="s">
        <v>358</v>
      </c>
      <c r="Q230" s="77" t="s">
        <v>64</v>
      </c>
      <c r="R230" s="77" t="s">
        <v>194</v>
      </c>
    </row>
    <row r="231" spans="1:18" ht="21.75">
      <c r="A231" s="70" t="s">
        <v>1667</v>
      </c>
      <c r="B231" s="70"/>
      <c r="C231" s="70"/>
      <c r="D231" s="71"/>
      <c r="E231" s="72"/>
      <c r="F231" s="72"/>
      <c r="G231" s="72"/>
      <c r="H231" s="73"/>
      <c r="I231" s="70"/>
      <c r="J231" s="70"/>
      <c r="K231" s="72"/>
      <c r="L231" s="77" t="s">
        <v>10</v>
      </c>
      <c r="M231" s="75" t="s">
        <v>1910</v>
      </c>
      <c r="N231" s="75" t="s">
        <v>1664</v>
      </c>
      <c r="O231" s="75" t="s">
        <v>357</v>
      </c>
      <c r="P231" s="75" t="s">
        <v>433</v>
      </c>
      <c r="Q231" s="77" t="s">
        <v>8</v>
      </c>
      <c r="R231" s="77" t="s">
        <v>64</v>
      </c>
    </row>
    <row r="232" spans="1:18" ht="21.75">
      <c r="A232" s="70" t="s">
        <v>1667</v>
      </c>
      <c r="B232" s="70"/>
      <c r="C232" s="70"/>
      <c r="D232" s="71"/>
      <c r="E232" s="72"/>
      <c r="F232" s="72"/>
      <c r="G232" s="72"/>
      <c r="H232" s="73"/>
      <c r="I232" s="70"/>
      <c r="J232" s="70"/>
      <c r="K232" s="72"/>
      <c r="L232" s="77" t="s">
        <v>10</v>
      </c>
      <c r="M232" s="75" t="s">
        <v>343</v>
      </c>
      <c r="N232" s="75" t="s">
        <v>29</v>
      </c>
      <c r="O232" s="75" t="s">
        <v>89</v>
      </c>
      <c r="P232" s="75" t="s">
        <v>31</v>
      </c>
      <c r="Q232" s="77" t="s">
        <v>101</v>
      </c>
      <c r="R232" s="77" t="s">
        <v>47</v>
      </c>
    </row>
    <row r="233" spans="1:18" ht="21.75">
      <c r="A233" s="89" t="s">
        <v>1667</v>
      </c>
      <c r="B233" s="89"/>
      <c r="C233" s="89"/>
      <c r="D233" s="90"/>
      <c r="E233" s="91"/>
      <c r="F233" s="91"/>
      <c r="G233" s="91"/>
      <c r="H233" s="92"/>
      <c r="I233" s="89"/>
      <c r="J233" s="89"/>
      <c r="K233" s="91"/>
      <c r="L233" s="94" t="s">
        <v>16</v>
      </c>
      <c r="M233" s="95" t="s">
        <v>393</v>
      </c>
      <c r="N233" s="95" t="s">
        <v>18</v>
      </c>
      <c r="O233" s="95" t="s">
        <v>394</v>
      </c>
      <c r="P233" s="95" t="s">
        <v>7</v>
      </c>
      <c r="Q233" s="94" t="s">
        <v>81</v>
      </c>
      <c r="R233" s="94" t="s">
        <v>101</v>
      </c>
    </row>
    <row r="234" spans="1:18" ht="21.75">
      <c r="A234" s="74">
        <v>78</v>
      </c>
      <c r="B234" s="75" t="s">
        <v>1911</v>
      </c>
      <c r="C234" s="75" t="s">
        <v>35</v>
      </c>
      <c r="D234" s="71">
        <v>40424</v>
      </c>
      <c r="E234" s="76">
        <v>40424</v>
      </c>
      <c r="F234" s="76">
        <v>43195</v>
      </c>
      <c r="G234" s="72"/>
      <c r="H234" s="73"/>
      <c r="I234" s="75" t="s">
        <v>58</v>
      </c>
      <c r="J234" s="70"/>
      <c r="K234" s="76">
        <v>47392</v>
      </c>
      <c r="L234" s="77" t="s">
        <v>3</v>
      </c>
      <c r="M234" s="75" t="s">
        <v>362</v>
      </c>
      <c r="N234" s="75" t="s">
        <v>1884</v>
      </c>
      <c r="O234" s="75" t="s">
        <v>357</v>
      </c>
      <c r="P234" s="75" t="s">
        <v>414</v>
      </c>
      <c r="Q234" s="77" t="s">
        <v>78</v>
      </c>
      <c r="R234" s="77" t="s">
        <v>72</v>
      </c>
    </row>
    <row r="235" spans="1:18" ht="21.75">
      <c r="A235" s="70" t="s">
        <v>1667</v>
      </c>
      <c r="B235" s="70"/>
      <c r="C235" s="70"/>
      <c r="D235" s="71"/>
      <c r="E235" s="72"/>
      <c r="F235" s="72"/>
      <c r="G235" s="72"/>
      <c r="H235" s="73"/>
      <c r="I235" s="70"/>
      <c r="J235" s="70"/>
      <c r="K235" s="72"/>
      <c r="L235" s="77" t="s">
        <v>10</v>
      </c>
      <c r="M235" s="75" t="s">
        <v>343</v>
      </c>
      <c r="N235" s="75" t="s">
        <v>29</v>
      </c>
      <c r="O235" s="75" t="s">
        <v>89</v>
      </c>
      <c r="P235" s="75" t="s">
        <v>7</v>
      </c>
      <c r="Q235" s="77" t="s">
        <v>47</v>
      </c>
      <c r="R235" s="77" t="s">
        <v>83</v>
      </c>
    </row>
    <row r="236" spans="1:18" ht="21.75">
      <c r="A236" s="89" t="s">
        <v>1667</v>
      </c>
      <c r="B236" s="89"/>
      <c r="C236" s="89"/>
      <c r="D236" s="90"/>
      <c r="E236" s="91"/>
      <c r="F236" s="91"/>
      <c r="G236" s="91"/>
      <c r="H236" s="92"/>
      <c r="I236" s="89"/>
      <c r="J236" s="89"/>
      <c r="K236" s="91"/>
      <c r="L236" s="94" t="s">
        <v>16</v>
      </c>
      <c r="M236" s="95" t="s">
        <v>415</v>
      </c>
      <c r="N236" s="95" t="s">
        <v>43</v>
      </c>
      <c r="O236" s="95" t="s">
        <v>416</v>
      </c>
      <c r="P236" s="95" t="s">
        <v>45</v>
      </c>
      <c r="Q236" s="94" t="s">
        <v>57</v>
      </c>
      <c r="R236" s="94" t="s">
        <v>32</v>
      </c>
    </row>
    <row r="237" spans="1:18" ht="21.75">
      <c r="A237" s="74">
        <v>79</v>
      </c>
      <c r="B237" s="75" t="s">
        <v>360</v>
      </c>
      <c r="C237" s="75" t="s">
        <v>35</v>
      </c>
      <c r="D237" s="71">
        <v>36052</v>
      </c>
      <c r="E237" s="76">
        <v>36052</v>
      </c>
      <c r="F237" s="76">
        <v>38637</v>
      </c>
      <c r="G237" s="72"/>
      <c r="H237" s="73"/>
      <c r="I237" s="75" t="s">
        <v>2</v>
      </c>
      <c r="J237" s="70"/>
      <c r="K237" s="76">
        <v>47027</v>
      </c>
      <c r="L237" s="77" t="s">
        <v>3</v>
      </c>
      <c r="M237" s="75" t="s">
        <v>361</v>
      </c>
      <c r="N237" s="75" t="s">
        <v>88</v>
      </c>
      <c r="O237" s="75" t="s">
        <v>37</v>
      </c>
      <c r="P237" s="75" t="s">
        <v>87</v>
      </c>
      <c r="Q237" s="77" t="s">
        <v>40</v>
      </c>
      <c r="R237" s="77" t="s">
        <v>27</v>
      </c>
    </row>
    <row r="238" spans="1:18" ht="21.75">
      <c r="A238" s="70" t="s">
        <v>1667</v>
      </c>
      <c r="B238" s="70"/>
      <c r="C238" s="70"/>
      <c r="D238" s="71"/>
      <c r="E238" s="72"/>
      <c r="F238" s="72"/>
      <c r="G238" s="72"/>
      <c r="H238" s="73"/>
      <c r="I238" s="70"/>
      <c r="J238" s="70"/>
      <c r="K238" s="72"/>
      <c r="L238" s="77" t="s">
        <v>10</v>
      </c>
      <c r="M238" s="75" t="s">
        <v>343</v>
      </c>
      <c r="N238" s="75" t="s">
        <v>29</v>
      </c>
      <c r="O238" s="75" t="s">
        <v>89</v>
      </c>
      <c r="P238" s="75" t="s">
        <v>31</v>
      </c>
      <c r="Q238" s="77" t="s">
        <v>46</v>
      </c>
      <c r="R238" s="77" t="s">
        <v>54</v>
      </c>
    </row>
    <row r="239" spans="1:18" ht="21.75">
      <c r="A239" s="89" t="s">
        <v>1667</v>
      </c>
      <c r="B239" s="89"/>
      <c r="C239" s="89"/>
      <c r="D239" s="90"/>
      <c r="E239" s="91"/>
      <c r="F239" s="91"/>
      <c r="G239" s="91"/>
      <c r="H239" s="92"/>
      <c r="I239" s="89"/>
      <c r="J239" s="89"/>
      <c r="K239" s="91"/>
      <c r="L239" s="94" t="s">
        <v>16</v>
      </c>
      <c r="M239" s="95" t="s">
        <v>124</v>
      </c>
      <c r="N239" s="95" t="s">
        <v>18</v>
      </c>
      <c r="O239" s="95" t="s">
        <v>89</v>
      </c>
      <c r="P239" s="95" t="s">
        <v>31</v>
      </c>
      <c r="Q239" s="94" t="s">
        <v>14</v>
      </c>
      <c r="R239" s="94" t="s">
        <v>57</v>
      </c>
    </row>
    <row r="240" spans="1:18" ht="21.75">
      <c r="A240" s="74">
        <v>80</v>
      </c>
      <c r="B240" s="75" t="s">
        <v>365</v>
      </c>
      <c r="C240" s="75" t="s">
        <v>35</v>
      </c>
      <c r="D240" s="71">
        <v>38231</v>
      </c>
      <c r="E240" s="76">
        <v>38231</v>
      </c>
      <c r="F240" s="76">
        <v>39836</v>
      </c>
      <c r="G240" s="72"/>
      <c r="H240" s="73"/>
      <c r="I240" s="75" t="s">
        <v>58</v>
      </c>
      <c r="J240" s="70"/>
      <c r="K240" s="76">
        <v>46661</v>
      </c>
      <c r="L240" s="77" t="s">
        <v>3</v>
      </c>
      <c r="M240" s="75" t="s">
        <v>2321</v>
      </c>
      <c r="N240" s="75" t="s">
        <v>353</v>
      </c>
      <c r="O240" s="75" t="s">
        <v>366</v>
      </c>
      <c r="P240" s="75" t="s">
        <v>367</v>
      </c>
      <c r="Q240" s="77" t="s">
        <v>41</v>
      </c>
      <c r="R240" s="77" t="s">
        <v>78</v>
      </c>
    </row>
    <row r="241" spans="1:18" ht="21.75">
      <c r="A241" s="70" t="s">
        <v>1667</v>
      </c>
      <c r="B241" s="70"/>
      <c r="C241" s="70"/>
      <c r="D241" s="71"/>
      <c r="E241" s="72"/>
      <c r="F241" s="72"/>
      <c r="G241" s="72"/>
      <c r="H241" s="73"/>
      <c r="I241" s="70"/>
      <c r="J241" s="70"/>
      <c r="K241" s="72"/>
      <c r="L241" s="77" t="s">
        <v>10</v>
      </c>
      <c r="M241" s="75" t="s">
        <v>343</v>
      </c>
      <c r="N241" s="75" t="s">
        <v>29</v>
      </c>
      <c r="O241" s="75" t="s">
        <v>89</v>
      </c>
      <c r="P241" s="75" t="s">
        <v>7</v>
      </c>
      <c r="Q241" s="77" t="s">
        <v>47</v>
      </c>
      <c r="R241" s="77" t="s">
        <v>83</v>
      </c>
    </row>
    <row r="242" spans="1:18" ht="21.75">
      <c r="A242" s="89" t="s">
        <v>1667</v>
      </c>
      <c r="B242" s="89"/>
      <c r="C242" s="89"/>
      <c r="D242" s="90"/>
      <c r="E242" s="91"/>
      <c r="F242" s="91"/>
      <c r="G242" s="91"/>
      <c r="H242" s="92"/>
      <c r="I242" s="89"/>
      <c r="J242" s="89"/>
      <c r="K242" s="91"/>
      <c r="L242" s="94" t="s">
        <v>16</v>
      </c>
      <c r="M242" s="95" t="s">
        <v>368</v>
      </c>
      <c r="N242" s="95" t="s">
        <v>43</v>
      </c>
      <c r="O242" s="95" t="s">
        <v>369</v>
      </c>
      <c r="P242" s="95" t="s">
        <v>45</v>
      </c>
      <c r="Q242" s="94" t="s">
        <v>57</v>
      </c>
      <c r="R242" s="94" t="s">
        <v>32</v>
      </c>
    </row>
    <row r="243" spans="1:18" ht="21.75">
      <c r="A243" s="74">
        <v>81</v>
      </c>
      <c r="B243" s="75" t="s">
        <v>1718</v>
      </c>
      <c r="C243" s="75" t="s">
        <v>35</v>
      </c>
      <c r="D243" s="71">
        <v>40983</v>
      </c>
      <c r="E243" s="76">
        <v>40983</v>
      </c>
      <c r="F243" s="76">
        <v>42093</v>
      </c>
      <c r="G243" s="72"/>
      <c r="H243" s="73"/>
      <c r="I243" s="75" t="s">
        <v>58</v>
      </c>
      <c r="J243" s="70"/>
      <c r="K243" s="76">
        <v>51044</v>
      </c>
      <c r="L243" s="77" t="s">
        <v>3</v>
      </c>
      <c r="M243" s="75" t="s">
        <v>426</v>
      </c>
      <c r="N243" s="75" t="s">
        <v>5</v>
      </c>
      <c r="O243" s="75" t="s">
        <v>377</v>
      </c>
      <c r="P243" s="75" t="s">
        <v>7</v>
      </c>
      <c r="Q243" s="77" t="s">
        <v>64</v>
      </c>
      <c r="R243" s="77" t="s">
        <v>59</v>
      </c>
    </row>
    <row r="244" spans="1:18" ht="21.75">
      <c r="A244" s="89" t="s">
        <v>1667</v>
      </c>
      <c r="B244" s="89"/>
      <c r="C244" s="89"/>
      <c r="D244" s="90"/>
      <c r="E244" s="91"/>
      <c r="F244" s="91"/>
      <c r="G244" s="91"/>
      <c r="H244" s="92"/>
      <c r="I244" s="89"/>
      <c r="J244" s="89"/>
      <c r="K244" s="91"/>
      <c r="L244" s="94" t="s">
        <v>16</v>
      </c>
      <c r="M244" s="95" t="s">
        <v>427</v>
      </c>
      <c r="N244" s="95" t="s">
        <v>18</v>
      </c>
      <c r="O244" s="95" t="s">
        <v>428</v>
      </c>
      <c r="P244" s="95" t="s">
        <v>7</v>
      </c>
      <c r="Q244" s="94" t="s">
        <v>40</v>
      </c>
      <c r="R244" s="94" t="s">
        <v>64</v>
      </c>
    </row>
    <row r="245" spans="1:18" ht="21.75">
      <c r="A245" s="74">
        <v>82</v>
      </c>
      <c r="B245" s="75" t="s">
        <v>370</v>
      </c>
      <c r="C245" s="75" t="s">
        <v>35</v>
      </c>
      <c r="D245" s="71">
        <v>34453</v>
      </c>
      <c r="E245" s="76">
        <v>34453</v>
      </c>
      <c r="F245" s="76">
        <v>37140</v>
      </c>
      <c r="G245" s="72"/>
      <c r="H245" s="73"/>
      <c r="I245" s="75" t="s">
        <v>58</v>
      </c>
      <c r="J245" s="70"/>
      <c r="K245" s="76">
        <v>46661</v>
      </c>
      <c r="L245" s="77" t="s">
        <v>3</v>
      </c>
      <c r="M245" s="75" t="s">
        <v>371</v>
      </c>
      <c r="N245" s="75" t="s">
        <v>1884</v>
      </c>
      <c r="O245" s="75" t="s">
        <v>372</v>
      </c>
      <c r="P245" s="75" t="s">
        <v>373</v>
      </c>
      <c r="Q245" s="77" t="s">
        <v>9</v>
      </c>
      <c r="R245" s="77" t="s">
        <v>78</v>
      </c>
    </row>
    <row r="246" spans="1:18" ht="21.75">
      <c r="A246" s="70" t="s">
        <v>1667</v>
      </c>
      <c r="B246" s="70"/>
      <c r="C246" s="70"/>
      <c r="D246" s="71"/>
      <c r="E246" s="72"/>
      <c r="F246" s="72"/>
      <c r="G246" s="72"/>
      <c r="H246" s="73"/>
      <c r="I246" s="70"/>
      <c r="J246" s="70"/>
      <c r="K246" s="72"/>
      <c r="L246" s="77" t="s">
        <v>10</v>
      </c>
      <c r="M246" s="75" t="s">
        <v>343</v>
      </c>
      <c r="N246" s="75" t="s">
        <v>29</v>
      </c>
      <c r="O246" s="75" t="s">
        <v>89</v>
      </c>
      <c r="P246" s="75" t="s">
        <v>7</v>
      </c>
      <c r="Q246" s="77" t="s">
        <v>101</v>
      </c>
      <c r="R246" s="77" t="s">
        <v>47</v>
      </c>
    </row>
    <row r="247" spans="1:18" ht="21.75">
      <c r="A247" s="89" t="s">
        <v>1667</v>
      </c>
      <c r="B247" s="89"/>
      <c r="C247" s="89"/>
      <c r="D247" s="90"/>
      <c r="E247" s="91"/>
      <c r="F247" s="91"/>
      <c r="G247" s="91"/>
      <c r="H247" s="92"/>
      <c r="I247" s="89"/>
      <c r="J247" s="89"/>
      <c r="K247" s="91"/>
      <c r="L247" s="94" t="s">
        <v>16</v>
      </c>
      <c r="M247" s="95" t="s">
        <v>1912</v>
      </c>
      <c r="N247" s="95" t="s">
        <v>18</v>
      </c>
      <c r="O247" s="95" t="s">
        <v>1913</v>
      </c>
      <c r="P247" s="95" t="s">
        <v>7</v>
      </c>
      <c r="Q247" s="94" t="s">
        <v>81</v>
      </c>
      <c r="R247" s="94" t="s">
        <v>101</v>
      </c>
    </row>
    <row r="248" spans="1:18" ht="21.75">
      <c r="A248" s="74">
        <v>83</v>
      </c>
      <c r="B248" s="75" t="s">
        <v>1914</v>
      </c>
      <c r="C248" s="75" t="s">
        <v>35</v>
      </c>
      <c r="D248" s="71">
        <v>40757</v>
      </c>
      <c r="E248" s="76">
        <v>40757</v>
      </c>
      <c r="F248" s="76">
        <v>43006</v>
      </c>
      <c r="G248" s="72"/>
      <c r="H248" s="73"/>
      <c r="I248" s="75" t="s">
        <v>58</v>
      </c>
      <c r="J248" s="70"/>
      <c r="K248" s="76">
        <v>51410</v>
      </c>
      <c r="L248" s="77" t="s">
        <v>3</v>
      </c>
      <c r="M248" s="75" t="s">
        <v>434</v>
      </c>
      <c r="N248" s="75" t="s">
        <v>1884</v>
      </c>
      <c r="O248" s="75" t="s">
        <v>435</v>
      </c>
      <c r="P248" s="75" t="s">
        <v>358</v>
      </c>
      <c r="Q248" s="77" t="s">
        <v>121</v>
      </c>
      <c r="R248" s="77" t="s">
        <v>72</v>
      </c>
    </row>
    <row r="249" spans="1:18" ht="21.75">
      <c r="A249" s="70" t="s">
        <v>1667</v>
      </c>
      <c r="B249" s="70"/>
      <c r="C249" s="70"/>
      <c r="D249" s="71"/>
      <c r="E249" s="72"/>
      <c r="F249" s="72"/>
      <c r="G249" s="72"/>
      <c r="H249" s="73"/>
      <c r="I249" s="70"/>
      <c r="J249" s="70"/>
      <c r="K249" s="72"/>
      <c r="L249" s="77" t="s">
        <v>10</v>
      </c>
      <c r="M249" s="75" t="s">
        <v>431</v>
      </c>
      <c r="N249" s="75" t="s">
        <v>11</v>
      </c>
      <c r="O249" s="75" t="s">
        <v>432</v>
      </c>
      <c r="P249" s="75" t="s">
        <v>433</v>
      </c>
      <c r="Q249" s="77" t="s">
        <v>78</v>
      </c>
      <c r="R249" s="77" t="s">
        <v>121</v>
      </c>
    </row>
    <row r="250" spans="1:18" ht="21.75">
      <c r="A250" s="70" t="s">
        <v>1667</v>
      </c>
      <c r="B250" s="70"/>
      <c r="C250" s="70"/>
      <c r="D250" s="71"/>
      <c r="E250" s="72"/>
      <c r="F250" s="72"/>
      <c r="G250" s="72"/>
      <c r="H250" s="73"/>
      <c r="I250" s="70"/>
      <c r="J250" s="70"/>
      <c r="K250" s="72"/>
      <c r="L250" s="77" t="s">
        <v>10</v>
      </c>
      <c r="M250" s="75" t="s">
        <v>338</v>
      </c>
      <c r="N250" s="75" t="s">
        <v>29</v>
      </c>
      <c r="O250" s="75" t="s">
        <v>339</v>
      </c>
      <c r="P250" s="75" t="s">
        <v>120</v>
      </c>
      <c r="Q250" s="77" t="s">
        <v>9</v>
      </c>
      <c r="R250" s="77" t="s">
        <v>78</v>
      </c>
    </row>
    <row r="251" spans="1:18" ht="21.75">
      <c r="A251" s="89" t="s">
        <v>1667</v>
      </c>
      <c r="B251" s="89"/>
      <c r="C251" s="89"/>
      <c r="D251" s="90"/>
      <c r="E251" s="91"/>
      <c r="F251" s="91"/>
      <c r="G251" s="91"/>
      <c r="H251" s="92"/>
      <c r="I251" s="89"/>
      <c r="J251" s="89"/>
      <c r="K251" s="91"/>
      <c r="L251" s="94" t="s">
        <v>16</v>
      </c>
      <c r="M251" s="95" t="s">
        <v>436</v>
      </c>
      <c r="N251" s="95" t="s">
        <v>18</v>
      </c>
      <c r="O251" s="95" t="s">
        <v>437</v>
      </c>
      <c r="P251" s="95" t="s">
        <v>157</v>
      </c>
      <c r="Q251" s="94" t="s">
        <v>8</v>
      </c>
      <c r="R251" s="94" t="s">
        <v>9</v>
      </c>
    </row>
    <row r="252" spans="1:18" ht="21.75">
      <c r="A252" s="74">
        <v>84</v>
      </c>
      <c r="B252" s="75" t="s">
        <v>2221</v>
      </c>
      <c r="C252" s="75" t="s">
        <v>35</v>
      </c>
      <c r="D252" s="71">
        <v>42663</v>
      </c>
      <c r="E252" s="76">
        <v>42663</v>
      </c>
      <c r="F252" s="76">
        <v>43392</v>
      </c>
      <c r="G252" s="72"/>
      <c r="H252" s="73"/>
      <c r="I252" s="75" t="s">
        <v>58</v>
      </c>
      <c r="J252" s="70"/>
      <c r="K252" s="76">
        <v>51044</v>
      </c>
      <c r="L252" s="77" t="s">
        <v>3</v>
      </c>
      <c r="M252" s="75" t="s">
        <v>329</v>
      </c>
      <c r="N252" s="75" t="s">
        <v>5</v>
      </c>
      <c r="O252" s="75" t="s">
        <v>330</v>
      </c>
      <c r="P252" s="75" t="s">
        <v>7</v>
      </c>
      <c r="Q252" s="77" t="s">
        <v>99</v>
      </c>
      <c r="R252" s="77" t="s">
        <v>73</v>
      </c>
    </row>
    <row r="253" spans="1:18" ht="21.75">
      <c r="A253" s="70" t="s">
        <v>1667</v>
      </c>
      <c r="B253" s="70"/>
      <c r="C253" s="70"/>
      <c r="D253" s="71"/>
      <c r="E253" s="72"/>
      <c r="F253" s="72"/>
      <c r="G253" s="72"/>
      <c r="H253" s="73"/>
      <c r="I253" s="70"/>
      <c r="J253" s="70"/>
      <c r="K253" s="72"/>
      <c r="L253" s="77" t="s">
        <v>10</v>
      </c>
      <c r="M253" s="75" t="s">
        <v>403</v>
      </c>
      <c r="N253" s="75" t="s">
        <v>29</v>
      </c>
      <c r="O253" s="75" t="s">
        <v>333</v>
      </c>
      <c r="P253" s="75" t="s">
        <v>120</v>
      </c>
      <c r="Q253" s="77" t="s">
        <v>41</v>
      </c>
      <c r="R253" s="77" t="s">
        <v>194</v>
      </c>
    </row>
    <row r="254" spans="1:18" ht="21.75">
      <c r="A254" s="70" t="s">
        <v>1667</v>
      </c>
      <c r="B254" s="70"/>
      <c r="C254" s="70"/>
      <c r="D254" s="71"/>
      <c r="E254" s="72"/>
      <c r="F254" s="72"/>
      <c r="G254" s="72"/>
      <c r="H254" s="73"/>
      <c r="I254" s="70"/>
      <c r="J254" s="70"/>
      <c r="K254" s="72"/>
      <c r="L254" s="77" t="s">
        <v>16</v>
      </c>
      <c r="M254" s="75" t="s">
        <v>1654</v>
      </c>
      <c r="N254" s="75" t="s">
        <v>196</v>
      </c>
      <c r="O254" s="70"/>
      <c r="P254" s="75" t="s">
        <v>71</v>
      </c>
      <c r="Q254" s="77" t="s">
        <v>27</v>
      </c>
      <c r="R254" s="77" t="s">
        <v>121</v>
      </c>
    </row>
    <row r="255" spans="1:18" ht="21.75">
      <c r="A255" s="89" t="s">
        <v>1667</v>
      </c>
      <c r="B255" s="89"/>
      <c r="C255" s="89"/>
      <c r="D255" s="90"/>
      <c r="E255" s="91"/>
      <c r="F255" s="91"/>
      <c r="G255" s="91"/>
      <c r="H255" s="92"/>
      <c r="I255" s="89"/>
      <c r="J255" s="89"/>
      <c r="K255" s="91"/>
      <c r="L255" s="94" t="s">
        <v>16</v>
      </c>
      <c r="M255" s="95" t="s">
        <v>520</v>
      </c>
      <c r="N255" s="95" t="s">
        <v>18</v>
      </c>
      <c r="O255" s="95" t="s">
        <v>469</v>
      </c>
      <c r="P255" s="95" t="s">
        <v>120</v>
      </c>
      <c r="Q255" s="94" t="s">
        <v>83</v>
      </c>
      <c r="R255" s="94" t="s">
        <v>8</v>
      </c>
    </row>
    <row r="256" spans="1:18" ht="21.75">
      <c r="A256" s="74">
        <v>85</v>
      </c>
      <c r="B256" s="75" t="s">
        <v>2222</v>
      </c>
      <c r="C256" s="75" t="s">
        <v>35</v>
      </c>
      <c r="D256" s="71">
        <v>41571</v>
      </c>
      <c r="E256" s="76">
        <v>41571</v>
      </c>
      <c r="F256" s="76">
        <v>43766</v>
      </c>
      <c r="G256" s="72"/>
      <c r="H256" s="73"/>
      <c r="I256" s="75" t="s">
        <v>58</v>
      </c>
      <c r="J256" s="70"/>
      <c r="K256" s="76">
        <v>49218</v>
      </c>
      <c r="L256" s="77" t="s">
        <v>3</v>
      </c>
      <c r="M256" s="75" t="s">
        <v>452</v>
      </c>
      <c r="N256" s="75" t="s">
        <v>1884</v>
      </c>
      <c r="O256" s="75" t="s">
        <v>453</v>
      </c>
      <c r="P256" s="75" t="s">
        <v>414</v>
      </c>
      <c r="Q256" s="77" t="s">
        <v>38</v>
      </c>
      <c r="R256" s="77" t="s">
        <v>167</v>
      </c>
    </row>
    <row r="257" spans="1:18" ht="21.75">
      <c r="A257" s="70" t="s">
        <v>1667</v>
      </c>
      <c r="B257" s="70"/>
      <c r="C257" s="70"/>
      <c r="D257" s="71"/>
      <c r="E257" s="72"/>
      <c r="F257" s="72"/>
      <c r="G257" s="72"/>
      <c r="H257" s="73"/>
      <c r="I257" s="70"/>
      <c r="J257" s="70"/>
      <c r="K257" s="72"/>
      <c r="L257" s="77" t="s">
        <v>10</v>
      </c>
      <c r="M257" s="75" t="s">
        <v>454</v>
      </c>
      <c r="N257" s="75" t="s">
        <v>29</v>
      </c>
      <c r="O257" s="75" t="s">
        <v>455</v>
      </c>
      <c r="P257" s="75" t="s">
        <v>120</v>
      </c>
      <c r="Q257" s="77" t="s">
        <v>9</v>
      </c>
      <c r="R257" s="77" t="s">
        <v>121</v>
      </c>
    </row>
    <row r="258" spans="1:18" ht="21.75">
      <c r="A258" s="70" t="s">
        <v>1667</v>
      </c>
      <c r="B258" s="70"/>
      <c r="C258" s="70"/>
      <c r="D258" s="71"/>
      <c r="E258" s="72"/>
      <c r="F258" s="72"/>
      <c r="G258" s="72"/>
      <c r="H258" s="73"/>
      <c r="I258" s="70"/>
      <c r="J258" s="70"/>
      <c r="K258" s="72"/>
      <c r="L258" s="77" t="s">
        <v>16</v>
      </c>
      <c r="M258" s="75" t="s">
        <v>456</v>
      </c>
      <c r="N258" s="75" t="s">
        <v>457</v>
      </c>
      <c r="O258" s="75" t="s">
        <v>458</v>
      </c>
      <c r="P258" s="75" t="s">
        <v>71</v>
      </c>
      <c r="Q258" s="77" t="s">
        <v>64</v>
      </c>
      <c r="R258" s="77" t="s">
        <v>194</v>
      </c>
    </row>
    <row r="259" spans="1:18" ht="21.75">
      <c r="A259" s="89" t="s">
        <v>1667</v>
      </c>
      <c r="B259" s="89"/>
      <c r="C259" s="89"/>
      <c r="D259" s="90"/>
      <c r="E259" s="91"/>
      <c r="F259" s="91"/>
      <c r="G259" s="91"/>
      <c r="H259" s="92"/>
      <c r="I259" s="89"/>
      <c r="J259" s="89"/>
      <c r="K259" s="91"/>
      <c r="L259" s="94" t="s">
        <v>16</v>
      </c>
      <c r="M259" s="95" t="s">
        <v>459</v>
      </c>
      <c r="N259" s="95" t="s">
        <v>18</v>
      </c>
      <c r="O259" s="95" t="s">
        <v>460</v>
      </c>
      <c r="P259" s="95" t="s">
        <v>461</v>
      </c>
      <c r="Q259" s="94" t="s">
        <v>47</v>
      </c>
      <c r="R259" s="94" t="s">
        <v>83</v>
      </c>
    </row>
    <row r="260" spans="1:18" ht="21.75">
      <c r="A260" s="74">
        <v>86</v>
      </c>
      <c r="B260" s="75" t="s">
        <v>374</v>
      </c>
      <c r="C260" s="75" t="s">
        <v>35</v>
      </c>
      <c r="D260" s="71">
        <v>33760</v>
      </c>
      <c r="E260" s="76">
        <v>33760</v>
      </c>
      <c r="F260" s="76">
        <v>38679</v>
      </c>
      <c r="G260" s="72"/>
      <c r="H260" s="73"/>
      <c r="I260" s="75" t="s">
        <v>58</v>
      </c>
      <c r="J260" s="70"/>
      <c r="K260" s="76">
        <v>46296</v>
      </c>
      <c r="L260" s="77" t="s">
        <v>3</v>
      </c>
      <c r="M260" s="75" t="s">
        <v>1915</v>
      </c>
      <c r="N260" s="75" t="s">
        <v>88</v>
      </c>
      <c r="O260" s="75" t="s">
        <v>1916</v>
      </c>
      <c r="P260" s="75" t="s">
        <v>311</v>
      </c>
      <c r="Q260" s="77" t="s">
        <v>26</v>
      </c>
      <c r="R260" s="77" t="s">
        <v>9</v>
      </c>
    </row>
    <row r="261" spans="1:18" ht="21.75">
      <c r="A261" s="70" t="s">
        <v>1667</v>
      </c>
      <c r="B261" s="70"/>
      <c r="C261" s="70"/>
      <c r="D261" s="71"/>
      <c r="E261" s="72"/>
      <c r="F261" s="72"/>
      <c r="G261" s="72"/>
      <c r="H261" s="73"/>
      <c r="I261" s="70"/>
      <c r="J261" s="70"/>
      <c r="K261" s="72"/>
      <c r="L261" s="77" t="s">
        <v>10</v>
      </c>
      <c r="M261" s="75" t="s">
        <v>375</v>
      </c>
      <c r="N261" s="75" t="s">
        <v>134</v>
      </c>
      <c r="O261" s="75" t="s">
        <v>136</v>
      </c>
      <c r="P261" s="75" t="s">
        <v>53</v>
      </c>
      <c r="Q261" s="77" t="s">
        <v>57</v>
      </c>
      <c r="R261" s="77" t="s">
        <v>47</v>
      </c>
    </row>
    <row r="262" spans="1:18" ht="21.75">
      <c r="A262" s="89" t="s">
        <v>1667</v>
      </c>
      <c r="B262" s="89"/>
      <c r="C262" s="89"/>
      <c r="D262" s="90"/>
      <c r="E262" s="91"/>
      <c r="F262" s="91"/>
      <c r="G262" s="91"/>
      <c r="H262" s="92"/>
      <c r="I262" s="89"/>
      <c r="J262" s="89"/>
      <c r="K262" s="91"/>
      <c r="L262" s="94" t="s">
        <v>16</v>
      </c>
      <c r="M262" s="95" t="s">
        <v>1318</v>
      </c>
      <c r="N262" s="95" t="s">
        <v>18</v>
      </c>
      <c r="O262" s="95" t="s">
        <v>1319</v>
      </c>
      <c r="P262" s="95" t="s">
        <v>31</v>
      </c>
      <c r="Q262" s="94" t="s">
        <v>14</v>
      </c>
      <c r="R262" s="94" t="s">
        <v>57</v>
      </c>
    </row>
    <row r="263" spans="1:18" ht="21.75">
      <c r="A263" s="74">
        <v>87</v>
      </c>
      <c r="B263" s="75" t="s">
        <v>2089</v>
      </c>
      <c r="C263" s="75" t="s">
        <v>35</v>
      </c>
      <c r="D263" s="71">
        <v>34282</v>
      </c>
      <c r="E263" s="76">
        <v>34669</v>
      </c>
      <c r="F263" s="76">
        <v>43475</v>
      </c>
      <c r="G263" s="72"/>
      <c r="H263" s="73"/>
      <c r="I263" s="75" t="s">
        <v>58</v>
      </c>
      <c r="J263" s="70"/>
      <c r="K263" s="76">
        <v>45931</v>
      </c>
      <c r="L263" s="77" t="s">
        <v>3</v>
      </c>
      <c r="M263" s="75" t="s">
        <v>462</v>
      </c>
      <c r="N263" s="75" t="s">
        <v>5</v>
      </c>
      <c r="O263" s="75" t="s">
        <v>397</v>
      </c>
      <c r="P263" s="75" t="s">
        <v>31</v>
      </c>
      <c r="Q263" s="77" t="s">
        <v>41</v>
      </c>
      <c r="R263" s="77" t="s">
        <v>121</v>
      </c>
    </row>
    <row r="264" spans="1:18" ht="21.75">
      <c r="A264" s="70" t="s">
        <v>1667</v>
      </c>
      <c r="B264" s="70"/>
      <c r="C264" s="70"/>
      <c r="D264" s="71"/>
      <c r="E264" s="72"/>
      <c r="F264" s="72"/>
      <c r="G264" s="72"/>
      <c r="H264" s="73"/>
      <c r="I264" s="70"/>
      <c r="J264" s="70"/>
      <c r="K264" s="72"/>
      <c r="L264" s="77" t="s">
        <v>10</v>
      </c>
      <c r="M264" s="75" t="s">
        <v>343</v>
      </c>
      <c r="N264" s="75" t="s">
        <v>29</v>
      </c>
      <c r="O264" s="75" t="s">
        <v>89</v>
      </c>
      <c r="P264" s="75" t="s">
        <v>31</v>
      </c>
      <c r="Q264" s="77" t="s">
        <v>101</v>
      </c>
      <c r="R264" s="77" t="s">
        <v>76</v>
      </c>
    </row>
    <row r="265" spans="1:18" ht="21.75">
      <c r="A265" s="89" t="s">
        <v>1667</v>
      </c>
      <c r="B265" s="89"/>
      <c r="C265" s="89"/>
      <c r="D265" s="90"/>
      <c r="E265" s="91"/>
      <c r="F265" s="91"/>
      <c r="G265" s="91"/>
      <c r="H265" s="92"/>
      <c r="I265" s="89"/>
      <c r="J265" s="89"/>
      <c r="K265" s="91"/>
      <c r="L265" s="94" t="s">
        <v>16</v>
      </c>
      <c r="M265" s="95" t="s">
        <v>427</v>
      </c>
      <c r="N265" s="95" t="s">
        <v>18</v>
      </c>
      <c r="O265" s="95" t="s">
        <v>428</v>
      </c>
      <c r="P265" s="95" t="s">
        <v>31</v>
      </c>
      <c r="Q265" s="94" t="s">
        <v>81</v>
      </c>
      <c r="R265" s="94" t="s">
        <v>101</v>
      </c>
    </row>
    <row r="266" spans="1:18" ht="21.75">
      <c r="A266" s="74">
        <v>88</v>
      </c>
      <c r="B266" s="75" t="s">
        <v>2580</v>
      </c>
      <c r="C266" s="75" t="s">
        <v>35</v>
      </c>
      <c r="D266" s="71">
        <v>42506</v>
      </c>
      <c r="E266" s="76">
        <v>42506</v>
      </c>
      <c r="F266" s="72">
        <v>44638</v>
      </c>
      <c r="G266" s="72"/>
      <c r="H266" s="73"/>
      <c r="I266" s="75" t="s">
        <v>58</v>
      </c>
      <c r="J266" s="70"/>
      <c r="K266" s="76">
        <v>52140</v>
      </c>
      <c r="L266" s="77" t="s">
        <v>3</v>
      </c>
      <c r="M266" s="75" t="s">
        <v>426</v>
      </c>
      <c r="N266" s="75" t="s">
        <v>5</v>
      </c>
      <c r="O266" s="75" t="s">
        <v>377</v>
      </c>
      <c r="P266" s="75" t="s">
        <v>7</v>
      </c>
      <c r="Q266" s="77" t="s">
        <v>99</v>
      </c>
      <c r="R266" s="77" t="s">
        <v>73</v>
      </c>
    </row>
    <row r="267" spans="1:18" ht="21.75">
      <c r="A267" s="70" t="s">
        <v>1667</v>
      </c>
      <c r="B267" s="70"/>
      <c r="C267" s="70"/>
      <c r="D267" s="71"/>
      <c r="E267" s="72"/>
      <c r="F267" s="72"/>
      <c r="G267" s="72"/>
      <c r="H267" s="73"/>
      <c r="I267" s="70"/>
      <c r="J267" s="70"/>
      <c r="K267" s="72"/>
      <c r="L267" s="77" t="s">
        <v>10</v>
      </c>
      <c r="M267" s="75" t="s">
        <v>343</v>
      </c>
      <c r="N267" s="75" t="s">
        <v>29</v>
      </c>
      <c r="O267" s="75" t="s">
        <v>89</v>
      </c>
      <c r="P267" s="75" t="s">
        <v>7</v>
      </c>
      <c r="Q267" s="77" t="s">
        <v>194</v>
      </c>
      <c r="R267" s="77" t="s">
        <v>121</v>
      </c>
    </row>
    <row r="268" spans="1:18" ht="21.75">
      <c r="A268" s="89" t="s">
        <v>1667</v>
      </c>
      <c r="B268" s="89"/>
      <c r="C268" s="89"/>
      <c r="D268" s="90"/>
      <c r="E268" s="91"/>
      <c r="F268" s="91"/>
      <c r="G268" s="91"/>
      <c r="H268" s="92"/>
      <c r="I268" s="89"/>
      <c r="J268" s="89"/>
      <c r="K268" s="91"/>
      <c r="L268" s="94" t="s">
        <v>16</v>
      </c>
      <c r="M268" s="95" t="s">
        <v>124</v>
      </c>
      <c r="N268" s="95" t="s">
        <v>18</v>
      </c>
      <c r="O268" s="95" t="s">
        <v>89</v>
      </c>
      <c r="P268" s="95" t="s">
        <v>7</v>
      </c>
      <c r="Q268" s="94" t="s">
        <v>41</v>
      </c>
      <c r="R268" s="94" t="s">
        <v>194</v>
      </c>
    </row>
    <row r="269" spans="1:18" ht="21.75">
      <c r="A269" s="74">
        <v>89</v>
      </c>
      <c r="B269" s="75" t="s">
        <v>2223</v>
      </c>
      <c r="C269" s="75" t="s">
        <v>35</v>
      </c>
      <c r="D269" s="71">
        <v>40718</v>
      </c>
      <c r="E269" s="76">
        <v>40725</v>
      </c>
      <c r="F269" s="76">
        <v>43344</v>
      </c>
      <c r="G269" s="72"/>
      <c r="H269" s="73"/>
      <c r="I269" s="75" t="s">
        <v>58</v>
      </c>
      <c r="J269" s="70"/>
      <c r="K269" s="76">
        <v>51044</v>
      </c>
      <c r="L269" s="77" t="s">
        <v>3</v>
      </c>
      <c r="M269" s="75" t="s">
        <v>463</v>
      </c>
      <c r="N269" s="75" t="s">
        <v>5</v>
      </c>
      <c r="O269" s="75" t="s">
        <v>464</v>
      </c>
      <c r="P269" s="75" t="s">
        <v>7</v>
      </c>
      <c r="Q269" s="77" t="s">
        <v>59</v>
      </c>
      <c r="R269" s="77" t="s">
        <v>72</v>
      </c>
    </row>
    <row r="270" spans="1:18" ht="21.75">
      <c r="A270" s="70" t="s">
        <v>1667</v>
      </c>
      <c r="B270" s="70"/>
      <c r="C270" s="70"/>
      <c r="D270" s="71"/>
      <c r="E270" s="72"/>
      <c r="F270" s="72"/>
      <c r="G270" s="72"/>
      <c r="H270" s="73"/>
      <c r="I270" s="70"/>
      <c r="J270" s="70"/>
      <c r="K270" s="72"/>
      <c r="L270" s="77" t="s">
        <v>10</v>
      </c>
      <c r="M270" s="75" t="s">
        <v>465</v>
      </c>
      <c r="N270" s="75" t="s">
        <v>29</v>
      </c>
      <c r="O270" s="75" t="s">
        <v>466</v>
      </c>
      <c r="P270" s="75" t="s">
        <v>7</v>
      </c>
      <c r="Q270" s="77" t="s">
        <v>27</v>
      </c>
      <c r="R270" s="77" t="s">
        <v>78</v>
      </c>
    </row>
    <row r="271" spans="1:18" ht="21.75">
      <c r="A271" s="89" t="s">
        <v>1667</v>
      </c>
      <c r="B271" s="89"/>
      <c r="C271" s="89"/>
      <c r="D271" s="90"/>
      <c r="E271" s="91"/>
      <c r="F271" s="91"/>
      <c r="G271" s="91"/>
      <c r="H271" s="92"/>
      <c r="I271" s="89"/>
      <c r="J271" s="89"/>
      <c r="K271" s="91"/>
      <c r="L271" s="94" t="s">
        <v>16</v>
      </c>
      <c r="M271" s="95" t="s">
        <v>289</v>
      </c>
      <c r="N271" s="95" t="s">
        <v>18</v>
      </c>
      <c r="O271" s="95" t="s">
        <v>290</v>
      </c>
      <c r="P271" s="95" t="s">
        <v>120</v>
      </c>
      <c r="Q271" s="94" t="s">
        <v>40</v>
      </c>
      <c r="R271" s="94" t="s">
        <v>64</v>
      </c>
    </row>
    <row r="272" spans="1:18" ht="21.75">
      <c r="A272" s="74">
        <v>90</v>
      </c>
      <c r="B272" s="75" t="s">
        <v>2508</v>
      </c>
      <c r="C272" s="75" t="s">
        <v>35</v>
      </c>
      <c r="D272" s="71">
        <v>41061</v>
      </c>
      <c r="E272" s="76">
        <v>41061</v>
      </c>
      <c r="F272" s="76">
        <v>42761</v>
      </c>
      <c r="G272" s="72"/>
      <c r="H272" s="73"/>
      <c r="I272" s="75" t="s">
        <v>58</v>
      </c>
      <c r="J272" s="70"/>
      <c r="K272" s="76">
        <v>49949</v>
      </c>
      <c r="L272" s="77" t="s">
        <v>3</v>
      </c>
      <c r="M272" s="75" t="s">
        <v>485</v>
      </c>
      <c r="N272" s="75" t="s">
        <v>88</v>
      </c>
      <c r="O272" s="75" t="s">
        <v>486</v>
      </c>
      <c r="P272" s="75" t="s">
        <v>31</v>
      </c>
      <c r="Q272" s="77" t="s">
        <v>99</v>
      </c>
      <c r="R272" s="77" t="s">
        <v>109</v>
      </c>
    </row>
    <row r="273" spans="1:18" ht="21.75">
      <c r="A273" s="70" t="s">
        <v>1667</v>
      </c>
      <c r="B273" s="70"/>
      <c r="C273" s="70"/>
      <c r="D273" s="71"/>
      <c r="E273" s="72"/>
      <c r="F273" s="72"/>
      <c r="G273" s="72"/>
      <c r="H273" s="73"/>
      <c r="I273" s="70"/>
      <c r="J273" s="70"/>
      <c r="K273" s="72"/>
      <c r="L273" s="77" t="s">
        <v>10</v>
      </c>
      <c r="M273" s="75" t="s">
        <v>2099</v>
      </c>
      <c r="N273" s="75" t="s">
        <v>29</v>
      </c>
      <c r="O273" s="75" t="s">
        <v>1825</v>
      </c>
      <c r="P273" s="75" t="s">
        <v>7</v>
      </c>
      <c r="Q273" s="77" t="s">
        <v>64</v>
      </c>
      <c r="R273" s="77" t="s">
        <v>9</v>
      </c>
    </row>
    <row r="274" spans="1:18" ht="21.75">
      <c r="A274" s="89" t="s">
        <v>1667</v>
      </c>
      <c r="B274" s="89"/>
      <c r="C274" s="89"/>
      <c r="D274" s="90"/>
      <c r="E274" s="91"/>
      <c r="F274" s="91"/>
      <c r="G274" s="91"/>
      <c r="H274" s="92"/>
      <c r="I274" s="89"/>
      <c r="J274" s="89"/>
      <c r="K274" s="91"/>
      <c r="L274" s="94" t="s">
        <v>16</v>
      </c>
      <c r="M274" s="95" t="s">
        <v>487</v>
      </c>
      <c r="N274" s="95" t="s">
        <v>18</v>
      </c>
      <c r="O274" s="95" t="s">
        <v>488</v>
      </c>
      <c r="P274" s="95" t="s">
        <v>120</v>
      </c>
      <c r="Q274" s="94" t="s">
        <v>54</v>
      </c>
      <c r="R274" s="94" t="s">
        <v>26</v>
      </c>
    </row>
    <row r="275" spans="1:18" ht="21.75">
      <c r="A275" s="74">
        <v>91</v>
      </c>
      <c r="B275" s="75" t="s">
        <v>2090</v>
      </c>
      <c r="C275" s="75" t="s">
        <v>35</v>
      </c>
      <c r="D275" s="71">
        <v>41143</v>
      </c>
      <c r="E275" s="76">
        <v>41143</v>
      </c>
      <c r="F275" s="76">
        <v>43104</v>
      </c>
      <c r="G275" s="72"/>
      <c r="H275" s="73"/>
      <c r="I275" s="75" t="s">
        <v>58</v>
      </c>
      <c r="J275" s="70"/>
      <c r="K275" s="76">
        <v>51775</v>
      </c>
      <c r="L275" s="77" t="s">
        <v>3</v>
      </c>
      <c r="M275" s="75" t="s">
        <v>473</v>
      </c>
      <c r="N275" s="75" t="s">
        <v>5</v>
      </c>
      <c r="O275" s="75" t="s">
        <v>474</v>
      </c>
      <c r="P275" s="75" t="s">
        <v>7</v>
      </c>
      <c r="Q275" s="77" t="s">
        <v>38</v>
      </c>
      <c r="R275" s="77" t="s">
        <v>60</v>
      </c>
    </row>
    <row r="276" spans="1:18" ht="21.75">
      <c r="A276" s="70" t="s">
        <v>1667</v>
      </c>
      <c r="B276" s="70"/>
      <c r="C276" s="70"/>
      <c r="D276" s="71"/>
      <c r="E276" s="72"/>
      <c r="F276" s="72"/>
      <c r="G276" s="72"/>
      <c r="H276" s="73"/>
      <c r="I276" s="70"/>
      <c r="J276" s="70"/>
      <c r="K276" s="72"/>
      <c r="L276" s="77" t="s">
        <v>10</v>
      </c>
      <c r="M276" s="75" t="s">
        <v>343</v>
      </c>
      <c r="N276" s="75" t="s">
        <v>29</v>
      </c>
      <c r="O276" s="75" t="s">
        <v>89</v>
      </c>
      <c r="P276" s="75" t="s">
        <v>7</v>
      </c>
      <c r="Q276" s="77" t="s">
        <v>194</v>
      </c>
      <c r="R276" s="77" t="s">
        <v>121</v>
      </c>
    </row>
    <row r="277" spans="1:18" ht="21.75">
      <c r="A277" s="89" t="s">
        <v>1667</v>
      </c>
      <c r="B277" s="89"/>
      <c r="C277" s="89"/>
      <c r="D277" s="90"/>
      <c r="E277" s="91"/>
      <c r="F277" s="91"/>
      <c r="G277" s="91"/>
      <c r="H277" s="92"/>
      <c r="I277" s="89"/>
      <c r="J277" s="89"/>
      <c r="K277" s="91"/>
      <c r="L277" s="94" t="s">
        <v>16</v>
      </c>
      <c r="M277" s="95" t="s">
        <v>475</v>
      </c>
      <c r="N277" s="95" t="s">
        <v>18</v>
      </c>
      <c r="O277" s="95" t="s">
        <v>378</v>
      </c>
      <c r="P277" s="95" t="s">
        <v>7</v>
      </c>
      <c r="Q277" s="94" t="s">
        <v>8</v>
      </c>
      <c r="R277" s="94" t="s">
        <v>9</v>
      </c>
    </row>
    <row r="278" spans="1:18" ht="21.75">
      <c r="A278" s="74">
        <v>92</v>
      </c>
      <c r="B278" s="75" t="s">
        <v>1731</v>
      </c>
      <c r="C278" s="75" t="s">
        <v>35</v>
      </c>
      <c r="D278" s="71">
        <v>40301</v>
      </c>
      <c r="E278" s="76">
        <v>40301</v>
      </c>
      <c r="F278" s="76">
        <v>42334</v>
      </c>
      <c r="G278" s="72"/>
      <c r="H278" s="73"/>
      <c r="I278" s="75" t="s">
        <v>58</v>
      </c>
      <c r="J278" s="70"/>
      <c r="K278" s="76">
        <v>49218</v>
      </c>
      <c r="L278" s="77" t="s">
        <v>3</v>
      </c>
      <c r="M278" s="75" t="s">
        <v>2097</v>
      </c>
      <c r="N278" s="75" t="s">
        <v>476</v>
      </c>
      <c r="O278" s="75" t="s">
        <v>2098</v>
      </c>
      <c r="P278" s="75" t="s">
        <v>477</v>
      </c>
      <c r="Q278" s="77" t="s">
        <v>121</v>
      </c>
      <c r="R278" s="77" t="s">
        <v>72</v>
      </c>
    </row>
    <row r="279" spans="1:18" ht="21.75">
      <c r="A279" s="70" t="s">
        <v>1667</v>
      </c>
      <c r="B279" s="70"/>
      <c r="C279" s="70"/>
      <c r="D279" s="71"/>
      <c r="E279" s="72"/>
      <c r="F279" s="72"/>
      <c r="G279" s="72"/>
      <c r="H279" s="73"/>
      <c r="I279" s="70"/>
      <c r="J279" s="70"/>
      <c r="K279" s="72"/>
      <c r="L279" s="77" t="s">
        <v>10</v>
      </c>
      <c r="M279" s="75" t="s">
        <v>478</v>
      </c>
      <c r="N279" s="75" t="s">
        <v>29</v>
      </c>
      <c r="O279" s="75" t="s">
        <v>479</v>
      </c>
      <c r="P279" s="75" t="s">
        <v>31</v>
      </c>
      <c r="Q279" s="77" t="s">
        <v>26</v>
      </c>
      <c r="R279" s="77" t="s">
        <v>27</v>
      </c>
    </row>
    <row r="280" spans="1:18" ht="21.75">
      <c r="A280" s="89" t="s">
        <v>1667</v>
      </c>
      <c r="B280" s="89"/>
      <c r="C280" s="89"/>
      <c r="D280" s="90"/>
      <c r="E280" s="91"/>
      <c r="F280" s="91"/>
      <c r="G280" s="91"/>
      <c r="H280" s="92"/>
      <c r="I280" s="89"/>
      <c r="J280" s="89"/>
      <c r="K280" s="91"/>
      <c r="L280" s="94" t="s">
        <v>16</v>
      </c>
      <c r="M280" s="95" t="s">
        <v>480</v>
      </c>
      <c r="N280" s="95" t="s">
        <v>18</v>
      </c>
      <c r="O280" s="95" t="s">
        <v>479</v>
      </c>
      <c r="P280" s="95" t="s">
        <v>31</v>
      </c>
      <c r="Q280" s="94" t="s">
        <v>76</v>
      </c>
      <c r="R280" s="94" t="s">
        <v>40</v>
      </c>
    </row>
    <row r="281" spans="1:18" ht="21.75">
      <c r="A281" s="74">
        <v>93</v>
      </c>
      <c r="B281" s="75" t="s">
        <v>1917</v>
      </c>
      <c r="C281" s="75" t="s">
        <v>35</v>
      </c>
      <c r="D281" s="71">
        <v>35810</v>
      </c>
      <c r="E281" s="76">
        <v>41759</v>
      </c>
      <c r="F281" s="76">
        <v>43259</v>
      </c>
      <c r="G281" s="72"/>
      <c r="H281" s="73"/>
      <c r="I281" s="75" t="s">
        <v>58</v>
      </c>
      <c r="J281" s="70"/>
      <c r="K281" s="76">
        <v>47757</v>
      </c>
      <c r="L281" s="77" t="s">
        <v>3</v>
      </c>
      <c r="M281" s="75" t="s">
        <v>359</v>
      </c>
      <c r="N281" s="75" t="s">
        <v>5</v>
      </c>
      <c r="O281" s="75" t="s">
        <v>339</v>
      </c>
      <c r="P281" s="75" t="s">
        <v>7</v>
      </c>
      <c r="Q281" s="77" t="s">
        <v>99</v>
      </c>
      <c r="R281" s="77" t="s">
        <v>167</v>
      </c>
    </row>
    <row r="282" spans="1:18" ht="21.75">
      <c r="A282" s="70" t="s">
        <v>1667</v>
      </c>
      <c r="B282" s="70"/>
      <c r="C282" s="70"/>
      <c r="D282" s="71"/>
      <c r="E282" s="72"/>
      <c r="F282" s="72"/>
      <c r="G282" s="72"/>
      <c r="H282" s="73"/>
      <c r="I282" s="70"/>
      <c r="J282" s="70"/>
      <c r="K282" s="72"/>
      <c r="L282" s="77" t="s">
        <v>10</v>
      </c>
      <c r="M282" s="75" t="s">
        <v>343</v>
      </c>
      <c r="N282" s="75" t="s">
        <v>29</v>
      </c>
      <c r="O282" s="75" t="s">
        <v>89</v>
      </c>
      <c r="P282" s="75" t="s">
        <v>7</v>
      </c>
      <c r="Q282" s="77" t="s">
        <v>64</v>
      </c>
      <c r="R282" s="77" t="s">
        <v>194</v>
      </c>
    </row>
    <row r="283" spans="1:18" ht="21.75">
      <c r="A283" s="89" t="s">
        <v>1667</v>
      </c>
      <c r="B283" s="89"/>
      <c r="C283" s="89"/>
      <c r="D283" s="90"/>
      <c r="E283" s="91"/>
      <c r="F283" s="91"/>
      <c r="G283" s="91"/>
      <c r="H283" s="92"/>
      <c r="I283" s="89"/>
      <c r="J283" s="89"/>
      <c r="K283" s="91"/>
      <c r="L283" s="94" t="s">
        <v>16</v>
      </c>
      <c r="M283" s="95" t="s">
        <v>415</v>
      </c>
      <c r="N283" s="95" t="s">
        <v>43</v>
      </c>
      <c r="O283" s="95" t="s">
        <v>416</v>
      </c>
      <c r="P283" s="95" t="s">
        <v>45</v>
      </c>
      <c r="Q283" s="94" t="s">
        <v>32</v>
      </c>
      <c r="R283" s="94" t="s">
        <v>76</v>
      </c>
    </row>
    <row r="284" spans="1:18" ht="21.75">
      <c r="A284" s="74">
        <v>94</v>
      </c>
      <c r="B284" s="75" t="s">
        <v>1732</v>
      </c>
      <c r="C284" s="75" t="s">
        <v>35</v>
      </c>
      <c r="D284" s="71">
        <v>39995</v>
      </c>
      <c r="E284" s="76">
        <v>39995</v>
      </c>
      <c r="F284" s="76">
        <v>42093</v>
      </c>
      <c r="G284" s="72"/>
      <c r="H284" s="73"/>
      <c r="I284" s="75" t="s">
        <v>58</v>
      </c>
      <c r="J284" s="70"/>
      <c r="K284" s="76">
        <v>50314</v>
      </c>
      <c r="L284" s="77" t="s">
        <v>3</v>
      </c>
      <c r="M284" s="75" t="s">
        <v>483</v>
      </c>
      <c r="N284" s="75" t="s">
        <v>88</v>
      </c>
      <c r="O284" s="75" t="s">
        <v>484</v>
      </c>
      <c r="P284" s="75" t="s">
        <v>31</v>
      </c>
      <c r="Q284" s="77" t="s">
        <v>9</v>
      </c>
      <c r="R284" s="77" t="s">
        <v>99</v>
      </c>
    </row>
    <row r="285" spans="1:18" ht="21.75">
      <c r="A285" s="70" t="s">
        <v>1667</v>
      </c>
      <c r="B285" s="70"/>
      <c r="C285" s="70"/>
      <c r="D285" s="71"/>
      <c r="E285" s="72"/>
      <c r="F285" s="72"/>
      <c r="G285" s="72"/>
      <c r="H285" s="73"/>
      <c r="I285" s="70"/>
      <c r="J285" s="70"/>
      <c r="K285" s="72"/>
      <c r="L285" s="77" t="s">
        <v>10</v>
      </c>
      <c r="M285" s="75" t="s">
        <v>343</v>
      </c>
      <c r="N285" s="75" t="s">
        <v>29</v>
      </c>
      <c r="O285" s="75" t="s">
        <v>89</v>
      </c>
      <c r="P285" s="75" t="s">
        <v>7</v>
      </c>
      <c r="Q285" s="77" t="s">
        <v>41</v>
      </c>
      <c r="R285" s="77" t="s">
        <v>27</v>
      </c>
    </row>
    <row r="286" spans="1:18" ht="21.75">
      <c r="A286" s="89" t="s">
        <v>1667</v>
      </c>
      <c r="B286" s="89"/>
      <c r="C286" s="89"/>
      <c r="D286" s="90"/>
      <c r="E286" s="91"/>
      <c r="F286" s="91"/>
      <c r="G286" s="91"/>
      <c r="H286" s="92"/>
      <c r="I286" s="89"/>
      <c r="J286" s="89"/>
      <c r="K286" s="91"/>
      <c r="L286" s="94" t="s">
        <v>16</v>
      </c>
      <c r="M286" s="95" t="s">
        <v>124</v>
      </c>
      <c r="N286" s="95" t="s">
        <v>18</v>
      </c>
      <c r="O286" s="95" t="s">
        <v>89</v>
      </c>
      <c r="P286" s="95" t="s">
        <v>20</v>
      </c>
      <c r="Q286" s="94" t="s">
        <v>83</v>
      </c>
      <c r="R286" s="94" t="s">
        <v>41</v>
      </c>
    </row>
    <row r="287" spans="1:18" ht="21.75">
      <c r="A287" s="74">
        <v>95</v>
      </c>
      <c r="B287" s="75" t="s">
        <v>387</v>
      </c>
      <c r="C287" s="75" t="s">
        <v>35</v>
      </c>
      <c r="D287" s="71">
        <v>39266</v>
      </c>
      <c r="E287" s="76">
        <v>39071</v>
      </c>
      <c r="F287" s="76">
        <v>41327</v>
      </c>
      <c r="G287" s="72"/>
      <c r="H287" s="73"/>
      <c r="I287" s="75" t="s">
        <v>58</v>
      </c>
      <c r="J287" s="70"/>
      <c r="K287" s="76">
        <v>50314</v>
      </c>
      <c r="L287" s="77" t="s">
        <v>3</v>
      </c>
      <c r="M287" s="75" t="s">
        <v>345</v>
      </c>
      <c r="N287" s="75" t="s">
        <v>1884</v>
      </c>
      <c r="O287" s="75" t="s">
        <v>346</v>
      </c>
      <c r="P287" s="75" t="s">
        <v>347</v>
      </c>
      <c r="Q287" s="77" t="s">
        <v>9</v>
      </c>
      <c r="R287" s="77" t="s">
        <v>59</v>
      </c>
    </row>
    <row r="288" spans="1:18" ht="21.75">
      <c r="A288" s="70" t="s">
        <v>1667</v>
      </c>
      <c r="B288" s="70"/>
      <c r="C288" s="70"/>
      <c r="D288" s="71"/>
      <c r="E288" s="72"/>
      <c r="F288" s="72"/>
      <c r="G288" s="72"/>
      <c r="H288" s="73"/>
      <c r="I288" s="70"/>
      <c r="J288" s="70"/>
      <c r="K288" s="72"/>
      <c r="L288" s="77" t="s">
        <v>10</v>
      </c>
      <c r="M288" s="75" t="s">
        <v>388</v>
      </c>
      <c r="N288" s="75" t="s">
        <v>389</v>
      </c>
      <c r="O288" s="75" t="s">
        <v>390</v>
      </c>
      <c r="P288" s="75" t="s">
        <v>347</v>
      </c>
      <c r="Q288" s="77" t="s">
        <v>8</v>
      </c>
      <c r="R288" s="77" t="s">
        <v>64</v>
      </c>
    </row>
    <row r="289" spans="1:18" ht="21.75">
      <c r="A289" s="89" t="s">
        <v>1667</v>
      </c>
      <c r="B289" s="89"/>
      <c r="C289" s="89"/>
      <c r="D289" s="90"/>
      <c r="E289" s="91"/>
      <c r="F289" s="91"/>
      <c r="G289" s="91"/>
      <c r="H289" s="92"/>
      <c r="I289" s="89"/>
      <c r="J289" s="89"/>
      <c r="K289" s="91"/>
      <c r="L289" s="94" t="s">
        <v>16</v>
      </c>
      <c r="M289" s="95" t="s">
        <v>210</v>
      </c>
      <c r="N289" s="95" t="s">
        <v>199</v>
      </c>
      <c r="O289" s="95" t="s">
        <v>211</v>
      </c>
      <c r="P289" s="95" t="s">
        <v>162</v>
      </c>
      <c r="Q289" s="94" t="s">
        <v>79</v>
      </c>
      <c r="R289" s="94" t="s">
        <v>8</v>
      </c>
    </row>
    <row r="290" spans="1:18" ht="21.75">
      <c r="A290" s="74">
        <v>96</v>
      </c>
      <c r="B290" s="75" t="s">
        <v>2509</v>
      </c>
      <c r="C290" s="75" t="s">
        <v>35</v>
      </c>
      <c r="D290" s="71">
        <v>41365</v>
      </c>
      <c r="E290" s="76">
        <v>41365</v>
      </c>
      <c r="F290" s="72">
        <v>44524</v>
      </c>
      <c r="G290" s="72"/>
      <c r="H290" s="73"/>
      <c r="I290" s="75" t="s">
        <v>58</v>
      </c>
      <c r="J290" s="70"/>
      <c r="K290" s="76">
        <v>50679</v>
      </c>
      <c r="L290" s="77" t="s">
        <v>3</v>
      </c>
      <c r="M290" s="75" t="s">
        <v>426</v>
      </c>
      <c r="N290" s="75" t="s">
        <v>5</v>
      </c>
      <c r="O290" s="75" t="s">
        <v>377</v>
      </c>
      <c r="P290" s="75" t="s">
        <v>7</v>
      </c>
      <c r="Q290" s="77" t="s">
        <v>64</v>
      </c>
      <c r="R290" s="77" t="s">
        <v>121</v>
      </c>
    </row>
    <row r="291" spans="1:18" ht="21.75">
      <c r="A291" s="89" t="s">
        <v>1667</v>
      </c>
      <c r="B291" s="89"/>
      <c r="C291" s="89"/>
      <c r="D291" s="90"/>
      <c r="E291" s="91"/>
      <c r="F291" s="91"/>
      <c r="G291" s="91"/>
      <c r="H291" s="92"/>
      <c r="I291" s="89"/>
      <c r="J291" s="89"/>
      <c r="K291" s="91"/>
      <c r="L291" s="94" t="s">
        <v>16</v>
      </c>
      <c r="M291" s="95" t="s">
        <v>124</v>
      </c>
      <c r="N291" s="95" t="s">
        <v>18</v>
      </c>
      <c r="O291" s="95" t="s">
        <v>89</v>
      </c>
      <c r="P291" s="95" t="s">
        <v>7</v>
      </c>
      <c r="Q291" s="94" t="s">
        <v>83</v>
      </c>
      <c r="R291" s="94" t="s">
        <v>41</v>
      </c>
    </row>
    <row r="292" spans="1:18" ht="21.75">
      <c r="A292" s="74">
        <v>97</v>
      </c>
      <c r="B292" s="75" t="s">
        <v>2322</v>
      </c>
      <c r="C292" s="75" t="s">
        <v>35</v>
      </c>
      <c r="D292" s="71">
        <v>41918</v>
      </c>
      <c r="E292" s="76">
        <v>41918</v>
      </c>
      <c r="F292" s="76">
        <v>44126</v>
      </c>
      <c r="G292" s="72"/>
      <c r="H292" s="73"/>
      <c r="I292" s="75" t="s">
        <v>58</v>
      </c>
      <c r="J292" s="70"/>
      <c r="K292" s="76">
        <v>54697</v>
      </c>
      <c r="L292" s="77" t="s">
        <v>3</v>
      </c>
      <c r="M292" s="75" t="s">
        <v>1767</v>
      </c>
      <c r="N292" s="75" t="s">
        <v>88</v>
      </c>
      <c r="O292" s="75" t="s">
        <v>479</v>
      </c>
      <c r="P292" s="75" t="s">
        <v>31</v>
      </c>
      <c r="Q292" s="77" t="s">
        <v>495</v>
      </c>
      <c r="R292" s="77" t="s">
        <v>2042</v>
      </c>
    </row>
    <row r="293" spans="1:18" ht="21.75">
      <c r="A293" s="70" t="s">
        <v>1667</v>
      </c>
      <c r="B293" s="70"/>
      <c r="C293" s="70"/>
      <c r="D293" s="71"/>
      <c r="E293" s="72"/>
      <c r="F293" s="72"/>
      <c r="G293" s="72"/>
      <c r="H293" s="73"/>
      <c r="I293" s="70"/>
      <c r="J293" s="70"/>
      <c r="K293" s="72"/>
      <c r="L293" s="77" t="s">
        <v>10</v>
      </c>
      <c r="M293" s="75" t="s">
        <v>509</v>
      </c>
      <c r="N293" s="75" t="s">
        <v>29</v>
      </c>
      <c r="O293" s="75" t="s">
        <v>510</v>
      </c>
      <c r="P293" s="75" t="s">
        <v>31</v>
      </c>
      <c r="Q293" s="77" t="s">
        <v>109</v>
      </c>
      <c r="R293" s="77" t="s">
        <v>73</v>
      </c>
    </row>
    <row r="294" spans="1:18" ht="21.75">
      <c r="A294" s="89" t="s">
        <v>1667</v>
      </c>
      <c r="B294" s="89"/>
      <c r="C294" s="89"/>
      <c r="D294" s="90"/>
      <c r="E294" s="91"/>
      <c r="F294" s="91"/>
      <c r="G294" s="91"/>
      <c r="H294" s="92"/>
      <c r="I294" s="89"/>
      <c r="J294" s="89"/>
      <c r="K294" s="91"/>
      <c r="L294" s="94" t="s">
        <v>16</v>
      </c>
      <c r="M294" s="95" t="s">
        <v>480</v>
      </c>
      <c r="N294" s="95" t="s">
        <v>18</v>
      </c>
      <c r="O294" s="95" t="s">
        <v>479</v>
      </c>
      <c r="P294" s="95" t="s">
        <v>31</v>
      </c>
      <c r="Q294" s="94" t="s">
        <v>38</v>
      </c>
      <c r="R294" s="94" t="s">
        <v>109</v>
      </c>
    </row>
    <row r="295" spans="1:18" ht="21.75">
      <c r="A295" s="74">
        <v>98</v>
      </c>
      <c r="B295" s="75" t="s">
        <v>1733</v>
      </c>
      <c r="C295" s="75" t="s">
        <v>35</v>
      </c>
      <c r="D295" s="71">
        <v>39406</v>
      </c>
      <c r="E295" s="76">
        <v>39406</v>
      </c>
      <c r="F295" s="76">
        <v>42457</v>
      </c>
      <c r="G295" s="72"/>
      <c r="H295" s="73"/>
      <c r="I295" s="75" t="s">
        <v>58</v>
      </c>
      <c r="J295" s="70"/>
      <c r="K295" s="76">
        <v>45566</v>
      </c>
      <c r="L295" s="77" t="s">
        <v>3</v>
      </c>
      <c r="M295" s="75" t="s">
        <v>498</v>
      </c>
      <c r="N295" s="75" t="s">
        <v>1884</v>
      </c>
      <c r="O295" s="75" t="s">
        <v>499</v>
      </c>
      <c r="P295" s="75" t="s">
        <v>500</v>
      </c>
      <c r="Q295" s="77" t="s">
        <v>79</v>
      </c>
      <c r="R295" s="77" t="s">
        <v>8</v>
      </c>
    </row>
    <row r="296" spans="1:18" ht="21.75">
      <c r="A296" s="70" t="s">
        <v>1667</v>
      </c>
      <c r="B296" s="70"/>
      <c r="C296" s="70"/>
      <c r="D296" s="71"/>
      <c r="E296" s="72"/>
      <c r="F296" s="72"/>
      <c r="G296" s="72"/>
      <c r="H296" s="73"/>
      <c r="I296" s="70"/>
      <c r="J296" s="70"/>
      <c r="K296" s="72"/>
      <c r="L296" s="77" t="s">
        <v>10</v>
      </c>
      <c r="M296" s="75" t="s">
        <v>39</v>
      </c>
      <c r="N296" s="75" t="s">
        <v>29</v>
      </c>
      <c r="O296" s="75" t="s">
        <v>37</v>
      </c>
      <c r="P296" s="75" t="s">
        <v>7</v>
      </c>
      <c r="Q296" s="77" t="s">
        <v>32</v>
      </c>
      <c r="R296" s="77" t="s">
        <v>79</v>
      </c>
    </row>
    <row r="297" spans="1:18" ht="21.75">
      <c r="A297" s="89" t="s">
        <v>1667</v>
      </c>
      <c r="B297" s="89"/>
      <c r="C297" s="89"/>
      <c r="D297" s="90"/>
      <c r="E297" s="91"/>
      <c r="F297" s="91"/>
      <c r="G297" s="91"/>
      <c r="H297" s="92"/>
      <c r="I297" s="89"/>
      <c r="J297" s="89"/>
      <c r="K297" s="91"/>
      <c r="L297" s="94" t="s">
        <v>16</v>
      </c>
      <c r="M297" s="95" t="s">
        <v>427</v>
      </c>
      <c r="N297" s="95" t="s">
        <v>18</v>
      </c>
      <c r="O297" s="95" t="s">
        <v>428</v>
      </c>
      <c r="P297" s="95" t="s">
        <v>7</v>
      </c>
      <c r="Q297" s="94" t="s">
        <v>33</v>
      </c>
      <c r="R297" s="94" t="s">
        <v>34</v>
      </c>
    </row>
    <row r="298" spans="1:18" ht="21.75">
      <c r="A298" s="74">
        <v>99</v>
      </c>
      <c r="B298" s="75" t="s">
        <v>2091</v>
      </c>
      <c r="C298" s="75" t="s">
        <v>35</v>
      </c>
      <c r="D298" s="71">
        <v>40792</v>
      </c>
      <c r="E298" s="76">
        <v>40792</v>
      </c>
      <c r="F298" s="76">
        <v>43186</v>
      </c>
      <c r="G298" s="72"/>
      <c r="H298" s="73"/>
      <c r="I298" s="75" t="s">
        <v>58</v>
      </c>
      <c r="J298" s="70"/>
      <c r="K298" s="76">
        <v>51044</v>
      </c>
      <c r="L298" s="77" t="s">
        <v>3</v>
      </c>
      <c r="M298" s="145" t="s">
        <v>501</v>
      </c>
      <c r="N298" s="75" t="s">
        <v>502</v>
      </c>
      <c r="O298" s="75" t="s">
        <v>503</v>
      </c>
      <c r="P298" s="75" t="s">
        <v>504</v>
      </c>
      <c r="Q298" s="77" t="s">
        <v>194</v>
      </c>
      <c r="R298" s="77" t="s">
        <v>99</v>
      </c>
    </row>
    <row r="299" spans="1:18" ht="21.75">
      <c r="A299" s="70" t="s">
        <v>1667</v>
      </c>
      <c r="B299" s="70"/>
      <c r="C299" s="70"/>
      <c r="D299" s="71"/>
      <c r="E299" s="72"/>
      <c r="F299" s="72"/>
      <c r="G299" s="72"/>
      <c r="H299" s="73"/>
      <c r="I299" s="70"/>
      <c r="J299" s="70"/>
      <c r="K299" s="72"/>
      <c r="L299" s="77" t="s">
        <v>10</v>
      </c>
      <c r="M299" s="75" t="s">
        <v>343</v>
      </c>
      <c r="N299" s="75" t="s">
        <v>29</v>
      </c>
      <c r="O299" s="75" t="s">
        <v>89</v>
      </c>
      <c r="P299" s="75" t="s">
        <v>7</v>
      </c>
      <c r="Q299" s="77" t="s">
        <v>41</v>
      </c>
      <c r="R299" s="77" t="s">
        <v>9</v>
      </c>
    </row>
    <row r="300" spans="1:18" ht="21.75">
      <c r="A300" s="89" t="s">
        <v>1667</v>
      </c>
      <c r="B300" s="89"/>
      <c r="C300" s="89"/>
      <c r="D300" s="90"/>
      <c r="E300" s="91"/>
      <c r="F300" s="91"/>
      <c r="G300" s="91"/>
      <c r="H300" s="92"/>
      <c r="I300" s="89"/>
      <c r="J300" s="89"/>
      <c r="K300" s="91"/>
      <c r="L300" s="94" t="s">
        <v>16</v>
      </c>
      <c r="M300" s="95" t="s">
        <v>124</v>
      </c>
      <c r="N300" s="95" t="s">
        <v>18</v>
      </c>
      <c r="O300" s="95" t="s">
        <v>89</v>
      </c>
      <c r="P300" s="95" t="s">
        <v>7</v>
      </c>
      <c r="Q300" s="94" t="s">
        <v>83</v>
      </c>
      <c r="R300" s="94" t="s">
        <v>41</v>
      </c>
    </row>
    <row r="301" spans="1:18" ht="21.75">
      <c r="A301" s="74">
        <v>100</v>
      </c>
      <c r="B301" s="75" t="s">
        <v>395</v>
      </c>
      <c r="C301" s="75" t="s">
        <v>35</v>
      </c>
      <c r="D301" s="71">
        <v>34151</v>
      </c>
      <c r="E301" s="76">
        <v>34151</v>
      </c>
      <c r="F301" s="76">
        <v>37280</v>
      </c>
      <c r="G301" s="72"/>
      <c r="H301" s="73"/>
      <c r="I301" s="75" t="s">
        <v>58</v>
      </c>
      <c r="J301" s="70"/>
      <c r="K301" s="76">
        <v>45566</v>
      </c>
      <c r="L301" s="77" t="s">
        <v>10</v>
      </c>
      <c r="M301" s="75" t="s">
        <v>343</v>
      </c>
      <c r="N301" s="75" t="s">
        <v>29</v>
      </c>
      <c r="O301" s="75" t="s">
        <v>89</v>
      </c>
      <c r="P301" s="75" t="s">
        <v>7</v>
      </c>
      <c r="Q301" s="77" t="s">
        <v>57</v>
      </c>
      <c r="R301" s="77" t="s">
        <v>47</v>
      </c>
    </row>
    <row r="302" spans="1:18" ht="21.75">
      <c r="A302" s="89" t="s">
        <v>1667</v>
      </c>
      <c r="B302" s="89"/>
      <c r="C302" s="89"/>
      <c r="D302" s="90"/>
      <c r="E302" s="91"/>
      <c r="F302" s="91"/>
      <c r="G302" s="91"/>
      <c r="H302" s="92"/>
      <c r="I302" s="89"/>
      <c r="J302" s="89"/>
      <c r="K302" s="91"/>
      <c r="L302" s="94" t="s">
        <v>16</v>
      </c>
      <c r="M302" s="95" t="s">
        <v>368</v>
      </c>
      <c r="N302" s="95" t="s">
        <v>43</v>
      </c>
      <c r="O302" s="95" t="s">
        <v>369</v>
      </c>
      <c r="P302" s="95" t="s">
        <v>45</v>
      </c>
      <c r="Q302" s="94" t="s">
        <v>34</v>
      </c>
      <c r="R302" s="94" t="s">
        <v>101</v>
      </c>
    </row>
    <row r="303" spans="1:18" ht="21.75">
      <c r="A303" s="74">
        <v>101</v>
      </c>
      <c r="B303" s="75" t="s">
        <v>400</v>
      </c>
      <c r="C303" s="75" t="s">
        <v>96</v>
      </c>
      <c r="D303" s="71">
        <v>40224</v>
      </c>
      <c r="E303" s="76">
        <v>41955</v>
      </c>
      <c r="F303" s="72"/>
      <c r="G303" s="72"/>
      <c r="H303" s="73"/>
      <c r="I303" s="75" t="s">
        <v>58</v>
      </c>
      <c r="J303" s="70"/>
      <c r="K303" s="76">
        <v>50679</v>
      </c>
      <c r="L303" s="77" t="s">
        <v>3</v>
      </c>
      <c r="M303" s="75" t="s">
        <v>401</v>
      </c>
      <c r="N303" s="75" t="s">
        <v>88</v>
      </c>
      <c r="O303" s="75" t="s">
        <v>402</v>
      </c>
      <c r="P303" s="75" t="s">
        <v>120</v>
      </c>
      <c r="Q303" s="77" t="s">
        <v>72</v>
      </c>
      <c r="R303" s="77" t="s">
        <v>167</v>
      </c>
    </row>
    <row r="304" spans="1:18" ht="21.75">
      <c r="A304" s="70" t="s">
        <v>1667</v>
      </c>
      <c r="B304" s="70"/>
      <c r="C304" s="70"/>
      <c r="D304" s="71"/>
      <c r="E304" s="72"/>
      <c r="F304" s="72"/>
      <c r="G304" s="72"/>
      <c r="H304" s="73"/>
      <c r="I304" s="70"/>
      <c r="J304" s="70"/>
      <c r="K304" s="72"/>
      <c r="L304" s="77" t="s">
        <v>10</v>
      </c>
      <c r="M304" s="75" t="s">
        <v>403</v>
      </c>
      <c r="N304" s="75" t="s">
        <v>29</v>
      </c>
      <c r="O304" s="75" t="s">
        <v>333</v>
      </c>
      <c r="P304" s="75" t="s">
        <v>120</v>
      </c>
      <c r="Q304" s="77" t="s">
        <v>78</v>
      </c>
      <c r="R304" s="77" t="s">
        <v>38</v>
      </c>
    </row>
    <row r="305" spans="1:18" ht="21.75">
      <c r="A305" s="89" t="s">
        <v>1667</v>
      </c>
      <c r="B305" s="89"/>
      <c r="C305" s="89"/>
      <c r="D305" s="90"/>
      <c r="E305" s="91"/>
      <c r="F305" s="91"/>
      <c r="G305" s="91"/>
      <c r="H305" s="92"/>
      <c r="I305" s="89"/>
      <c r="J305" s="89"/>
      <c r="K305" s="91"/>
      <c r="L305" s="94" t="s">
        <v>16</v>
      </c>
      <c r="M305" s="95" t="s">
        <v>1889</v>
      </c>
      <c r="N305" s="95" t="s">
        <v>18</v>
      </c>
      <c r="O305" s="95" t="s">
        <v>1890</v>
      </c>
      <c r="P305" s="95" t="s">
        <v>120</v>
      </c>
      <c r="Q305" s="94" t="s">
        <v>40</v>
      </c>
      <c r="R305" s="94" t="s">
        <v>194</v>
      </c>
    </row>
    <row r="306" spans="1:18" ht="21.75">
      <c r="A306" s="74">
        <v>102</v>
      </c>
      <c r="B306" s="75" t="s">
        <v>2323</v>
      </c>
      <c r="C306" s="75" t="s">
        <v>96</v>
      </c>
      <c r="D306" s="71">
        <v>44531</v>
      </c>
      <c r="E306" s="76">
        <v>44531</v>
      </c>
      <c r="F306" s="72"/>
      <c r="G306" s="72"/>
      <c r="H306" s="73"/>
      <c r="I306" s="75" t="s">
        <v>58</v>
      </c>
      <c r="J306" s="70"/>
      <c r="K306" s="76">
        <v>44895</v>
      </c>
      <c r="L306" s="77" t="s">
        <v>3</v>
      </c>
      <c r="M306" s="75" t="s">
        <v>2324</v>
      </c>
      <c r="N306" s="75" t="s">
        <v>1884</v>
      </c>
      <c r="O306" s="75" t="s">
        <v>2325</v>
      </c>
      <c r="P306" s="75" t="s">
        <v>358</v>
      </c>
      <c r="Q306" s="77" t="s">
        <v>1768</v>
      </c>
      <c r="R306" s="77" t="s">
        <v>2313</v>
      </c>
    </row>
    <row r="307" spans="1:18" ht="21.75">
      <c r="A307" s="70" t="s">
        <v>1667</v>
      </c>
      <c r="B307" s="70"/>
      <c r="C307" s="70"/>
      <c r="D307" s="71"/>
      <c r="E307" s="72"/>
      <c r="F307" s="72"/>
      <c r="G307" s="72"/>
      <c r="H307" s="73"/>
      <c r="I307" s="70"/>
      <c r="J307" s="70"/>
      <c r="K307" s="72"/>
      <c r="L307" s="77" t="s">
        <v>10</v>
      </c>
      <c r="M307" s="75" t="s">
        <v>2472</v>
      </c>
      <c r="N307" s="75" t="s">
        <v>1664</v>
      </c>
      <c r="O307" s="70"/>
      <c r="P307" s="75" t="s">
        <v>433</v>
      </c>
      <c r="Q307" s="77" t="s">
        <v>117</v>
      </c>
      <c r="R307" s="77" t="s">
        <v>1768</v>
      </c>
    </row>
    <row r="308" spans="1:18" ht="21.75">
      <c r="A308" s="89" t="s">
        <v>1667</v>
      </c>
      <c r="B308" s="89"/>
      <c r="C308" s="89"/>
      <c r="D308" s="90"/>
      <c r="E308" s="91"/>
      <c r="F308" s="91"/>
      <c r="G308" s="91"/>
      <c r="H308" s="92"/>
      <c r="I308" s="89"/>
      <c r="J308" s="89"/>
      <c r="K308" s="91"/>
      <c r="L308" s="94" t="s">
        <v>16</v>
      </c>
      <c r="M308" s="95" t="s">
        <v>124</v>
      </c>
      <c r="N308" s="95" t="s">
        <v>18</v>
      </c>
      <c r="O308" s="95" t="s">
        <v>89</v>
      </c>
      <c r="P308" s="95" t="s">
        <v>120</v>
      </c>
      <c r="Q308" s="94" t="s">
        <v>60</v>
      </c>
      <c r="R308" s="94" t="s">
        <v>117</v>
      </c>
    </row>
    <row r="309" spans="1:18" ht="21.75">
      <c r="A309" s="74">
        <v>103</v>
      </c>
      <c r="B309" s="75" t="s">
        <v>2092</v>
      </c>
      <c r="C309" s="75" t="s">
        <v>96</v>
      </c>
      <c r="D309" s="71">
        <v>43753</v>
      </c>
      <c r="E309" s="76">
        <v>43753</v>
      </c>
      <c r="F309" s="72"/>
      <c r="G309" s="72"/>
      <c r="H309" s="73"/>
      <c r="I309" s="75" t="s">
        <v>58</v>
      </c>
      <c r="J309" s="70"/>
      <c r="K309" s="76">
        <v>53601</v>
      </c>
      <c r="L309" s="77" t="s">
        <v>3</v>
      </c>
      <c r="M309" s="75" t="s">
        <v>2093</v>
      </c>
      <c r="N309" s="75" t="s">
        <v>88</v>
      </c>
      <c r="O309" s="75" t="s">
        <v>2094</v>
      </c>
      <c r="P309" s="75" t="s">
        <v>87</v>
      </c>
      <c r="Q309" s="77" t="s">
        <v>60</v>
      </c>
      <c r="R309" s="77" t="s">
        <v>1768</v>
      </c>
    </row>
    <row r="310" spans="1:18" ht="21.75">
      <c r="A310" s="70" t="s">
        <v>1667</v>
      </c>
      <c r="B310" s="70"/>
      <c r="C310" s="70"/>
      <c r="D310" s="71"/>
      <c r="E310" s="72"/>
      <c r="F310" s="72"/>
      <c r="G310" s="72"/>
      <c r="H310" s="73"/>
      <c r="I310" s="70"/>
      <c r="J310" s="70"/>
      <c r="K310" s="72"/>
      <c r="L310" s="77" t="s">
        <v>10</v>
      </c>
      <c r="M310" s="75" t="s">
        <v>2095</v>
      </c>
      <c r="N310" s="75" t="s">
        <v>29</v>
      </c>
      <c r="O310" s="75" t="s">
        <v>2096</v>
      </c>
      <c r="P310" s="75" t="s">
        <v>87</v>
      </c>
      <c r="Q310" s="77" t="s">
        <v>38</v>
      </c>
      <c r="R310" s="77" t="s">
        <v>60</v>
      </c>
    </row>
    <row r="311" spans="1:18" ht="21.75">
      <c r="A311" s="89" t="s">
        <v>1667</v>
      </c>
      <c r="B311" s="89"/>
      <c r="C311" s="89"/>
      <c r="D311" s="90"/>
      <c r="E311" s="91"/>
      <c r="F311" s="91"/>
      <c r="G311" s="91"/>
      <c r="H311" s="92"/>
      <c r="I311" s="89"/>
      <c r="J311" s="89"/>
      <c r="K311" s="91"/>
      <c r="L311" s="94" t="s">
        <v>16</v>
      </c>
      <c r="M311" s="95" t="s">
        <v>84</v>
      </c>
      <c r="N311" s="95" t="s">
        <v>18</v>
      </c>
      <c r="O311" s="95" t="s">
        <v>37</v>
      </c>
      <c r="P311" s="95" t="s">
        <v>7</v>
      </c>
      <c r="Q311" s="94" t="s">
        <v>194</v>
      </c>
      <c r="R311" s="94" t="s">
        <v>38</v>
      </c>
    </row>
    <row r="312" spans="1:18" ht="21.75">
      <c r="A312" s="74">
        <v>104</v>
      </c>
      <c r="B312" s="75" t="s">
        <v>2326</v>
      </c>
      <c r="C312" s="75" t="s">
        <v>96</v>
      </c>
      <c r="D312" s="71">
        <v>39510</v>
      </c>
      <c r="E312" s="76">
        <v>39510</v>
      </c>
      <c r="F312" s="72"/>
      <c r="G312" s="72"/>
      <c r="H312" s="73"/>
      <c r="I312" s="75" t="s">
        <v>58</v>
      </c>
      <c r="J312" s="70"/>
      <c r="K312" s="76">
        <v>50314</v>
      </c>
      <c r="L312" s="77" t="s">
        <v>3</v>
      </c>
      <c r="M312" s="75" t="s">
        <v>473</v>
      </c>
      <c r="N312" s="75" t="s">
        <v>5</v>
      </c>
      <c r="O312" s="75" t="s">
        <v>474</v>
      </c>
      <c r="P312" s="75" t="s">
        <v>7</v>
      </c>
      <c r="Q312" s="77" t="s">
        <v>60</v>
      </c>
      <c r="R312" s="77" t="s">
        <v>2313</v>
      </c>
    </row>
    <row r="313" spans="1:18" ht="21.75">
      <c r="A313" s="70" t="s">
        <v>1667</v>
      </c>
      <c r="B313" s="70"/>
      <c r="C313" s="70"/>
      <c r="D313" s="71"/>
      <c r="E313" s="72"/>
      <c r="F313" s="72"/>
      <c r="G313" s="72"/>
      <c r="H313" s="73"/>
      <c r="I313" s="70"/>
      <c r="J313" s="70"/>
      <c r="K313" s="72"/>
      <c r="L313" s="77" t="s">
        <v>10</v>
      </c>
      <c r="M313" s="75" t="s">
        <v>2111</v>
      </c>
      <c r="N313" s="75" t="s">
        <v>29</v>
      </c>
      <c r="O313" s="75" t="s">
        <v>2112</v>
      </c>
      <c r="P313" s="75" t="s">
        <v>7</v>
      </c>
      <c r="Q313" s="77" t="s">
        <v>64</v>
      </c>
      <c r="R313" s="77" t="s">
        <v>59</v>
      </c>
    </row>
    <row r="314" spans="1:18" ht="21.75">
      <c r="A314" s="89" t="s">
        <v>1667</v>
      </c>
      <c r="B314" s="89"/>
      <c r="C314" s="89"/>
      <c r="D314" s="90"/>
      <c r="E314" s="91"/>
      <c r="F314" s="91"/>
      <c r="G314" s="91"/>
      <c r="H314" s="92"/>
      <c r="I314" s="89"/>
      <c r="J314" s="89"/>
      <c r="K314" s="91"/>
      <c r="L314" s="94" t="s">
        <v>16</v>
      </c>
      <c r="M314" s="95" t="s">
        <v>1912</v>
      </c>
      <c r="N314" s="95" t="s">
        <v>18</v>
      </c>
      <c r="O314" s="95" t="s">
        <v>1913</v>
      </c>
      <c r="P314" s="95" t="s">
        <v>7</v>
      </c>
      <c r="Q314" s="94" t="s">
        <v>79</v>
      </c>
      <c r="R314" s="94" t="s">
        <v>41</v>
      </c>
    </row>
    <row r="315" spans="1:18" ht="21.75">
      <c r="A315" s="74">
        <v>105</v>
      </c>
      <c r="B315" s="75" t="s">
        <v>1817</v>
      </c>
      <c r="C315" s="75" t="s">
        <v>96</v>
      </c>
      <c r="D315" s="71">
        <v>38443</v>
      </c>
      <c r="E315" s="76">
        <v>42979</v>
      </c>
      <c r="F315" s="72"/>
      <c r="G315" s="72"/>
      <c r="H315" s="73"/>
      <c r="I315" s="75" t="s">
        <v>58</v>
      </c>
      <c r="J315" s="70"/>
      <c r="K315" s="76">
        <v>50314</v>
      </c>
      <c r="L315" s="77" t="s">
        <v>3</v>
      </c>
      <c r="M315" s="75" t="s">
        <v>1820</v>
      </c>
      <c r="N315" s="75" t="s">
        <v>1884</v>
      </c>
      <c r="O315" s="75" t="s">
        <v>1821</v>
      </c>
      <c r="P315" s="75" t="s">
        <v>550</v>
      </c>
      <c r="Q315" s="77" t="s">
        <v>99</v>
      </c>
      <c r="R315" s="77" t="s">
        <v>167</v>
      </c>
    </row>
    <row r="316" spans="1:18" ht="21.75">
      <c r="A316" s="70" t="s">
        <v>1667</v>
      </c>
      <c r="B316" s="70"/>
      <c r="C316" s="70"/>
      <c r="D316" s="71"/>
      <c r="E316" s="72"/>
      <c r="F316" s="72"/>
      <c r="G316" s="72"/>
      <c r="H316" s="73"/>
      <c r="I316" s="70"/>
      <c r="J316" s="70"/>
      <c r="K316" s="72"/>
      <c r="L316" s="77" t="s">
        <v>10</v>
      </c>
      <c r="M316" s="75" t="s">
        <v>1822</v>
      </c>
      <c r="N316" s="75" t="s">
        <v>11</v>
      </c>
      <c r="O316" s="75" t="s">
        <v>1823</v>
      </c>
      <c r="P316" s="75" t="s">
        <v>550</v>
      </c>
      <c r="Q316" s="77" t="s">
        <v>121</v>
      </c>
      <c r="R316" s="77" t="s">
        <v>99</v>
      </c>
    </row>
    <row r="317" spans="1:18" ht="21.75">
      <c r="A317" s="89" t="s">
        <v>1667</v>
      </c>
      <c r="B317" s="89"/>
      <c r="C317" s="89"/>
      <c r="D317" s="90"/>
      <c r="E317" s="91"/>
      <c r="F317" s="91"/>
      <c r="G317" s="91"/>
      <c r="H317" s="92"/>
      <c r="I317" s="89"/>
      <c r="J317" s="89"/>
      <c r="K317" s="91"/>
      <c r="L317" s="94" t="s">
        <v>16</v>
      </c>
      <c r="M317" s="95" t="s">
        <v>422</v>
      </c>
      <c r="N317" s="95" t="s">
        <v>18</v>
      </c>
      <c r="O317" s="95" t="s">
        <v>423</v>
      </c>
      <c r="P317" s="95" t="s">
        <v>120</v>
      </c>
      <c r="Q317" s="94" t="s">
        <v>79</v>
      </c>
      <c r="R317" s="94" t="s">
        <v>8</v>
      </c>
    </row>
    <row r="318" spans="1:18" ht="21.75">
      <c r="A318" s="74">
        <v>106</v>
      </c>
      <c r="B318" s="75" t="s">
        <v>404</v>
      </c>
      <c r="C318" s="75" t="s">
        <v>96</v>
      </c>
      <c r="D318" s="71">
        <v>40961</v>
      </c>
      <c r="E318" s="76">
        <v>40961</v>
      </c>
      <c r="F318" s="72"/>
      <c r="G318" s="72"/>
      <c r="H318" s="73"/>
      <c r="I318" s="75" t="s">
        <v>58</v>
      </c>
      <c r="J318" s="70"/>
      <c r="K318" s="76">
        <v>50314</v>
      </c>
      <c r="L318" s="77" t="s">
        <v>3</v>
      </c>
      <c r="M318" s="75" t="s">
        <v>405</v>
      </c>
      <c r="N318" s="75" t="s">
        <v>1884</v>
      </c>
      <c r="O318" s="75" t="s">
        <v>406</v>
      </c>
      <c r="P318" s="75" t="s">
        <v>407</v>
      </c>
      <c r="Q318" s="77" t="s">
        <v>194</v>
      </c>
      <c r="R318" s="77" t="s">
        <v>109</v>
      </c>
    </row>
    <row r="319" spans="1:18" ht="21.75">
      <c r="A319" s="70" t="s">
        <v>1667</v>
      </c>
      <c r="B319" s="70"/>
      <c r="C319" s="70"/>
      <c r="D319" s="71"/>
      <c r="E319" s="72"/>
      <c r="F319" s="72"/>
      <c r="G319" s="72"/>
      <c r="H319" s="73"/>
      <c r="I319" s="70"/>
      <c r="J319" s="70"/>
      <c r="K319" s="72"/>
      <c r="L319" s="77" t="s">
        <v>10</v>
      </c>
      <c r="M319" s="75" t="s">
        <v>2101</v>
      </c>
      <c r="N319" s="75" t="s">
        <v>11</v>
      </c>
      <c r="O319" s="75" t="s">
        <v>406</v>
      </c>
      <c r="P319" s="75" t="s">
        <v>407</v>
      </c>
      <c r="Q319" s="77" t="s">
        <v>41</v>
      </c>
      <c r="R319" s="77" t="s">
        <v>194</v>
      </c>
    </row>
    <row r="320" spans="1:18" ht="21.75">
      <c r="A320" s="89" t="s">
        <v>1667</v>
      </c>
      <c r="B320" s="89"/>
      <c r="C320" s="89"/>
      <c r="D320" s="90"/>
      <c r="E320" s="91"/>
      <c r="F320" s="91"/>
      <c r="G320" s="91"/>
      <c r="H320" s="92"/>
      <c r="I320" s="89"/>
      <c r="J320" s="89"/>
      <c r="K320" s="91"/>
      <c r="L320" s="94" t="s">
        <v>16</v>
      </c>
      <c r="M320" s="95" t="s">
        <v>2102</v>
      </c>
      <c r="N320" s="95" t="s">
        <v>2103</v>
      </c>
      <c r="O320" s="95" t="s">
        <v>408</v>
      </c>
      <c r="P320" s="95" t="s">
        <v>409</v>
      </c>
      <c r="Q320" s="94" t="s">
        <v>83</v>
      </c>
      <c r="R320" s="94" t="s">
        <v>41</v>
      </c>
    </row>
    <row r="321" spans="1:18" ht="21.75">
      <c r="A321" s="74">
        <v>107</v>
      </c>
      <c r="B321" s="75" t="s">
        <v>1818</v>
      </c>
      <c r="C321" s="75" t="s">
        <v>96</v>
      </c>
      <c r="D321" s="71">
        <v>43192</v>
      </c>
      <c r="E321" s="76">
        <v>43192</v>
      </c>
      <c r="F321" s="72"/>
      <c r="G321" s="72"/>
      <c r="H321" s="73"/>
      <c r="I321" s="75" t="s">
        <v>58</v>
      </c>
      <c r="J321" s="70"/>
      <c r="K321" s="76">
        <v>52871</v>
      </c>
      <c r="L321" s="77" t="s">
        <v>3</v>
      </c>
      <c r="M321" s="75" t="s">
        <v>462</v>
      </c>
      <c r="N321" s="75" t="s">
        <v>5</v>
      </c>
      <c r="O321" s="75" t="s">
        <v>397</v>
      </c>
      <c r="P321" s="75" t="s">
        <v>7</v>
      </c>
      <c r="Q321" s="77" t="s">
        <v>72</v>
      </c>
      <c r="R321" s="77" t="s">
        <v>1768</v>
      </c>
    </row>
    <row r="322" spans="1:18" ht="21.75">
      <c r="A322" s="70" t="s">
        <v>1667</v>
      </c>
      <c r="B322" s="70"/>
      <c r="C322" s="70"/>
      <c r="D322" s="71"/>
      <c r="E322" s="72"/>
      <c r="F322" s="72"/>
      <c r="G322" s="72"/>
      <c r="H322" s="73"/>
      <c r="I322" s="70"/>
      <c r="J322" s="70"/>
      <c r="K322" s="72"/>
      <c r="L322" s="77" t="s">
        <v>10</v>
      </c>
      <c r="M322" s="75" t="s">
        <v>396</v>
      </c>
      <c r="N322" s="75" t="s">
        <v>29</v>
      </c>
      <c r="O322" s="75" t="s">
        <v>397</v>
      </c>
      <c r="P322" s="75" t="s">
        <v>7</v>
      </c>
      <c r="Q322" s="77" t="s">
        <v>59</v>
      </c>
      <c r="R322" s="77" t="s">
        <v>38</v>
      </c>
    </row>
    <row r="323" spans="1:18" ht="21.75">
      <c r="A323" s="89" t="s">
        <v>1667</v>
      </c>
      <c r="B323" s="89"/>
      <c r="C323" s="89"/>
      <c r="D323" s="90"/>
      <c r="E323" s="91"/>
      <c r="F323" s="91"/>
      <c r="G323" s="91"/>
      <c r="H323" s="92"/>
      <c r="I323" s="89"/>
      <c r="J323" s="89"/>
      <c r="K323" s="91"/>
      <c r="L323" s="94" t="s">
        <v>16</v>
      </c>
      <c r="M323" s="95" t="s">
        <v>124</v>
      </c>
      <c r="N323" s="95" t="s">
        <v>18</v>
      </c>
      <c r="O323" s="95" t="s">
        <v>89</v>
      </c>
      <c r="P323" s="95" t="s">
        <v>7</v>
      </c>
      <c r="Q323" s="94" t="s">
        <v>27</v>
      </c>
      <c r="R323" s="94" t="s">
        <v>59</v>
      </c>
    </row>
    <row r="324" spans="1:18" ht="21.75">
      <c r="A324" s="74">
        <v>108</v>
      </c>
      <c r="B324" s="75" t="s">
        <v>410</v>
      </c>
      <c r="C324" s="75" t="s">
        <v>96</v>
      </c>
      <c r="D324" s="71">
        <v>32848</v>
      </c>
      <c r="E324" s="76">
        <v>39706</v>
      </c>
      <c r="F324" s="72"/>
      <c r="G324" s="72"/>
      <c r="H324" s="73"/>
      <c r="I324" s="75" t="s">
        <v>58</v>
      </c>
      <c r="J324" s="70"/>
      <c r="K324" s="76">
        <v>45566</v>
      </c>
      <c r="L324" s="77" t="s">
        <v>3</v>
      </c>
      <c r="M324" s="75" t="s">
        <v>411</v>
      </c>
      <c r="N324" s="75" t="s">
        <v>1884</v>
      </c>
      <c r="O324" s="75" t="s">
        <v>412</v>
      </c>
      <c r="P324" s="75" t="s">
        <v>347</v>
      </c>
      <c r="Q324" s="77" t="s">
        <v>8</v>
      </c>
      <c r="R324" s="77" t="s">
        <v>194</v>
      </c>
    </row>
    <row r="325" spans="1:18" ht="21.75">
      <c r="A325" s="70" t="s">
        <v>1667</v>
      </c>
      <c r="B325" s="70"/>
      <c r="C325" s="70"/>
      <c r="D325" s="71"/>
      <c r="E325" s="72"/>
      <c r="F325" s="72"/>
      <c r="G325" s="72"/>
      <c r="H325" s="73"/>
      <c r="I325" s="70"/>
      <c r="J325" s="70"/>
      <c r="K325" s="72"/>
      <c r="L325" s="77" t="s">
        <v>10</v>
      </c>
      <c r="M325" s="75" t="s">
        <v>343</v>
      </c>
      <c r="N325" s="75" t="s">
        <v>29</v>
      </c>
      <c r="O325" s="75" t="s">
        <v>89</v>
      </c>
      <c r="P325" s="75" t="s">
        <v>7</v>
      </c>
      <c r="Q325" s="77" t="s">
        <v>15</v>
      </c>
      <c r="R325" s="77" t="s">
        <v>46</v>
      </c>
    </row>
    <row r="326" spans="1:18" ht="21.75">
      <c r="A326" s="89" t="s">
        <v>1667</v>
      </c>
      <c r="B326" s="89"/>
      <c r="C326" s="89"/>
      <c r="D326" s="90"/>
      <c r="E326" s="91"/>
      <c r="F326" s="91"/>
      <c r="G326" s="91"/>
      <c r="H326" s="92"/>
      <c r="I326" s="89"/>
      <c r="J326" s="89"/>
      <c r="K326" s="91"/>
      <c r="L326" s="94" t="s">
        <v>16</v>
      </c>
      <c r="M326" s="95" t="s">
        <v>2104</v>
      </c>
      <c r="N326" s="95" t="s">
        <v>18</v>
      </c>
      <c r="O326" s="95" t="s">
        <v>2105</v>
      </c>
      <c r="P326" s="95" t="s">
        <v>106</v>
      </c>
      <c r="Q326" s="94" t="s">
        <v>33</v>
      </c>
      <c r="R326" s="94" t="s">
        <v>14</v>
      </c>
    </row>
    <row r="327" spans="1:18" ht="21.75">
      <c r="A327" s="74">
        <v>109</v>
      </c>
      <c r="B327" s="75" t="s">
        <v>420</v>
      </c>
      <c r="C327" s="75" t="s">
        <v>96</v>
      </c>
      <c r="D327" s="71">
        <v>41254</v>
      </c>
      <c r="E327" s="76">
        <v>41254</v>
      </c>
      <c r="F327" s="72"/>
      <c r="G327" s="72"/>
      <c r="H327" s="73"/>
      <c r="I327" s="75" t="s">
        <v>58</v>
      </c>
      <c r="J327" s="70"/>
      <c r="K327" s="76">
        <v>51410</v>
      </c>
      <c r="L327" s="77" t="s">
        <v>3</v>
      </c>
      <c r="M327" s="75" t="s">
        <v>359</v>
      </c>
      <c r="N327" s="75" t="s">
        <v>5</v>
      </c>
      <c r="O327" s="75" t="s">
        <v>339</v>
      </c>
      <c r="P327" s="75" t="s">
        <v>31</v>
      </c>
      <c r="Q327" s="77" t="s">
        <v>78</v>
      </c>
      <c r="R327" s="77" t="s">
        <v>72</v>
      </c>
    </row>
    <row r="328" spans="1:18" ht="21.75">
      <c r="A328" s="70" t="s">
        <v>1667</v>
      </c>
      <c r="B328" s="70"/>
      <c r="C328" s="70"/>
      <c r="D328" s="71"/>
      <c r="E328" s="72"/>
      <c r="F328" s="72"/>
      <c r="G328" s="72"/>
      <c r="H328" s="73"/>
      <c r="I328" s="70"/>
      <c r="J328" s="70"/>
      <c r="K328" s="72"/>
      <c r="L328" s="77" t="s">
        <v>10</v>
      </c>
      <c r="M328" s="75" t="s">
        <v>421</v>
      </c>
      <c r="N328" s="75" t="s">
        <v>29</v>
      </c>
      <c r="O328" s="75" t="s">
        <v>394</v>
      </c>
      <c r="P328" s="75" t="s">
        <v>31</v>
      </c>
      <c r="Q328" s="77" t="s">
        <v>64</v>
      </c>
      <c r="R328" s="77" t="s">
        <v>78</v>
      </c>
    </row>
    <row r="329" spans="1:18" ht="21.75">
      <c r="A329" s="89" t="s">
        <v>1667</v>
      </c>
      <c r="B329" s="89"/>
      <c r="C329" s="89"/>
      <c r="D329" s="90"/>
      <c r="E329" s="91"/>
      <c r="F329" s="91"/>
      <c r="G329" s="91"/>
      <c r="H329" s="92"/>
      <c r="I329" s="89"/>
      <c r="J329" s="89"/>
      <c r="K329" s="91"/>
      <c r="L329" s="94" t="s">
        <v>16</v>
      </c>
      <c r="M329" s="95" t="s">
        <v>422</v>
      </c>
      <c r="N329" s="95" t="s">
        <v>18</v>
      </c>
      <c r="O329" s="95" t="s">
        <v>423</v>
      </c>
      <c r="P329" s="95" t="s">
        <v>120</v>
      </c>
      <c r="Q329" s="94" t="s">
        <v>40</v>
      </c>
      <c r="R329" s="94" t="s">
        <v>64</v>
      </c>
    </row>
    <row r="330" spans="1:18" ht="21.75">
      <c r="A330" s="74">
        <v>110</v>
      </c>
      <c r="B330" s="75" t="s">
        <v>2327</v>
      </c>
      <c r="C330" s="75" t="s">
        <v>96</v>
      </c>
      <c r="D330" s="71">
        <v>44531</v>
      </c>
      <c r="E330" s="76">
        <v>44531</v>
      </c>
      <c r="F330" s="72"/>
      <c r="G330" s="72"/>
      <c r="H330" s="73"/>
      <c r="I330" s="75" t="s">
        <v>58</v>
      </c>
      <c r="J330" s="70"/>
      <c r="K330" s="76">
        <v>44895</v>
      </c>
      <c r="L330" s="77" t="s">
        <v>3</v>
      </c>
      <c r="M330" s="75" t="s">
        <v>2328</v>
      </c>
      <c r="N330" s="75" t="s">
        <v>1884</v>
      </c>
      <c r="O330" s="75" t="s">
        <v>1823</v>
      </c>
      <c r="P330" s="75" t="s">
        <v>358</v>
      </c>
      <c r="Q330" s="77" t="s">
        <v>495</v>
      </c>
      <c r="R330" s="77" t="s">
        <v>2042</v>
      </c>
    </row>
    <row r="331" spans="1:18" ht="21.75">
      <c r="A331" s="70" t="s">
        <v>1667</v>
      </c>
      <c r="B331" s="70"/>
      <c r="C331" s="70"/>
      <c r="D331" s="71"/>
      <c r="E331" s="72"/>
      <c r="F331" s="72"/>
      <c r="G331" s="72"/>
      <c r="H331" s="73"/>
      <c r="I331" s="70"/>
      <c r="J331" s="70"/>
      <c r="K331" s="72"/>
      <c r="L331" s="77" t="s">
        <v>10</v>
      </c>
      <c r="M331" s="75" t="s">
        <v>2472</v>
      </c>
      <c r="N331" s="75" t="s">
        <v>1664</v>
      </c>
      <c r="O331" s="70"/>
      <c r="P331" s="75" t="s">
        <v>433</v>
      </c>
      <c r="Q331" s="77" t="s">
        <v>73</v>
      </c>
      <c r="R331" s="77" t="s">
        <v>495</v>
      </c>
    </row>
    <row r="332" spans="1:18" ht="21.75">
      <c r="A332" s="70" t="s">
        <v>1667</v>
      </c>
      <c r="B332" s="70"/>
      <c r="C332" s="70"/>
      <c r="D332" s="71"/>
      <c r="E332" s="72"/>
      <c r="F332" s="72"/>
      <c r="G332" s="72"/>
      <c r="H332" s="73"/>
      <c r="I332" s="70"/>
      <c r="J332" s="70"/>
      <c r="K332" s="72"/>
      <c r="L332" s="77" t="s">
        <v>10</v>
      </c>
      <c r="M332" s="75" t="s">
        <v>338</v>
      </c>
      <c r="N332" s="75" t="s">
        <v>29</v>
      </c>
      <c r="O332" s="75" t="s">
        <v>339</v>
      </c>
      <c r="P332" s="75" t="s">
        <v>120</v>
      </c>
      <c r="Q332" s="77" t="s">
        <v>72</v>
      </c>
      <c r="R332" s="77" t="s">
        <v>167</v>
      </c>
    </row>
    <row r="333" spans="1:18" ht="21.75">
      <c r="A333" s="89" t="s">
        <v>1667</v>
      </c>
      <c r="B333" s="89"/>
      <c r="C333" s="89"/>
      <c r="D333" s="90"/>
      <c r="E333" s="91"/>
      <c r="F333" s="91"/>
      <c r="G333" s="91"/>
      <c r="H333" s="92"/>
      <c r="I333" s="89"/>
      <c r="J333" s="89"/>
      <c r="K333" s="91"/>
      <c r="L333" s="94" t="s">
        <v>16</v>
      </c>
      <c r="M333" s="95" t="s">
        <v>413</v>
      </c>
      <c r="N333" s="95" t="s">
        <v>18</v>
      </c>
      <c r="O333" s="95" t="s">
        <v>369</v>
      </c>
      <c r="P333" s="95" t="s">
        <v>120</v>
      </c>
      <c r="Q333" s="94" t="s">
        <v>59</v>
      </c>
      <c r="R333" s="94" t="s">
        <v>72</v>
      </c>
    </row>
    <row r="334" spans="1:18" ht="21.75">
      <c r="A334" s="74">
        <v>111</v>
      </c>
      <c r="B334" s="75" t="s">
        <v>424</v>
      </c>
      <c r="C334" s="75" t="s">
        <v>96</v>
      </c>
      <c r="D334" s="71">
        <v>37553</v>
      </c>
      <c r="E334" s="76">
        <v>41941</v>
      </c>
      <c r="F334" s="72"/>
      <c r="G334" s="72"/>
      <c r="H334" s="73"/>
      <c r="I334" s="75" t="s">
        <v>58</v>
      </c>
      <c r="J334" s="70"/>
      <c r="K334" s="76">
        <v>50679</v>
      </c>
      <c r="L334" s="77" t="s">
        <v>3</v>
      </c>
      <c r="M334" s="75" t="s">
        <v>411</v>
      </c>
      <c r="N334" s="75" t="s">
        <v>1884</v>
      </c>
      <c r="O334" s="75" t="s">
        <v>412</v>
      </c>
      <c r="P334" s="75" t="s">
        <v>414</v>
      </c>
      <c r="Q334" s="77" t="s">
        <v>78</v>
      </c>
      <c r="R334" s="77" t="s">
        <v>73</v>
      </c>
    </row>
    <row r="335" spans="1:18" ht="21.75">
      <c r="A335" s="70" t="s">
        <v>1667</v>
      </c>
      <c r="B335" s="70"/>
      <c r="C335" s="70"/>
      <c r="D335" s="71"/>
      <c r="E335" s="72"/>
      <c r="F335" s="72"/>
      <c r="G335" s="72"/>
      <c r="H335" s="73"/>
      <c r="I335" s="70"/>
      <c r="J335" s="70"/>
      <c r="K335" s="72"/>
      <c r="L335" s="77" t="s">
        <v>10</v>
      </c>
      <c r="M335" s="75" t="s">
        <v>425</v>
      </c>
      <c r="N335" s="75" t="s">
        <v>29</v>
      </c>
      <c r="O335" s="75" t="s">
        <v>377</v>
      </c>
      <c r="P335" s="75" t="s">
        <v>120</v>
      </c>
      <c r="Q335" s="77" t="s">
        <v>8</v>
      </c>
      <c r="R335" s="77" t="s">
        <v>27</v>
      </c>
    </row>
    <row r="336" spans="1:18" ht="21.75">
      <c r="A336" s="89" t="s">
        <v>1667</v>
      </c>
      <c r="B336" s="89"/>
      <c r="C336" s="89"/>
      <c r="D336" s="90"/>
      <c r="E336" s="91"/>
      <c r="F336" s="91"/>
      <c r="G336" s="91"/>
      <c r="H336" s="92"/>
      <c r="I336" s="89"/>
      <c r="J336" s="89"/>
      <c r="K336" s="91"/>
      <c r="L336" s="94" t="s">
        <v>16</v>
      </c>
      <c r="M336" s="95" t="s">
        <v>413</v>
      </c>
      <c r="N336" s="95" t="s">
        <v>18</v>
      </c>
      <c r="O336" s="95" t="s">
        <v>369</v>
      </c>
      <c r="P336" s="95" t="s">
        <v>120</v>
      </c>
      <c r="Q336" s="94" t="s">
        <v>79</v>
      </c>
      <c r="R336" s="94" t="s">
        <v>8</v>
      </c>
    </row>
    <row r="337" spans="1:18" ht="21.75">
      <c r="A337" s="74">
        <v>112</v>
      </c>
      <c r="B337" s="75" t="s">
        <v>1918</v>
      </c>
      <c r="C337" s="75" t="s">
        <v>96</v>
      </c>
      <c r="D337" s="71">
        <v>43445</v>
      </c>
      <c r="E337" s="76">
        <v>43445</v>
      </c>
      <c r="F337" s="72"/>
      <c r="G337" s="72"/>
      <c r="H337" s="73"/>
      <c r="I337" s="75" t="s">
        <v>58</v>
      </c>
      <c r="J337" s="70"/>
      <c r="K337" s="76">
        <v>53601</v>
      </c>
      <c r="L337" s="77" t="s">
        <v>3</v>
      </c>
      <c r="M337" s="75" t="s">
        <v>2106</v>
      </c>
      <c r="N337" s="75" t="s">
        <v>1884</v>
      </c>
      <c r="O337" s="75" t="s">
        <v>2107</v>
      </c>
      <c r="P337" s="75" t="s">
        <v>358</v>
      </c>
      <c r="Q337" s="77" t="s">
        <v>117</v>
      </c>
      <c r="R337" s="77" t="s">
        <v>1837</v>
      </c>
    </row>
    <row r="338" spans="1:18" ht="43.5">
      <c r="A338" s="110" t="s">
        <v>1667</v>
      </c>
      <c r="B338" s="110"/>
      <c r="C338" s="110"/>
      <c r="D338" s="111"/>
      <c r="E338" s="112"/>
      <c r="F338" s="112"/>
      <c r="G338" s="112"/>
      <c r="H338" s="113"/>
      <c r="I338" s="110"/>
      <c r="J338" s="110"/>
      <c r="K338" s="112"/>
      <c r="L338" s="114" t="s">
        <v>10</v>
      </c>
      <c r="M338" s="115" t="s">
        <v>2510</v>
      </c>
      <c r="N338" s="110" t="s">
        <v>1664</v>
      </c>
      <c r="O338" s="110" t="s">
        <v>2108</v>
      </c>
      <c r="P338" s="110" t="s">
        <v>433</v>
      </c>
      <c r="Q338" s="114" t="s">
        <v>167</v>
      </c>
      <c r="R338" s="114" t="s">
        <v>117</v>
      </c>
    </row>
    <row r="339" spans="1:18" ht="21.75">
      <c r="A339" s="70" t="s">
        <v>1667</v>
      </c>
      <c r="B339" s="70"/>
      <c r="C339" s="70"/>
      <c r="D339" s="71"/>
      <c r="E339" s="72"/>
      <c r="F339" s="72"/>
      <c r="G339" s="72"/>
      <c r="H339" s="73"/>
      <c r="I339" s="70"/>
      <c r="J339" s="70"/>
      <c r="K339" s="72"/>
      <c r="L339" s="77" t="s">
        <v>10</v>
      </c>
      <c r="M339" s="75" t="s">
        <v>338</v>
      </c>
      <c r="N339" s="75" t="s">
        <v>29</v>
      </c>
      <c r="O339" s="75" t="s">
        <v>339</v>
      </c>
      <c r="P339" s="75" t="s">
        <v>120</v>
      </c>
      <c r="Q339" s="77" t="s">
        <v>72</v>
      </c>
      <c r="R339" s="77" t="s">
        <v>109</v>
      </c>
    </row>
    <row r="340" spans="1:18" ht="21.75">
      <c r="A340" s="89" t="s">
        <v>1667</v>
      </c>
      <c r="B340" s="89"/>
      <c r="C340" s="89"/>
      <c r="D340" s="90"/>
      <c r="E340" s="91"/>
      <c r="F340" s="91"/>
      <c r="G340" s="91"/>
      <c r="H340" s="92"/>
      <c r="I340" s="89"/>
      <c r="J340" s="89"/>
      <c r="K340" s="91"/>
      <c r="L340" s="94" t="s">
        <v>16</v>
      </c>
      <c r="M340" s="95" t="s">
        <v>422</v>
      </c>
      <c r="N340" s="95" t="s">
        <v>18</v>
      </c>
      <c r="O340" s="95" t="s">
        <v>423</v>
      </c>
      <c r="P340" s="95" t="s">
        <v>120</v>
      </c>
      <c r="Q340" s="94" t="s">
        <v>78</v>
      </c>
      <c r="R340" s="94" t="s">
        <v>99</v>
      </c>
    </row>
    <row r="341" spans="1:18" ht="21.75">
      <c r="A341" s="74">
        <v>113</v>
      </c>
      <c r="B341" s="75" t="s">
        <v>1734</v>
      </c>
      <c r="C341" s="75" t="s">
        <v>96</v>
      </c>
      <c r="D341" s="71">
        <v>42767</v>
      </c>
      <c r="E341" s="76">
        <v>42767</v>
      </c>
      <c r="F341" s="72"/>
      <c r="G341" s="72"/>
      <c r="H341" s="73"/>
      <c r="I341" s="75" t="s">
        <v>58</v>
      </c>
      <c r="J341" s="70"/>
      <c r="K341" s="76">
        <v>48488</v>
      </c>
      <c r="L341" s="77" t="s">
        <v>3</v>
      </c>
      <c r="M341" s="75" t="s">
        <v>329</v>
      </c>
      <c r="N341" s="75" t="s">
        <v>5</v>
      </c>
      <c r="O341" s="75" t="s">
        <v>330</v>
      </c>
      <c r="P341" s="75" t="s">
        <v>7</v>
      </c>
      <c r="Q341" s="77" t="s">
        <v>121</v>
      </c>
      <c r="R341" s="77" t="s">
        <v>117</v>
      </c>
    </row>
    <row r="342" spans="1:18" ht="21.75">
      <c r="A342" s="70" t="s">
        <v>1667</v>
      </c>
      <c r="B342" s="70"/>
      <c r="C342" s="70"/>
      <c r="D342" s="71"/>
      <c r="E342" s="72"/>
      <c r="F342" s="72"/>
      <c r="G342" s="72"/>
      <c r="H342" s="73"/>
      <c r="I342" s="70"/>
      <c r="J342" s="70"/>
      <c r="K342" s="72"/>
      <c r="L342" s="77" t="s">
        <v>10</v>
      </c>
      <c r="M342" s="75" t="s">
        <v>2109</v>
      </c>
      <c r="N342" s="75" t="s">
        <v>29</v>
      </c>
      <c r="O342" s="75" t="s">
        <v>2110</v>
      </c>
      <c r="P342" s="75" t="s">
        <v>7</v>
      </c>
      <c r="Q342" s="77" t="s">
        <v>40</v>
      </c>
      <c r="R342" s="77" t="s">
        <v>41</v>
      </c>
    </row>
    <row r="343" spans="1:18" ht="21.75">
      <c r="A343" s="89" t="s">
        <v>1667</v>
      </c>
      <c r="B343" s="89"/>
      <c r="C343" s="89"/>
      <c r="D343" s="90"/>
      <c r="E343" s="91"/>
      <c r="F343" s="91"/>
      <c r="G343" s="91"/>
      <c r="H343" s="92"/>
      <c r="I343" s="89"/>
      <c r="J343" s="89"/>
      <c r="K343" s="91"/>
      <c r="L343" s="94" t="s">
        <v>16</v>
      </c>
      <c r="M343" s="95" t="s">
        <v>1303</v>
      </c>
      <c r="N343" s="95" t="s">
        <v>43</v>
      </c>
      <c r="O343" s="95" t="s">
        <v>1304</v>
      </c>
      <c r="P343" s="95" t="s">
        <v>45</v>
      </c>
      <c r="Q343" s="94" t="s">
        <v>47</v>
      </c>
      <c r="R343" s="94" t="s">
        <v>54</v>
      </c>
    </row>
    <row r="344" spans="1:18" ht="21.75">
      <c r="A344" s="74">
        <v>114</v>
      </c>
      <c r="B344" s="75" t="s">
        <v>429</v>
      </c>
      <c r="C344" s="75" t="s">
        <v>96</v>
      </c>
      <c r="D344" s="71">
        <v>42356</v>
      </c>
      <c r="E344" s="76">
        <v>42356</v>
      </c>
      <c r="F344" s="72"/>
      <c r="G344" s="72"/>
      <c r="H344" s="73"/>
      <c r="I344" s="75" t="s">
        <v>58</v>
      </c>
      <c r="J344" s="70"/>
      <c r="K344" s="76">
        <v>51775</v>
      </c>
      <c r="L344" s="77" t="s">
        <v>3</v>
      </c>
      <c r="M344" s="75" t="s">
        <v>329</v>
      </c>
      <c r="N344" s="75" t="s">
        <v>5</v>
      </c>
      <c r="O344" s="75" t="s">
        <v>330</v>
      </c>
      <c r="P344" s="75" t="s">
        <v>7</v>
      </c>
      <c r="Q344" s="77" t="s">
        <v>38</v>
      </c>
      <c r="R344" s="77" t="s">
        <v>117</v>
      </c>
    </row>
    <row r="345" spans="1:18" ht="21.75">
      <c r="A345" s="70" t="s">
        <v>1667</v>
      </c>
      <c r="B345" s="70"/>
      <c r="C345" s="70"/>
      <c r="D345" s="71"/>
      <c r="E345" s="72"/>
      <c r="F345" s="72"/>
      <c r="G345" s="72"/>
      <c r="H345" s="73"/>
      <c r="I345" s="70"/>
      <c r="J345" s="70"/>
      <c r="K345" s="72"/>
      <c r="L345" s="77" t="s">
        <v>10</v>
      </c>
      <c r="M345" s="75" t="s">
        <v>403</v>
      </c>
      <c r="N345" s="75" t="s">
        <v>29</v>
      </c>
      <c r="O345" s="75" t="s">
        <v>333</v>
      </c>
      <c r="P345" s="75" t="s">
        <v>120</v>
      </c>
      <c r="Q345" s="77" t="s">
        <v>194</v>
      </c>
      <c r="R345" s="77" t="s">
        <v>121</v>
      </c>
    </row>
    <row r="346" spans="1:18" ht="21.75">
      <c r="A346" s="89" t="s">
        <v>1667</v>
      </c>
      <c r="B346" s="89"/>
      <c r="C346" s="89"/>
      <c r="D346" s="90"/>
      <c r="E346" s="91"/>
      <c r="F346" s="91"/>
      <c r="G346" s="91"/>
      <c r="H346" s="92"/>
      <c r="I346" s="89"/>
      <c r="J346" s="89"/>
      <c r="K346" s="91"/>
      <c r="L346" s="94" t="s">
        <v>16</v>
      </c>
      <c r="M346" s="95" t="s">
        <v>422</v>
      </c>
      <c r="N346" s="95" t="s">
        <v>18</v>
      </c>
      <c r="O346" s="95" t="s">
        <v>423</v>
      </c>
      <c r="P346" s="95" t="s">
        <v>120</v>
      </c>
      <c r="Q346" s="94" t="s">
        <v>64</v>
      </c>
      <c r="R346" s="94" t="s">
        <v>9</v>
      </c>
    </row>
    <row r="347" spans="1:18" ht="21.75">
      <c r="A347" s="74">
        <v>115</v>
      </c>
      <c r="B347" s="75" t="s">
        <v>430</v>
      </c>
      <c r="C347" s="75" t="s">
        <v>96</v>
      </c>
      <c r="D347" s="71">
        <v>39758</v>
      </c>
      <c r="E347" s="76">
        <v>39758</v>
      </c>
      <c r="F347" s="72"/>
      <c r="G347" s="72"/>
      <c r="H347" s="73"/>
      <c r="I347" s="75" t="s">
        <v>58</v>
      </c>
      <c r="J347" s="70"/>
      <c r="K347" s="76">
        <v>49218</v>
      </c>
      <c r="L347" s="77" t="s">
        <v>3</v>
      </c>
      <c r="M347" s="75" t="s">
        <v>362</v>
      </c>
      <c r="N347" s="75" t="s">
        <v>1884</v>
      </c>
      <c r="O347" s="75" t="s">
        <v>357</v>
      </c>
      <c r="P347" s="75" t="s">
        <v>358</v>
      </c>
      <c r="Q347" s="77" t="s">
        <v>78</v>
      </c>
      <c r="R347" s="77" t="s">
        <v>38</v>
      </c>
    </row>
    <row r="348" spans="1:18" ht="21.75">
      <c r="A348" s="70" t="s">
        <v>1667</v>
      </c>
      <c r="B348" s="70"/>
      <c r="C348" s="70"/>
      <c r="D348" s="71"/>
      <c r="E348" s="72"/>
      <c r="F348" s="72"/>
      <c r="G348" s="72"/>
      <c r="H348" s="73"/>
      <c r="I348" s="70"/>
      <c r="J348" s="70"/>
      <c r="K348" s="72"/>
      <c r="L348" s="77" t="s">
        <v>10</v>
      </c>
      <c r="M348" s="75" t="s">
        <v>431</v>
      </c>
      <c r="N348" s="75" t="s">
        <v>11</v>
      </c>
      <c r="O348" s="75" t="s">
        <v>432</v>
      </c>
      <c r="P348" s="75" t="s">
        <v>433</v>
      </c>
      <c r="Q348" s="77" t="s">
        <v>9</v>
      </c>
      <c r="R348" s="77" t="s">
        <v>78</v>
      </c>
    </row>
    <row r="349" spans="1:18" ht="21.75">
      <c r="A349" s="89" t="s">
        <v>1667</v>
      </c>
      <c r="B349" s="89"/>
      <c r="C349" s="89"/>
      <c r="D349" s="90"/>
      <c r="E349" s="91"/>
      <c r="F349" s="91"/>
      <c r="G349" s="91"/>
      <c r="H349" s="92"/>
      <c r="I349" s="89"/>
      <c r="J349" s="89"/>
      <c r="K349" s="91"/>
      <c r="L349" s="94" t="s">
        <v>16</v>
      </c>
      <c r="M349" s="95" t="s">
        <v>413</v>
      </c>
      <c r="N349" s="95" t="s">
        <v>18</v>
      </c>
      <c r="O349" s="95" t="s">
        <v>369</v>
      </c>
      <c r="P349" s="95" t="s">
        <v>120</v>
      </c>
      <c r="Q349" s="94" t="s">
        <v>76</v>
      </c>
      <c r="R349" s="94" t="s">
        <v>40</v>
      </c>
    </row>
    <row r="350" spans="1:18" ht="21.75">
      <c r="A350" s="74">
        <v>116</v>
      </c>
      <c r="B350" s="75" t="s">
        <v>438</v>
      </c>
      <c r="C350" s="75" t="s">
        <v>96</v>
      </c>
      <c r="D350" s="71">
        <v>42262</v>
      </c>
      <c r="E350" s="76">
        <v>42262</v>
      </c>
      <c r="F350" s="72"/>
      <c r="G350" s="72"/>
      <c r="H350" s="73"/>
      <c r="I350" s="75" t="s">
        <v>58</v>
      </c>
      <c r="J350" s="70"/>
      <c r="K350" s="76">
        <v>51410</v>
      </c>
      <c r="L350" s="77" t="s">
        <v>3</v>
      </c>
      <c r="M350" s="75" t="s">
        <v>439</v>
      </c>
      <c r="N350" s="75" t="s">
        <v>1884</v>
      </c>
      <c r="O350" s="75" t="s">
        <v>440</v>
      </c>
      <c r="P350" s="75" t="s">
        <v>441</v>
      </c>
      <c r="Q350" s="77" t="s">
        <v>72</v>
      </c>
      <c r="R350" s="77" t="s">
        <v>117</v>
      </c>
    </row>
    <row r="351" spans="1:18" ht="21.75">
      <c r="A351" s="70" t="s">
        <v>1667</v>
      </c>
      <c r="B351" s="70"/>
      <c r="C351" s="70"/>
      <c r="D351" s="71"/>
      <c r="E351" s="72"/>
      <c r="F351" s="72"/>
      <c r="G351" s="72"/>
      <c r="H351" s="73"/>
      <c r="I351" s="70"/>
      <c r="J351" s="70"/>
      <c r="K351" s="72"/>
      <c r="L351" s="77" t="s">
        <v>10</v>
      </c>
      <c r="M351" s="75" t="s">
        <v>442</v>
      </c>
      <c r="N351" s="75" t="s">
        <v>29</v>
      </c>
      <c r="O351" s="75" t="s">
        <v>443</v>
      </c>
      <c r="P351" s="75" t="s">
        <v>31</v>
      </c>
      <c r="Q351" s="77" t="s">
        <v>27</v>
      </c>
      <c r="R351" s="77" t="s">
        <v>194</v>
      </c>
    </row>
    <row r="352" spans="1:18" ht="21.75">
      <c r="A352" s="89" t="s">
        <v>1667</v>
      </c>
      <c r="B352" s="89"/>
      <c r="C352" s="89"/>
      <c r="D352" s="90"/>
      <c r="E352" s="91"/>
      <c r="F352" s="91"/>
      <c r="G352" s="91"/>
      <c r="H352" s="92"/>
      <c r="I352" s="89"/>
      <c r="J352" s="89"/>
      <c r="K352" s="91"/>
      <c r="L352" s="94" t="s">
        <v>16</v>
      </c>
      <c r="M352" s="95" t="s">
        <v>124</v>
      </c>
      <c r="N352" s="95" t="s">
        <v>18</v>
      </c>
      <c r="O352" s="95" t="s">
        <v>89</v>
      </c>
      <c r="P352" s="95" t="s">
        <v>31</v>
      </c>
      <c r="Q352" s="94" t="s">
        <v>40</v>
      </c>
      <c r="R352" s="94" t="s">
        <v>64</v>
      </c>
    </row>
    <row r="353" spans="1:20" ht="21.75">
      <c r="A353" s="74">
        <v>117</v>
      </c>
      <c r="B353" s="75" t="s">
        <v>444</v>
      </c>
      <c r="C353" s="75" t="s">
        <v>96</v>
      </c>
      <c r="D353" s="71">
        <v>42219</v>
      </c>
      <c r="E353" s="76">
        <v>42219</v>
      </c>
      <c r="F353" s="72"/>
      <c r="G353" s="72"/>
      <c r="H353" s="73"/>
      <c r="I353" s="75" t="s">
        <v>58</v>
      </c>
      <c r="J353" s="70"/>
      <c r="K353" s="76">
        <v>53601</v>
      </c>
      <c r="L353" s="77" t="s">
        <v>3</v>
      </c>
      <c r="M353" s="75" t="s">
        <v>445</v>
      </c>
      <c r="N353" s="75" t="s">
        <v>1884</v>
      </c>
      <c r="O353" s="75" t="s">
        <v>446</v>
      </c>
      <c r="P353" s="75" t="s">
        <v>447</v>
      </c>
      <c r="Q353" s="77" t="s">
        <v>72</v>
      </c>
      <c r="R353" s="77" t="s">
        <v>117</v>
      </c>
    </row>
    <row r="354" spans="1:20" ht="21.75">
      <c r="A354" s="70" t="s">
        <v>1667</v>
      </c>
      <c r="B354" s="70"/>
      <c r="C354" s="70"/>
      <c r="D354" s="71"/>
      <c r="E354" s="72"/>
      <c r="F354" s="72"/>
      <c r="G354" s="72"/>
      <c r="H354" s="73"/>
      <c r="I354" s="70"/>
      <c r="J354" s="70"/>
      <c r="K354" s="72"/>
      <c r="L354" s="77" t="s">
        <v>10</v>
      </c>
      <c r="M354" s="75" t="s">
        <v>448</v>
      </c>
      <c r="N354" s="75" t="s">
        <v>11</v>
      </c>
      <c r="O354" s="75" t="s">
        <v>357</v>
      </c>
      <c r="P354" s="75" t="s">
        <v>449</v>
      </c>
      <c r="Q354" s="77" t="s">
        <v>99</v>
      </c>
      <c r="R354" s="77" t="s">
        <v>72</v>
      </c>
    </row>
    <row r="355" spans="1:20" s="116" customFormat="1" ht="21.75">
      <c r="A355" s="89" t="s">
        <v>1667</v>
      </c>
      <c r="B355" s="89"/>
      <c r="C355" s="89"/>
      <c r="D355" s="90"/>
      <c r="E355" s="91"/>
      <c r="F355" s="91"/>
      <c r="G355" s="91"/>
      <c r="H355" s="92"/>
      <c r="I355" s="89"/>
      <c r="J355" s="89"/>
      <c r="K355" s="91"/>
      <c r="L355" s="94" t="s">
        <v>16</v>
      </c>
      <c r="M355" s="95" t="s">
        <v>450</v>
      </c>
      <c r="N355" s="95" t="s">
        <v>18</v>
      </c>
      <c r="O355" s="95" t="s">
        <v>451</v>
      </c>
      <c r="P355" s="95" t="s">
        <v>87</v>
      </c>
      <c r="Q355" s="94" t="s">
        <v>194</v>
      </c>
      <c r="R355" s="94" t="s">
        <v>38</v>
      </c>
      <c r="S355"/>
      <c r="T355"/>
    </row>
    <row r="356" spans="1:20" ht="21.75">
      <c r="A356" s="74">
        <v>118</v>
      </c>
      <c r="B356" s="75" t="s">
        <v>467</v>
      </c>
      <c r="C356" s="75" t="s">
        <v>96</v>
      </c>
      <c r="D356" s="71">
        <v>34722</v>
      </c>
      <c r="E356" s="76">
        <v>42125</v>
      </c>
      <c r="F356" s="72"/>
      <c r="G356" s="72"/>
      <c r="H356" s="73"/>
      <c r="I356" s="75" t="s">
        <v>58</v>
      </c>
      <c r="J356" s="70"/>
      <c r="K356" s="76">
        <v>47392</v>
      </c>
      <c r="L356" s="77" t="s">
        <v>3</v>
      </c>
      <c r="M356" s="75" t="s">
        <v>401</v>
      </c>
      <c r="N356" s="75" t="s">
        <v>88</v>
      </c>
      <c r="O356" s="75" t="s">
        <v>402</v>
      </c>
      <c r="P356" s="75" t="s">
        <v>120</v>
      </c>
      <c r="Q356" s="77" t="s">
        <v>72</v>
      </c>
      <c r="R356" s="77" t="s">
        <v>73</v>
      </c>
    </row>
    <row r="357" spans="1:20" ht="21.75">
      <c r="A357" s="70" t="s">
        <v>1667</v>
      </c>
      <c r="B357" s="70"/>
      <c r="C357" s="70"/>
      <c r="D357" s="71"/>
      <c r="E357" s="72"/>
      <c r="F357" s="72"/>
      <c r="G357" s="72"/>
      <c r="H357" s="73"/>
      <c r="I357" s="70"/>
      <c r="J357" s="70"/>
      <c r="K357" s="72"/>
      <c r="L357" s="77" t="s">
        <v>10</v>
      </c>
      <c r="M357" s="75" t="s">
        <v>468</v>
      </c>
      <c r="N357" s="75" t="s">
        <v>29</v>
      </c>
      <c r="O357" s="75" t="s">
        <v>469</v>
      </c>
      <c r="P357" s="75" t="s">
        <v>120</v>
      </c>
      <c r="Q357" s="77" t="s">
        <v>8</v>
      </c>
      <c r="R357" s="77" t="s">
        <v>27</v>
      </c>
    </row>
    <row r="358" spans="1:20" ht="21.75">
      <c r="A358" s="89" t="s">
        <v>1667</v>
      </c>
      <c r="B358" s="89"/>
      <c r="C358" s="89"/>
      <c r="D358" s="90"/>
      <c r="E358" s="91"/>
      <c r="F358" s="91"/>
      <c r="G358" s="91"/>
      <c r="H358" s="92"/>
      <c r="I358" s="89"/>
      <c r="J358" s="89"/>
      <c r="K358" s="91"/>
      <c r="L358" s="94" t="s">
        <v>16</v>
      </c>
      <c r="M358" s="95" t="s">
        <v>470</v>
      </c>
      <c r="N358" s="95" t="s">
        <v>69</v>
      </c>
      <c r="O358" s="95" t="s">
        <v>197</v>
      </c>
      <c r="P358" s="95" t="s">
        <v>471</v>
      </c>
      <c r="Q358" s="94" t="s">
        <v>101</v>
      </c>
      <c r="R358" s="94" t="s">
        <v>76</v>
      </c>
    </row>
    <row r="359" spans="1:20" ht="21.75">
      <c r="A359" s="74">
        <v>119</v>
      </c>
      <c r="B359" s="75" t="s">
        <v>2224</v>
      </c>
      <c r="C359" s="75" t="s">
        <v>96</v>
      </c>
      <c r="D359" s="71">
        <v>44046</v>
      </c>
      <c r="E359" s="76">
        <v>44046</v>
      </c>
      <c r="F359" s="72"/>
      <c r="G359" s="72"/>
      <c r="H359" s="73"/>
      <c r="I359" s="75" t="s">
        <v>58</v>
      </c>
      <c r="J359" s="70"/>
      <c r="K359" s="76">
        <v>51044</v>
      </c>
      <c r="L359" s="77" t="s">
        <v>3</v>
      </c>
      <c r="M359" s="75" t="s">
        <v>1745</v>
      </c>
      <c r="N359" s="75" t="s">
        <v>88</v>
      </c>
      <c r="O359" s="75" t="s">
        <v>377</v>
      </c>
      <c r="P359" s="75" t="s">
        <v>106</v>
      </c>
      <c r="Q359" s="77" t="s">
        <v>38</v>
      </c>
      <c r="R359" s="77" t="s">
        <v>73</v>
      </c>
    </row>
    <row r="360" spans="1:20" ht="21.75">
      <c r="A360" s="70" t="s">
        <v>1667</v>
      </c>
      <c r="B360" s="70"/>
      <c r="C360" s="70"/>
      <c r="D360" s="71"/>
      <c r="E360" s="72"/>
      <c r="F360" s="72"/>
      <c r="G360" s="72"/>
      <c r="H360" s="73"/>
      <c r="I360" s="70"/>
      <c r="J360" s="70"/>
      <c r="K360" s="72"/>
      <c r="L360" s="77" t="s">
        <v>10</v>
      </c>
      <c r="M360" s="75" t="s">
        <v>425</v>
      </c>
      <c r="N360" s="75" t="s">
        <v>29</v>
      </c>
      <c r="O360" s="75" t="s">
        <v>377</v>
      </c>
      <c r="P360" s="75" t="s">
        <v>106</v>
      </c>
      <c r="Q360" s="77" t="s">
        <v>194</v>
      </c>
      <c r="R360" s="77" t="s">
        <v>59</v>
      </c>
    </row>
    <row r="361" spans="1:20" ht="21.75">
      <c r="A361" s="89" t="s">
        <v>1667</v>
      </c>
      <c r="B361" s="89"/>
      <c r="C361" s="89"/>
      <c r="D361" s="90"/>
      <c r="E361" s="91"/>
      <c r="F361" s="91"/>
      <c r="G361" s="91"/>
      <c r="H361" s="92"/>
      <c r="I361" s="89"/>
      <c r="J361" s="89"/>
      <c r="K361" s="91"/>
      <c r="L361" s="94" t="s">
        <v>16</v>
      </c>
      <c r="M361" s="95" t="s">
        <v>436</v>
      </c>
      <c r="N361" s="95" t="s">
        <v>18</v>
      </c>
      <c r="O361" s="95" t="s">
        <v>437</v>
      </c>
      <c r="P361" s="95" t="s">
        <v>657</v>
      </c>
      <c r="Q361" s="94" t="s">
        <v>26</v>
      </c>
      <c r="R361" s="94" t="s">
        <v>27</v>
      </c>
    </row>
    <row r="362" spans="1:20" ht="21.75">
      <c r="A362" s="74">
        <v>120</v>
      </c>
      <c r="B362" s="75" t="s">
        <v>1819</v>
      </c>
      <c r="C362" s="75" t="s">
        <v>96</v>
      </c>
      <c r="D362" s="71">
        <v>43040</v>
      </c>
      <c r="E362" s="76">
        <v>43040</v>
      </c>
      <c r="F362" s="72"/>
      <c r="G362" s="72"/>
      <c r="H362" s="73"/>
      <c r="I362" s="75" t="s">
        <v>58</v>
      </c>
      <c r="J362" s="70"/>
      <c r="K362" s="76">
        <v>52871</v>
      </c>
      <c r="L362" s="77" t="s">
        <v>3</v>
      </c>
      <c r="M362" s="75" t="s">
        <v>36</v>
      </c>
      <c r="N362" s="75" t="s">
        <v>5</v>
      </c>
      <c r="O362" s="75" t="s">
        <v>37</v>
      </c>
      <c r="P362" s="75" t="s">
        <v>7</v>
      </c>
      <c r="Q362" s="77" t="s">
        <v>60</v>
      </c>
      <c r="R362" s="77" t="s">
        <v>1768</v>
      </c>
    </row>
    <row r="363" spans="1:20" ht="21.75">
      <c r="A363" s="70" t="s">
        <v>1667</v>
      </c>
      <c r="B363" s="70"/>
      <c r="C363" s="70"/>
      <c r="D363" s="71"/>
      <c r="E363" s="72"/>
      <c r="F363" s="72"/>
      <c r="G363" s="72"/>
      <c r="H363" s="73"/>
      <c r="I363" s="70"/>
      <c r="J363" s="70"/>
      <c r="K363" s="72"/>
      <c r="L363" s="77" t="s">
        <v>10</v>
      </c>
      <c r="M363" s="75" t="s">
        <v>1374</v>
      </c>
      <c r="N363" s="75" t="s">
        <v>29</v>
      </c>
      <c r="O363" s="75" t="s">
        <v>486</v>
      </c>
      <c r="P363" s="75" t="s">
        <v>31</v>
      </c>
      <c r="Q363" s="77" t="s">
        <v>59</v>
      </c>
      <c r="R363" s="77" t="s">
        <v>72</v>
      </c>
    </row>
    <row r="364" spans="1:20" ht="21.75">
      <c r="A364" s="89" t="s">
        <v>1667</v>
      </c>
      <c r="B364" s="89"/>
      <c r="C364" s="89"/>
      <c r="D364" s="90"/>
      <c r="E364" s="91"/>
      <c r="F364" s="91"/>
      <c r="G364" s="91"/>
      <c r="H364" s="92"/>
      <c r="I364" s="89"/>
      <c r="J364" s="89"/>
      <c r="K364" s="91"/>
      <c r="L364" s="94" t="s">
        <v>16</v>
      </c>
      <c r="M364" s="95" t="s">
        <v>1824</v>
      </c>
      <c r="N364" s="95" t="s">
        <v>18</v>
      </c>
      <c r="O364" s="95" t="s">
        <v>1825</v>
      </c>
      <c r="P364" s="95" t="s">
        <v>120</v>
      </c>
      <c r="Q364" s="94" t="s">
        <v>27</v>
      </c>
      <c r="R364" s="94" t="s">
        <v>59</v>
      </c>
    </row>
    <row r="365" spans="1:20" ht="21.75">
      <c r="A365" s="74">
        <v>121</v>
      </c>
      <c r="B365" s="75" t="s">
        <v>472</v>
      </c>
      <c r="C365" s="75" t="s">
        <v>96</v>
      </c>
      <c r="D365" s="71">
        <v>34698</v>
      </c>
      <c r="E365" s="76">
        <v>41759</v>
      </c>
      <c r="F365" s="72"/>
      <c r="G365" s="72"/>
      <c r="H365" s="73"/>
      <c r="I365" s="75" t="s">
        <v>2</v>
      </c>
      <c r="J365" s="70"/>
      <c r="K365" s="76">
        <v>47027</v>
      </c>
      <c r="L365" s="77" t="s">
        <v>3</v>
      </c>
      <c r="M365" s="75" t="s">
        <v>362</v>
      </c>
      <c r="N365" s="75" t="s">
        <v>1884</v>
      </c>
      <c r="O365" s="75" t="s">
        <v>357</v>
      </c>
      <c r="P365" s="75" t="s">
        <v>414</v>
      </c>
      <c r="Q365" s="77" t="s">
        <v>121</v>
      </c>
      <c r="R365" s="77" t="s">
        <v>109</v>
      </c>
    </row>
    <row r="366" spans="1:20" ht="21.75">
      <c r="A366" s="70" t="s">
        <v>1667</v>
      </c>
      <c r="B366" s="70"/>
      <c r="C366" s="70"/>
      <c r="D366" s="71"/>
      <c r="E366" s="72"/>
      <c r="F366" s="72"/>
      <c r="G366" s="72"/>
      <c r="H366" s="73"/>
      <c r="I366" s="70"/>
      <c r="J366" s="70"/>
      <c r="K366" s="72"/>
      <c r="L366" s="77" t="s">
        <v>10</v>
      </c>
      <c r="M366" s="75" t="s">
        <v>421</v>
      </c>
      <c r="N366" s="75" t="s">
        <v>29</v>
      </c>
      <c r="O366" s="75" t="s">
        <v>394</v>
      </c>
      <c r="P366" s="75" t="s">
        <v>31</v>
      </c>
      <c r="Q366" s="77" t="s">
        <v>46</v>
      </c>
      <c r="R366" s="77" t="s">
        <v>54</v>
      </c>
    </row>
    <row r="367" spans="1:20" ht="21.75">
      <c r="A367" s="89" t="s">
        <v>1667</v>
      </c>
      <c r="B367" s="89"/>
      <c r="C367" s="89"/>
      <c r="D367" s="90"/>
      <c r="E367" s="91"/>
      <c r="F367" s="91"/>
      <c r="G367" s="91"/>
      <c r="H367" s="92"/>
      <c r="I367" s="89"/>
      <c r="J367" s="89"/>
      <c r="K367" s="91"/>
      <c r="L367" s="94" t="s">
        <v>16</v>
      </c>
      <c r="M367" s="95" t="s">
        <v>415</v>
      </c>
      <c r="N367" s="95" t="s">
        <v>43</v>
      </c>
      <c r="O367" s="95" t="s">
        <v>416</v>
      </c>
      <c r="P367" s="95" t="s">
        <v>45</v>
      </c>
      <c r="Q367" s="94" t="s">
        <v>101</v>
      </c>
      <c r="R367" s="94" t="s">
        <v>46</v>
      </c>
    </row>
    <row r="368" spans="1:20" ht="21.75">
      <c r="A368" s="74">
        <v>122</v>
      </c>
      <c r="B368" s="75" t="s">
        <v>492</v>
      </c>
      <c r="C368" s="75" t="s">
        <v>96</v>
      </c>
      <c r="D368" s="71">
        <v>42200</v>
      </c>
      <c r="E368" s="76">
        <v>42200</v>
      </c>
      <c r="F368" s="72"/>
      <c r="G368" s="72"/>
      <c r="H368" s="73"/>
      <c r="I368" s="75" t="s">
        <v>58</v>
      </c>
      <c r="J368" s="70"/>
      <c r="K368" s="76">
        <v>50679</v>
      </c>
      <c r="L368" s="77" t="s">
        <v>3</v>
      </c>
      <c r="M368" s="75" t="s">
        <v>493</v>
      </c>
      <c r="N368" s="75" t="s">
        <v>88</v>
      </c>
      <c r="O368" s="75" t="s">
        <v>494</v>
      </c>
      <c r="P368" s="75" t="s">
        <v>120</v>
      </c>
      <c r="Q368" s="77" t="s">
        <v>72</v>
      </c>
      <c r="R368" s="77" t="s">
        <v>495</v>
      </c>
    </row>
    <row r="369" spans="1:18" ht="21.75">
      <c r="A369" s="70" t="s">
        <v>1667</v>
      </c>
      <c r="B369" s="70"/>
      <c r="C369" s="70"/>
      <c r="D369" s="71"/>
      <c r="E369" s="72"/>
      <c r="F369" s="72"/>
      <c r="G369" s="72"/>
      <c r="H369" s="73"/>
      <c r="I369" s="70"/>
      <c r="J369" s="70"/>
      <c r="K369" s="72"/>
      <c r="L369" s="77" t="s">
        <v>10</v>
      </c>
      <c r="M369" s="75" t="s">
        <v>338</v>
      </c>
      <c r="N369" s="75" t="s">
        <v>29</v>
      </c>
      <c r="O369" s="75" t="s">
        <v>339</v>
      </c>
      <c r="P369" s="75" t="s">
        <v>120</v>
      </c>
      <c r="Q369" s="77" t="s">
        <v>194</v>
      </c>
      <c r="R369" s="77" t="s">
        <v>121</v>
      </c>
    </row>
    <row r="370" spans="1:18" ht="21.75">
      <c r="A370" s="89" t="s">
        <v>1667</v>
      </c>
      <c r="B370" s="89"/>
      <c r="C370" s="89"/>
      <c r="D370" s="90"/>
      <c r="E370" s="91"/>
      <c r="F370" s="91"/>
      <c r="G370" s="91"/>
      <c r="H370" s="92"/>
      <c r="I370" s="89"/>
      <c r="J370" s="89"/>
      <c r="K370" s="91"/>
      <c r="L370" s="94" t="s">
        <v>16</v>
      </c>
      <c r="M370" s="95" t="s">
        <v>496</v>
      </c>
      <c r="N370" s="95" t="s">
        <v>18</v>
      </c>
      <c r="O370" s="95" t="s">
        <v>497</v>
      </c>
      <c r="P370" s="95" t="s">
        <v>120</v>
      </c>
      <c r="Q370" s="94" t="s">
        <v>26</v>
      </c>
      <c r="R370" s="94" t="s">
        <v>41</v>
      </c>
    </row>
    <row r="371" spans="1:18" ht="21.75">
      <c r="A371" s="74">
        <v>123</v>
      </c>
      <c r="B371" s="75" t="s">
        <v>1919</v>
      </c>
      <c r="C371" s="75" t="s">
        <v>96</v>
      </c>
      <c r="D371" s="71">
        <v>37020</v>
      </c>
      <c r="E371" s="76">
        <v>42979</v>
      </c>
      <c r="F371" s="72"/>
      <c r="G371" s="72"/>
      <c r="H371" s="73"/>
      <c r="I371" s="75" t="s">
        <v>58</v>
      </c>
      <c r="J371" s="75" t="s">
        <v>1152</v>
      </c>
      <c r="K371" s="76">
        <v>48122</v>
      </c>
      <c r="L371" s="77" t="s">
        <v>3</v>
      </c>
      <c r="M371" s="75" t="s">
        <v>493</v>
      </c>
      <c r="N371" s="75" t="s">
        <v>88</v>
      </c>
      <c r="O371" s="75" t="s">
        <v>494</v>
      </c>
      <c r="P371" s="75" t="s">
        <v>120</v>
      </c>
      <c r="Q371" s="77" t="s">
        <v>109</v>
      </c>
      <c r="R371" s="77" t="s">
        <v>1837</v>
      </c>
    </row>
    <row r="372" spans="1:18" ht="21.75">
      <c r="A372" s="70" t="s">
        <v>1667</v>
      </c>
      <c r="B372" s="70"/>
      <c r="C372" s="70"/>
      <c r="D372" s="71"/>
      <c r="E372" s="72"/>
      <c r="F372" s="72"/>
      <c r="G372" s="72"/>
      <c r="H372" s="73"/>
      <c r="I372" s="70"/>
      <c r="J372" s="70"/>
      <c r="K372" s="72"/>
      <c r="L372" s="77" t="s">
        <v>10</v>
      </c>
      <c r="M372" s="75" t="s">
        <v>338</v>
      </c>
      <c r="N372" s="75" t="s">
        <v>29</v>
      </c>
      <c r="O372" s="75" t="s">
        <v>339</v>
      </c>
      <c r="P372" s="75" t="s">
        <v>120</v>
      </c>
      <c r="Q372" s="77" t="s">
        <v>79</v>
      </c>
      <c r="R372" s="77" t="s">
        <v>8</v>
      </c>
    </row>
    <row r="373" spans="1:18" ht="21.75">
      <c r="A373" s="89" t="s">
        <v>1667</v>
      </c>
      <c r="B373" s="89"/>
      <c r="C373" s="89"/>
      <c r="D373" s="90"/>
      <c r="E373" s="91"/>
      <c r="F373" s="91"/>
      <c r="G373" s="91"/>
      <c r="H373" s="92"/>
      <c r="I373" s="89"/>
      <c r="J373" s="89"/>
      <c r="K373" s="91"/>
      <c r="L373" s="94" t="s">
        <v>16</v>
      </c>
      <c r="M373" s="95" t="s">
        <v>1568</v>
      </c>
      <c r="N373" s="95" t="s">
        <v>43</v>
      </c>
      <c r="O373" s="95" t="s">
        <v>497</v>
      </c>
      <c r="P373" s="95" t="s">
        <v>45</v>
      </c>
      <c r="Q373" s="94" t="s">
        <v>47</v>
      </c>
      <c r="R373" s="94" t="s">
        <v>54</v>
      </c>
    </row>
    <row r="374" spans="1:18" ht="21.75">
      <c r="A374" s="74">
        <v>124</v>
      </c>
      <c r="B374" s="75" t="s">
        <v>505</v>
      </c>
      <c r="C374" s="75" t="s">
        <v>96</v>
      </c>
      <c r="D374" s="71">
        <v>41869</v>
      </c>
      <c r="E374" s="76">
        <v>41869</v>
      </c>
      <c r="F374" s="72"/>
      <c r="G374" s="72"/>
      <c r="H374" s="73"/>
      <c r="I374" s="75" t="s">
        <v>58</v>
      </c>
      <c r="J374" s="70"/>
      <c r="K374" s="76">
        <v>52871</v>
      </c>
      <c r="L374" s="77" t="s">
        <v>10</v>
      </c>
      <c r="M374" s="75" t="s">
        <v>338</v>
      </c>
      <c r="N374" s="75" t="s">
        <v>29</v>
      </c>
      <c r="O374" s="75" t="s">
        <v>339</v>
      </c>
      <c r="P374" s="75" t="s">
        <v>120</v>
      </c>
      <c r="Q374" s="77" t="s">
        <v>59</v>
      </c>
      <c r="R374" s="77" t="s">
        <v>99</v>
      </c>
    </row>
    <row r="375" spans="1:18" ht="21.75">
      <c r="A375" s="89" t="s">
        <v>1667</v>
      </c>
      <c r="B375" s="89"/>
      <c r="C375" s="89"/>
      <c r="D375" s="90"/>
      <c r="E375" s="91"/>
      <c r="F375" s="91"/>
      <c r="G375" s="91"/>
      <c r="H375" s="92"/>
      <c r="I375" s="89"/>
      <c r="J375" s="89"/>
      <c r="K375" s="91"/>
      <c r="L375" s="94" t="s">
        <v>16</v>
      </c>
      <c r="M375" s="95" t="s">
        <v>496</v>
      </c>
      <c r="N375" s="95" t="s">
        <v>18</v>
      </c>
      <c r="O375" s="95" t="s">
        <v>497</v>
      </c>
      <c r="P375" s="95" t="s">
        <v>120</v>
      </c>
      <c r="Q375" s="94" t="s">
        <v>27</v>
      </c>
      <c r="R375" s="94" t="s">
        <v>59</v>
      </c>
    </row>
    <row r="376" spans="1:18" ht="21.75">
      <c r="A376" s="74">
        <v>125</v>
      </c>
      <c r="B376" s="75" t="s">
        <v>1920</v>
      </c>
      <c r="C376" s="75" t="s">
        <v>96</v>
      </c>
      <c r="D376" s="71">
        <v>37809</v>
      </c>
      <c r="E376" s="76">
        <v>37809</v>
      </c>
      <c r="F376" s="72"/>
      <c r="G376" s="72"/>
      <c r="H376" s="73"/>
      <c r="I376" s="75" t="s">
        <v>58</v>
      </c>
      <c r="J376" s="70"/>
      <c r="K376" s="76">
        <v>49949</v>
      </c>
      <c r="L376" s="77" t="s">
        <v>10</v>
      </c>
      <c r="M376" s="75" t="s">
        <v>1921</v>
      </c>
      <c r="N376" s="75" t="s">
        <v>29</v>
      </c>
      <c r="O376" s="75" t="s">
        <v>671</v>
      </c>
      <c r="P376" s="75" t="s">
        <v>31</v>
      </c>
      <c r="Q376" s="77" t="s">
        <v>8</v>
      </c>
      <c r="R376" s="77" t="s">
        <v>9</v>
      </c>
    </row>
    <row r="377" spans="1:18" ht="21.75">
      <c r="A377" s="89" t="s">
        <v>1667</v>
      </c>
      <c r="B377" s="89"/>
      <c r="C377" s="89"/>
      <c r="D377" s="90"/>
      <c r="E377" s="91"/>
      <c r="F377" s="91"/>
      <c r="G377" s="91"/>
      <c r="H377" s="92"/>
      <c r="I377" s="89"/>
      <c r="J377" s="89"/>
      <c r="K377" s="91"/>
      <c r="L377" s="94" t="s">
        <v>16</v>
      </c>
      <c r="M377" s="95" t="s">
        <v>124</v>
      </c>
      <c r="N377" s="95" t="s">
        <v>18</v>
      </c>
      <c r="O377" s="95" t="s">
        <v>89</v>
      </c>
      <c r="P377" s="95" t="s">
        <v>31</v>
      </c>
      <c r="Q377" s="94" t="s">
        <v>54</v>
      </c>
      <c r="R377" s="94" t="s">
        <v>26</v>
      </c>
    </row>
    <row r="378" spans="1:18" ht="21.75">
      <c r="A378" s="74">
        <v>126</v>
      </c>
      <c r="B378" s="75" t="s">
        <v>506</v>
      </c>
      <c r="C378" s="75" t="s">
        <v>96</v>
      </c>
      <c r="D378" s="71">
        <v>34288</v>
      </c>
      <c r="E378" s="76">
        <v>34288</v>
      </c>
      <c r="F378" s="72"/>
      <c r="G378" s="72"/>
      <c r="H378" s="73"/>
      <c r="I378" s="75" t="s">
        <v>58</v>
      </c>
      <c r="J378" s="70"/>
      <c r="K378" s="76">
        <v>46661</v>
      </c>
      <c r="L378" s="77" t="s">
        <v>10</v>
      </c>
      <c r="M378" s="75" t="s">
        <v>421</v>
      </c>
      <c r="N378" s="75" t="s">
        <v>29</v>
      </c>
      <c r="O378" s="75" t="s">
        <v>394</v>
      </c>
      <c r="P378" s="75" t="s">
        <v>31</v>
      </c>
      <c r="Q378" s="77" t="s">
        <v>57</v>
      </c>
      <c r="R378" s="77" t="s">
        <v>76</v>
      </c>
    </row>
    <row r="379" spans="1:18" ht="21.75">
      <c r="A379" s="79"/>
      <c r="B379" s="79"/>
      <c r="C379" s="79"/>
      <c r="D379" s="80"/>
      <c r="E379" s="81"/>
      <c r="F379" s="81"/>
      <c r="G379" s="81"/>
      <c r="H379" s="82"/>
      <c r="I379" s="79"/>
      <c r="J379" s="79"/>
      <c r="K379" s="81"/>
      <c r="L379" s="83" t="s">
        <v>16</v>
      </c>
      <c r="M379" s="84" t="s">
        <v>507</v>
      </c>
      <c r="N379" s="84" t="s">
        <v>18</v>
      </c>
      <c r="O379" s="84" t="s">
        <v>508</v>
      </c>
      <c r="P379" s="84" t="s">
        <v>273</v>
      </c>
      <c r="Q379" s="83" t="s">
        <v>15</v>
      </c>
      <c r="R379" s="83" t="s">
        <v>57</v>
      </c>
    </row>
    <row r="380" spans="1:18" ht="24">
      <c r="A380" s="103" t="s">
        <v>2329</v>
      </c>
      <c r="B380" s="117"/>
      <c r="C380" s="117"/>
      <c r="D380" s="118"/>
      <c r="E380" s="119"/>
      <c r="F380" s="119"/>
      <c r="G380" s="119"/>
      <c r="H380" s="120"/>
      <c r="I380" s="117"/>
      <c r="J380" s="117"/>
      <c r="K380" s="119"/>
      <c r="L380" s="121"/>
      <c r="M380" s="122"/>
      <c r="N380" s="122"/>
      <c r="O380" s="122"/>
      <c r="P380" s="122"/>
      <c r="Q380" s="121"/>
      <c r="R380" s="121"/>
    </row>
    <row r="381" spans="1:18" ht="21.75">
      <c r="A381" s="74">
        <v>127</v>
      </c>
      <c r="B381" s="75" t="s">
        <v>2511</v>
      </c>
      <c r="C381" s="75" t="s">
        <v>35</v>
      </c>
      <c r="D381" s="71">
        <v>44958</v>
      </c>
      <c r="E381" s="76">
        <v>44958</v>
      </c>
      <c r="F381" s="72">
        <v>38987</v>
      </c>
      <c r="G381" s="72"/>
      <c r="H381" s="73"/>
      <c r="I381" s="75" t="s">
        <v>58</v>
      </c>
      <c r="J381" s="70"/>
      <c r="K381" s="76">
        <v>49583</v>
      </c>
      <c r="L381" s="77" t="s">
        <v>10</v>
      </c>
      <c r="M381" s="75" t="s">
        <v>2512</v>
      </c>
      <c r="N381" s="75" t="s">
        <v>1039</v>
      </c>
      <c r="O381" s="75" t="s">
        <v>2513</v>
      </c>
      <c r="P381" s="75" t="s">
        <v>7</v>
      </c>
      <c r="Q381" s="77" t="s">
        <v>79</v>
      </c>
      <c r="R381" s="77" t="s">
        <v>40</v>
      </c>
    </row>
    <row r="382" spans="1:18" ht="21.75">
      <c r="A382" s="89" t="s">
        <v>1667</v>
      </c>
      <c r="B382" s="89"/>
      <c r="C382" s="89"/>
      <c r="D382" s="90"/>
      <c r="E382" s="91"/>
      <c r="F382" s="91"/>
      <c r="G382" s="91"/>
      <c r="H382" s="92"/>
      <c r="I382" s="89"/>
      <c r="J382" s="89"/>
      <c r="K382" s="91"/>
      <c r="L382" s="94" t="s">
        <v>16</v>
      </c>
      <c r="M382" s="95" t="s">
        <v>2034</v>
      </c>
      <c r="N382" s="95" t="s">
        <v>77</v>
      </c>
      <c r="O382" s="89"/>
      <c r="P382" s="95" t="s">
        <v>2332</v>
      </c>
      <c r="Q382" s="94" t="s">
        <v>57</v>
      </c>
      <c r="R382" s="94" t="s">
        <v>76</v>
      </c>
    </row>
    <row r="383" spans="1:18" ht="21.75">
      <c r="A383" s="74">
        <v>128</v>
      </c>
      <c r="B383" s="75" t="s">
        <v>2514</v>
      </c>
      <c r="C383" s="75" t="s">
        <v>96</v>
      </c>
      <c r="D383" s="71">
        <v>44963</v>
      </c>
      <c r="E383" s="76">
        <v>44963</v>
      </c>
      <c r="F383" s="72"/>
      <c r="G383" s="72"/>
      <c r="H383" s="73"/>
      <c r="I383" s="75" t="s">
        <v>58</v>
      </c>
      <c r="J383" s="70"/>
      <c r="K383" s="76">
        <v>49583</v>
      </c>
      <c r="L383" s="77" t="s">
        <v>3</v>
      </c>
      <c r="M383" s="75" t="s">
        <v>2515</v>
      </c>
      <c r="N383" s="75" t="s">
        <v>2516</v>
      </c>
      <c r="O383" s="75"/>
      <c r="P383" s="75" t="s">
        <v>7</v>
      </c>
      <c r="Q383" s="77" t="s">
        <v>109</v>
      </c>
      <c r="R383" s="77" t="s">
        <v>1768</v>
      </c>
    </row>
    <row r="384" spans="1:18" ht="21.75">
      <c r="A384" s="74" t="s">
        <v>1667</v>
      </c>
      <c r="B384" s="75"/>
      <c r="C384" s="75"/>
      <c r="D384" s="71"/>
      <c r="E384" s="76"/>
      <c r="F384" s="72"/>
      <c r="G384" s="72"/>
      <c r="H384" s="73"/>
      <c r="I384" s="75"/>
      <c r="J384" s="70"/>
      <c r="K384" s="76"/>
      <c r="L384" s="77" t="s">
        <v>10</v>
      </c>
      <c r="M384" s="75" t="s">
        <v>2517</v>
      </c>
      <c r="N384" s="75" t="s">
        <v>1039</v>
      </c>
      <c r="O384" s="75" t="s">
        <v>2518</v>
      </c>
      <c r="P384" s="75" t="s">
        <v>87</v>
      </c>
      <c r="Q384" s="77" t="s">
        <v>78</v>
      </c>
      <c r="R384" s="77" t="s">
        <v>121</v>
      </c>
    </row>
    <row r="385" spans="1:18" ht="21.75">
      <c r="A385" s="74" t="s">
        <v>1667</v>
      </c>
      <c r="B385" s="75"/>
      <c r="C385" s="75"/>
      <c r="D385" s="71"/>
      <c r="E385" s="76"/>
      <c r="F385" s="72"/>
      <c r="G385" s="72"/>
      <c r="H385" s="73"/>
      <c r="I385" s="75"/>
      <c r="J385" s="70"/>
      <c r="K385" s="76"/>
      <c r="L385" s="77" t="s">
        <v>16</v>
      </c>
      <c r="M385" s="75" t="s">
        <v>2034</v>
      </c>
      <c r="N385" s="75" t="s">
        <v>77</v>
      </c>
      <c r="O385" s="75"/>
      <c r="P385" s="75" t="s">
        <v>231</v>
      </c>
      <c r="Q385" s="77" t="s">
        <v>41</v>
      </c>
      <c r="R385" s="77" t="s">
        <v>194</v>
      </c>
    </row>
    <row r="386" spans="1:18" ht="21.75">
      <c r="A386" s="89" t="s">
        <v>1667</v>
      </c>
      <c r="B386" s="89"/>
      <c r="C386" s="89"/>
      <c r="D386" s="90"/>
      <c r="E386" s="91"/>
      <c r="F386" s="91"/>
      <c r="G386" s="91"/>
      <c r="H386" s="92"/>
      <c r="I386" s="89"/>
      <c r="J386" s="89"/>
      <c r="K386" s="91"/>
      <c r="L386" s="94" t="s">
        <v>1649</v>
      </c>
      <c r="M386" s="95" t="s">
        <v>2531</v>
      </c>
      <c r="N386" s="95"/>
      <c r="O386" s="89" t="s">
        <v>1040</v>
      </c>
      <c r="P386" s="95" t="s">
        <v>7</v>
      </c>
      <c r="Q386" s="94" t="s">
        <v>2042</v>
      </c>
      <c r="R386" s="94" t="s">
        <v>2042</v>
      </c>
    </row>
    <row r="387" spans="1:18" ht="21.75">
      <c r="A387" s="74">
        <v>129</v>
      </c>
      <c r="B387" s="75" t="s">
        <v>2519</v>
      </c>
      <c r="C387" s="75" t="s">
        <v>96</v>
      </c>
      <c r="D387" s="71">
        <v>44743</v>
      </c>
      <c r="E387" s="76">
        <v>44743</v>
      </c>
      <c r="F387" s="72"/>
      <c r="G387" s="72"/>
      <c r="H387" s="73"/>
      <c r="I387" s="75" t="s">
        <v>58</v>
      </c>
      <c r="J387" s="70"/>
      <c r="K387" s="76">
        <v>49583</v>
      </c>
      <c r="L387" s="77" t="s">
        <v>3</v>
      </c>
      <c r="M387" s="75" t="s">
        <v>2520</v>
      </c>
      <c r="N387" s="75" t="s">
        <v>5</v>
      </c>
      <c r="O387" s="75" t="s">
        <v>2521</v>
      </c>
      <c r="P387" s="75" t="s">
        <v>7</v>
      </c>
      <c r="Q387" s="77" t="s">
        <v>99</v>
      </c>
      <c r="R387" s="77" t="s">
        <v>495</v>
      </c>
    </row>
    <row r="388" spans="1:18" ht="21.75">
      <c r="A388" s="74" t="s">
        <v>1667</v>
      </c>
      <c r="B388" s="75"/>
      <c r="C388" s="75"/>
      <c r="D388" s="71"/>
      <c r="E388" s="76"/>
      <c r="F388" s="72"/>
      <c r="G388" s="72"/>
      <c r="H388" s="73"/>
      <c r="I388" s="75"/>
      <c r="J388" s="70"/>
      <c r="K388" s="76"/>
      <c r="L388" s="77" t="s">
        <v>10</v>
      </c>
      <c r="M388" s="75" t="s">
        <v>2522</v>
      </c>
      <c r="N388" s="75" t="s">
        <v>29</v>
      </c>
      <c r="O388" s="75" t="s">
        <v>2523</v>
      </c>
      <c r="P388" s="75" t="s">
        <v>87</v>
      </c>
      <c r="Q388" s="77" t="s">
        <v>46</v>
      </c>
      <c r="R388" s="77" t="s">
        <v>32</v>
      </c>
    </row>
    <row r="389" spans="1:18" ht="21.75">
      <c r="A389" s="89" t="s">
        <v>1667</v>
      </c>
      <c r="B389" s="89"/>
      <c r="C389" s="89"/>
      <c r="D389" s="90"/>
      <c r="E389" s="91"/>
      <c r="F389" s="91"/>
      <c r="G389" s="91"/>
      <c r="H389" s="92"/>
      <c r="I389" s="89"/>
      <c r="J389" s="89"/>
      <c r="K389" s="91"/>
      <c r="L389" s="94" t="s">
        <v>16</v>
      </c>
      <c r="M389" s="95" t="s">
        <v>2524</v>
      </c>
      <c r="N389" s="95" t="s">
        <v>18</v>
      </c>
      <c r="O389" s="89" t="s">
        <v>2525</v>
      </c>
      <c r="P389" s="95" t="s">
        <v>87</v>
      </c>
      <c r="Q389" s="94" t="s">
        <v>33</v>
      </c>
      <c r="R389" s="94" t="s">
        <v>21</v>
      </c>
    </row>
    <row r="390" spans="1:18" ht="21.75">
      <c r="A390" s="74">
        <v>130</v>
      </c>
      <c r="B390" s="75" t="s">
        <v>2295</v>
      </c>
      <c r="C390" s="75" t="s">
        <v>96</v>
      </c>
      <c r="D390" s="71">
        <v>44228</v>
      </c>
      <c r="E390" s="76">
        <v>44228</v>
      </c>
      <c r="F390" s="72"/>
      <c r="G390" s="72"/>
      <c r="H390" s="73"/>
      <c r="I390" s="75" t="s">
        <v>58</v>
      </c>
      <c r="J390" s="70"/>
      <c r="K390" s="76">
        <v>44834</v>
      </c>
      <c r="L390" s="77" t="s">
        <v>10</v>
      </c>
      <c r="M390" s="75" t="s">
        <v>2299</v>
      </c>
      <c r="N390" s="75" t="s">
        <v>1039</v>
      </c>
      <c r="O390" s="75" t="s">
        <v>2330</v>
      </c>
      <c r="P390" s="75" t="s">
        <v>7</v>
      </c>
      <c r="Q390" s="77" t="s">
        <v>83</v>
      </c>
      <c r="R390" s="77" t="s">
        <v>26</v>
      </c>
    </row>
    <row r="391" spans="1:18" ht="21.75">
      <c r="A391" s="89" t="s">
        <v>1667</v>
      </c>
      <c r="B391" s="89"/>
      <c r="C391" s="89"/>
      <c r="D391" s="90"/>
      <c r="E391" s="91"/>
      <c r="F391" s="91"/>
      <c r="G391" s="91"/>
      <c r="H391" s="92"/>
      <c r="I391" s="89"/>
      <c r="J391" s="89"/>
      <c r="K391" s="91"/>
      <c r="L391" s="94" t="s">
        <v>16</v>
      </c>
      <c r="M391" s="95" t="s">
        <v>2473</v>
      </c>
      <c r="N391" s="95" t="s">
        <v>2331</v>
      </c>
      <c r="O391" s="89"/>
      <c r="P391" s="95" t="s">
        <v>2332</v>
      </c>
      <c r="Q391" s="94" t="s">
        <v>337</v>
      </c>
      <c r="R391" s="94" t="s">
        <v>33</v>
      </c>
    </row>
    <row r="392" spans="1:18" ht="21.75">
      <c r="A392" s="74">
        <v>131</v>
      </c>
      <c r="B392" s="75" t="s">
        <v>2333</v>
      </c>
      <c r="C392" s="75" t="s">
        <v>96</v>
      </c>
      <c r="D392" s="71">
        <v>44305</v>
      </c>
      <c r="E392" s="76">
        <v>44305</v>
      </c>
      <c r="F392" s="72"/>
      <c r="G392" s="72"/>
      <c r="H392" s="73"/>
      <c r="I392" s="75" t="s">
        <v>58</v>
      </c>
      <c r="J392" s="70"/>
      <c r="K392" s="76">
        <v>53601</v>
      </c>
      <c r="L392" s="77" t="s">
        <v>10</v>
      </c>
      <c r="M392" s="75" t="s">
        <v>2334</v>
      </c>
      <c r="N392" s="75" t="s">
        <v>1039</v>
      </c>
      <c r="O392" s="75" t="s">
        <v>2335</v>
      </c>
      <c r="P392" s="75" t="s">
        <v>7</v>
      </c>
      <c r="Q392" s="77" t="s">
        <v>73</v>
      </c>
      <c r="R392" s="77" t="s">
        <v>1768</v>
      </c>
    </row>
    <row r="393" spans="1:18" ht="21.75">
      <c r="A393" s="89" t="s">
        <v>1667</v>
      </c>
      <c r="B393" s="89"/>
      <c r="C393" s="89"/>
      <c r="D393" s="90"/>
      <c r="E393" s="91"/>
      <c r="F393" s="91"/>
      <c r="G393" s="91"/>
      <c r="H393" s="92"/>
      <c r="I393" s="89"/>
      <c r="J393" s="89"/>
      <c r="K393" s="91"/>
      <c r="L393" s="94" t="s">
        <v>16</v>
      </c>
      <c r="M393" s="95" t="s">
        <v>2034</v>
      </c>
      <c r="N393" s="95" t="s">
        <v>77</v>
      </c>
      <c r="O393" s="89"/>
      <c r="P393" s="95" t="s">
        <v>7</v>
      </c>
      <c r="Q393" s="94" t="s">
        <v>59</v>
      </c>
      <c r="R393" s="94" t="s">
        <v>60</v>
      </c>
    </row>
    <row r="394" spans="1:18" ht="21.75">
      <c r="A394" s="74">
        <v>132</v>
      </c>
      <c r="B394" s="75" t="s">
        <v>2297</v>
      </c>
      <c r="C394" s="75" t="s">
        <v>96</v>
      </c>
      <c r="D394" s="71">
        <v>44228</v>
      </c>
      <c r="E394" s="76">
        <v>44228</v>
      </c>
      <c r="F394" s="72"/>
      <c r="G394" s="72"/>
      <c r="H394" s="73"/>
      <c r="I394" s="75" t="s">
        <v>58</v>
      </c>
      <c r="J394" s="70"/>
      <c r="K394" s="76">
        <v>50314</v>
      </c>
      <c r="L394" s="77" t="s">
        <v>10</v>
      </c>
      <c r="M394" s="75" t="s">
        <v>1038</v>
      </c>
      <c r="N394" s="75" t="s">
        <v>1039</v>
      </c>
      <c r="O394" s="75" t="s">
        <v>1040</v>
      </c>
      <c r="P394" s="75" t="s">
        <v>7</v>
      </c>
      <c r="Q394" s="77" t="s">
        <v>121</v>
      </c>
      <c r="R394" s="77" t="s">
        <v>60</v>
      </c>
    </row>
    <row r="395" spans="1:18" ht="21.75">
      <c r="A395" s="89" t="s">
        <v>1667</v>
      </c>
      <c r="B395" s="89"/>
      <c r="C395" s="89"/>
      <c r="D395" s="90"/>
      <c r="E395" s="91"/>
      <c r="F395" s="91"/>
      <c r="G395" s="91"/>
      <c r="H395" s="92"/>
      <c r="I395" s="89"/>
      <c r="J395" s="89"/>
      <c r="K395" s="91"/>
      <c r="L395" s="94" t="s">
        <v>16</v>
      </c>
      <c r="M395" s="95" t="s">
        <v>2034</v>
      </c>
      <c r="N395" s="95" t="s">
        <v>77</v>
      </c>
      <c r="O395" s="89"/>
      <c r="P395" s="95" t="s">
        <v>7</v>
      </c>
      <c r="Q395" s="94" t="s">
        <v>54</v>
      </c>
      <c r="R395" s="94" t="s">
        <v>26</v>
      </c>
    </row>
    <row r="396" spans="1:18" ht="21.75">
      <c r="A396" s="74">
        <v>133</v>
      </c>
      <c r="B396" s="75" t="s">
        <v>2336</v>
      </c>
      <c r="C396" s="75" t="s">
        <v>96</v>
      </c>
      <c r="D396" s="71">
        <v>44287</v>
      </c>
      <c r="E396" s="76">
        <v>44287</v>
      </c>
      <c r="F396" s="72"/>
      <c r="G396" s="72"/>
      <c r="H396" s="73"/>
      <c r="I396" s="75" t="s">
        <v>58</v>
      </c>
      <c r="J396" s="70"/>
      <c r="K396" s="76">
        <v>45565</v>
      </c>
      <c r="L396" s="77" t="s">
        <v>10</v>
      </c>
      <c r="M396" s="75" t="s">
        <v>2337</v>
      </c>
      <c r="N396" s="75" t="s">
        <v>965</v>
      </c>
      <c r="O396" s="75" t="s">
        <v>2330</v>
      </c>
      <c r="P396" s="75" t="s">
        <v>53</v>
      </c>
      <c r="Q396" s="77" t="s">
        <v>145</v>
      </c>
      <c r="R396" s="77" t="s">
        <v>86</v>
      </c>
    </row>
    <row r="397" spans="1:18" ht="21.75">
      <c r="A397" s="70" t="s">
        <v>1667</v>
      </c>
      <c r="B397" s="70"/>
      <c r="C397" s="70"/>
      <c r="D397" s="71"/>
      <c r="E397" s="72"/>
      <c r="F397" s="72"/>
      <c r="G397" s="72"/>
      <c r="H397" s="73"/>
      <c r="I397" s="70"/>
      <c r="J397" s="70"/>
      <c r="K397" s="72"/>
      <c r="L397" s="77" t="s">
        <v>16</v>
      </c>
      <c r="M397" s="75" t="s">
        <v>2338</v>
      </c>
      <c r="N397" s="75" t="s">
        <v>611</v>
      </c>
      <c r="O397" s="75" t="s">
        <v>2339</v>
      </c>
      <c r="P397" s="75" t="s">
        <v>53</v>
      </c>
      <c r="Q397" s="77" t="s">
        <v>337</v>
      </c>
      <c r="R397" s="77" t="s">
        <v>1325</v>
      </c>
    </row>
    <row r="398" spans="1:18" ht="21.75">
      <c r="A398" s="89" t="s">
        <v>1667</v>
      </c>
      <c r="B398" s="89"/>
      <c r="C398" s="89"/>
      <c r="D398" s="90"/>
      <c r="E398" s="91"/>
      <c r="F398" s="91"/>
      <c r="G398" s="91"/>
      <c r="H398" s="92"/>
      <c r="I398" s="89"/>
      <c r="J398" s="89"/>
      <c r="K398" s="91"/>
      <c r="L398" s="94" t="s">
        <v>1923</v>
      </c>
      <c r="M398" s="95" t="s">
        <v>2340</v>
      </c>
      <c r="N398" s="89"/>
      <c r="O398" s="95" t="s">
        <v>2340</v>
      </c>
      <c r="P398" s="95" t="s">
        <v>2341</v>
      </c>
      <c r="Q398" s="94" t="s">
        <v>2342</v>
      </c>
      <c r="R398" s="94" t="s">
        <v>2343</v>
      </c>
    </row>
    <row r="399" spans="1:18" ht="21.75">
      <c r="A399" s="74">
        <v>134</v>
      </c>
      <c r="B399" s="75" t="s">
        <v>2298</v>
      </c>
      <c r="C399" s="75" t="s">
        <v>96</v>
      </c>
      <c r="D399" s="71">
        <v>44256</v>
      </c>
      <c r="E399" s="76">
        <v>44256</v>
      </c>
      <c r="F399" s="72"/>
      <c r="G399" s="72"/>
      <c r="H399" s="73"/>
      <c r="I399" s="75" t="s">
        <v>58</v>
      </c>
      <c r="J399" s="70"/>
      <c r="K399" s="76">
        <v>47392</v>
      </c>
      <c r="L399" s="77" t="s">
        <v>10</v>
      </c>
      <c r="M399" s="75" t="s">
        <v>2302</v>
      </c>
      <c r="N399" s="75" t="s">
        <v>1039</v>
      </c>
      <c r="O399" s="75" t="s">
        <v>2344</v>
      </c>
      <c r="P399" s="75" t="s">
        <v>7</v>
      </c>
      <c r="Q399" s="77" t="s">
        <v>27</v>
      </c>
      <c r="R399" s="77" t="s">
        <v>194</v>
      </c>
    </row>
    <row r="400" spans="1:18" ht="21.75">
      <c r="A400" s="70" t="s">
        <v>1667</v>
      </c>
      <c r="B400" s="70"/>
      <c r="C400" s="70"/>
      <c r="D400" s="71"/>
      <c r="E400" s="72"/>
      <c r="F400" s="72"/>
      <c r="G400" s="72"/>
      <c r="H400" s="73"/>
      <c r="I400" s="70"/>
      <c r="J400" s="70"/>
      <c r="K400" s="72"/>
      <c r="L400" s="77" t="s">
        <v>16</v>
      </c>
      <c r="M400" s="75" t="s">
        <v>2474</v>
      </c>
      <c r="N400" s="75" t="s">
        <v>2345</v>
      </c>
      <c r="O400" s="70"/>
      <c r="P400" s="75" t="s">
        <v>2332</v>
      </c>
      <c r="Q400" s="77" t="s">
        <v>15</v>
      </c>
      <c r="R400" s="77" t="s">
        <v>32</v>
      </c>
    </row>
    <row r="401" spans="1:18" ht="21.75">
      <c r="A401" s="89" t="s">
        <v>1667</v>
      </c>
      <c r="B401" s="89"/>
      <c r="C401" s="89"/>
      <c r="D401" s="90"/>
      <c r="E401" s="91"/>
      <c r="F401" s="91"/>
      <c r="G401" s="91"/>
      <c r="H401" s="92"/>
      <c r="I401" s="89"/>
      <c r="J401" s="89"/>
      <c r="K401" s="91"/>
      <c r="L401" s="94" t="s">
        <v>1649</v>
      </c>
      <c r="M401" s="95" t="s">
        <v>2303</v>
      </c>
      <c r="N401" s="95" t="s">
        <v>982</v>
      </c>
      <c r="O401" s="95" t="s">
        <v>2346</v>
      </c>
      <c r="P401" s="95" t="s">
        <v>2347</v>
      </c>
      <c r="Q401" s="94" t="s">
        <v>8</v>
      </c>
      <c r="R401" s="94" t="s">
        <v>41</v>
      </c>
    </row>
    <row r="402" spans="1:18" ht="21.75">
      <c r="A402" s="74">
        <v>135</v>
      </c>
      <c r="B402" s="75" t="s">
        <v>2526</v>
      </c>
      <c r="C402" s="75" t="s">
        <v>96</v>
      </c>
      <c r="D402" s="71">
        <v>44896</v>
      </c>
      <c r="E402" s="76">
        <v>44896</v>
      </c>
      <c r="F402" s="72"/>
      <c r="G402" s="72"/>
      <c r="H402" s="73"/>
      <c r="I402" s="75" t="s">
        <v>58</v>
      </c>
      <c r="J402" s="70"/>
      <c r="K402" s="76">
        <v>44721</v>
      </c>
      <c r="L402" s="77" t="s">
        <v>10</v>
      </c>
      <c r="M402" s="75" t="s">
        <v>2527</v>
      </c>
      <c r="N402" s="75" t="s">
        <v>1039</v>
      </c>
      <c r="O402" s="75" t="s">
        <v>2528</v>
      </c>
      <c r="P402" s="75" t="s">
        <v>87</v>
      </c>
      <c r="Q402" s="77" t="s">
        <v>1768</v>
      </c>
      <c r="R402" s="77" t="s">
        <v>2042</v>
      </c>
    </row>
    <row r="403" spans="1:18" ht="21.75">
      <c r="A403" s="89" t="s">
        <v>1667</v>
      </c>
      <c r="B403" s="89"/>
      <c r="C403" s="89"/>
      <c r="D403" s="90"/>
      <c r="E403" s="91"/>
      <c r="F403" s="91"/>
      <c r="G403" s="91"/>
      <c r="H403" s="92"/>
      <c r="I403" s="89"/>
      <c r="J403" s="89"/>
      <c r="K403" s="91"/>
      <c r="L403" s="94" t="s">
        <v>16</v>
      </c>
      <c r="M403" s="95" t="s">
        <v>2034</v>
      </c>
      <c r="N403" s="95" t="s">
        <v>77</v>
      </c>
      <c r="O403" s="89"/>
      <c r="P403" s="95" t="s">
        <v>2529</v>
      </c>
      <c r="Q403" s="94" t="s">
        <v>78</v>
      </c>
      <c r="R403" s="94" t="s">
        <v>99</v>
      </c>
    </row>
    <row r="404" spans="1:18" ht="21.75">
      <c r="A404" s="74">
        <v>136</v>
      </c>
      <c r="B404" s="75" t="s">
        <v>2348</v>
      </c>
      <c r="C404" s="75" t="s">
        <v>96</v>
      </c>
      <c r="D404" s="71">
        <v>44357</v>
      </c>
      <c r="E404" s="76">
        <v>44357</v>
      </c>
      <c r="F404" s="72"/>
      <c r="G404" s="72"/>
      <c r="H404" s="73"/>
      <c r="I404" s="75" t="s">
        <v>58</v>
      </c>
      <c r="J404" s="70"/>
      <c r="K404" s="76">
        <v>44721</v>
      </c>
      <c r="L404" s="77" t="s">
        <v>10</v>
      </c>
      <c r="M404" s="75" t="s">
        <v>1038</v>
      </c>
      <c r="N404" s="75" t="s">
        <v>1039</v>
      </c>
      <c r="O404" s="75" t="s">
        <v>1040</v>
      </c>
      <c r="P404" s="75" t="s">
        <v>7</v>
      </c>
      <c r="Q404" s="77" t="s">
        <v>121</v>
      </c>
      <c r="R404" s="77" t="s">
        <v>60</v>
      </c>
    </row>
    <row r="405" spans="1:18" ht="21.75">
      <c r="A405" s="89" t="s">
        <v>1667</v>
      </c>
      <c r="B405" s="89"/>
      <c r="C405" s="89"/>
      <c r="D405" s="90"/>
      <c r="E405" s="91"/>
      <c r="F405" s="91"/>
      <c r="G405" s="91"/>
      <c r="H405" s="92"/>
      <c r="I405" s="89"/>
      <c r="J405" s="89"/>
      <c r="K405" s="91"/>
      <c r="L405" s="94" t="s">
        <v>16</v>
      </c>
      <c r="M405" s="95" t="s">
        <v>2034</v>
      </c>
      <c r="N405" s="95" t="s">
        <v>77</v>
      </c>
      <c r="O405" s="89"/>
      <c r="P405" s="95" t="s">
        <v>7</v>
      </c>
      <c r="Q405" s="94" t="s">
        <v>79</v>
      </c>
      <c r="R405" s="94" t="s">
        <v>8</v>
      </c>
    </row>
    <row r="406" spans="1:18" ht="21.75">
      <c r="A406" s="74">
        <v>137</v>
      </c>
      <c r="B406" s="75" t="s">
        <v>2349</v>
      </c>
      <c r="C406" s="75" t="s">
        <v>96</v>
      </c>
      <c r="D406" s="71">
        <v>44531</v>
      </c>
      <c r="E406" s="76">
        <v>44531</v>
      </c>
      <c r="F406" s="72"/>
      <c r="G406" s="72"/>
      <c r="H406" s="73"/>
      <c r="I406" s="75" t="s">
        <v>58</v>
      </c>
      <c r="J406" s="70"/>
      <c r="K406" s="76">
        <v>44895</v>
      </c>
      <c r="L406" s="77" t="s">
        <v>10</v>
      </c>
      <c r="M406" s="75" t="s">
        <v>2302</v>
      </c>
      <c r="N406" s="75" t="s">
        <v>1039</v>
      </c>
      <c r="O406" s="75" t="s">
        <v>2344</v>
      </c>
      <c r="P406" s="75" t="s">
        <v>7</v>
      </c>
      <c r="Q406" s="77" t="s">
        <v>26</v>
      </c>
      <c r="R406" s="77" t="s">
        <v>9</v>
      </c>
    </row>
    <row r="407" spans="1:18" ht="21.75">
      <c r="A407" s="70" t="s">
        <v>1667</v>
      </c>
      <c r="B407" s="70"/>
      <c r="C407" s="70"/>
      <c r="D407" s="71"/>
      <c r="E407" s="72"/>
      <c r="F407" s="72"/>
      <c r="G407" s="72"/>
      <c r="H407" s="73"/>
      <c r="I407" s="70"/>
      <c r="J407" s="70"/>
      <c r="K407" s="72"/>
      <c r="L407" s="77" t="s">
        <v>16</v>
      </c>
      <c r="M407" s="75" t="s">
        <v>2034</v>
      </c>
      <c r="N407" s="75" t="s">
        <v>77</v>
      </c>
      <c r="O407" s="70"/>
      <c r="P407" s="75" t="s">
        <v>7</v>
      </c>
      <c r="Q407" s="77" t="s">
        <v>47</v>
      </c>
      <c r="R407" s="77" t="s">
        <v>54</v>
      </c>
    </row>
    <row r="408" spans="1:18" ht="65.25">
      <c r="A408" s="123" t="s">
        <v>1667</v>
      </c>
      <c r="B408" s="123"/>
      <c r="C408" s="123"/>
      <c r="D408" s="124"/>
      <c r="E408" s="125"/>
      <c r="F408" s="125"/>
      <c r="G408" s="125"/>
      <c r="H408" s="126"/>
      <c r="I408" s="123"/>
      <c r="J408" s="123"/>
      <c r="K408" s="125"/>
      <c r="L408" s="127" t="s">
        <v>1649</v>
      </c>
      <c r="M408" s="128" t="s">
        <v>2478</v>
      </c>
      <c r="N408" s="123"/>
      <c r="O408" s="123" t="s">
        <v>2350</v>
      </c>
      <c r="P408" s="123" t="s">
        <v>2351</v>
      </c>
      <c r="Q408" s="127" t="s">
        <v>117</v>
      </c>
      <c r="R408" s="127" t="s">
        <v>117</v>
      </c>
    </row>
    <row r="409" spans="1:18" ht="21.75">
      <c r="A409" s="129">
        <v>138</v>
      </c>
      <c r="B409" s="130" t="s">
        <v>2530</v>
      </c>
      <c r="C409" s="130" t="s">
        <v>96</v>
      </c>
      <c r="D409" s="131">
        <v>44958</v>
      </c>
      <c r="E409" s="132">
        <v>44958</v>
      </c>
      <c r="F409" s="133"/>
      <c r="G409" s="133"/>
      <c r="H409" s="134"/>
      <c r="I409" s="130" t="s">
        <v>58</v>
      </c>
      <c r="J409" s="135"/>
      <c r="K409" s="132">
        <v>44774</v>
      </c>
      <c r="L409" s="136" t="s">
        <v>10</v>
      </c>
      <c r="M409" s="130" t="s">
        <v>2334</v>
      </c>
      <c r="N409" s="130" t="s">
        <v>1039</v>
      </c>
      <c r="O409" s="130" t="s">
        <v>2335</v>
      </c>
      <c r="P409" s="130" t="s">
        <v>7</v>
      </c>
      <c r="Q409" s="136" t="s">
        <v>167</v>
      </c>
      <c r="R409" s="136" t="s">
        <v>495</v>
      </c>
    </row>
    <row r="410" spans="1:18" ht="21.75">
      <c r="A410" s="89" t="s">
        <v>1667</v>
      </c>
      <c r="B410" s="89"/>
      <c r="C410" s="89"/>
      <c r="D410" s="90"/>
      <c r="E410" s="91"/>
      <c r="F410" s="91"/>
      <c r="G410" s="91"/>
      <c r="H410" s="92"/>
      <c r="I410" s="89"/>
      <c r="J410" s="89"/>
      <c r="K410" s="91"/>
      <c r="L410" s="94" t="s">
        <v>16</v>
      </c>
      <c r="M410" s="95" t="s">
        <v>2034</v>
      </c>
      <c r="N410" s="95" t="s">
        <v>77</v>
      </c>
      <c r="O410" s="89"/>
      <c r="P410" s="95" t="s">
        <v>2529</v>
      </c>
      <c r="Q410" s="94" t="s">
        <v>78</v>
      </c>
      <c r="R410" s="94" t="s">
        <v>99</v>
      </c>
    </row>
    <row r="411" spans="1:18" ht="21.75">
      <c r="A411" s="74">
        <v>139</v>
      </c>
      <c r="B411" s="75" t="s">
        <v>2352</v>
      </c>
      <c r="C411" s="75" t="s">
        <v>96</v>
      </c>
      <c r="D411" s="71">
        <v>44410</v>
      </c>
      <c r="E411" s="76">
        <v>44410</v>
      </c>
      <c r="F411" s="72"/>
      <c r="G411" s="72"/>
      <c r="H411" s="73"/>
      <c r="I411" s="75" t="s">
        <v>58</v>
      </c>
      <c r="J411" s="70"/>
      <c r="K411" s="76">
        <v>44774</v>
      </c>
      <c r="L411" s="77" t="s">
        <v>10</v>
      </c>
      <c r="M411" s="75" t="s">
        <v>2353</v>
      </c>
      <c r="N411" s="75" t="s">
        <v>1039</v>
      </c>
      <c r="O411" s="75" t="s">
        <v>2354</v>
      </c>
      <c r="P411" s="75" t="s">
        <v>7</v>
      </c>
      <c r="Q411" s="77" t="s">
        <v>27</v>
      </c>
      <c r="R411" s="77" t="s">
        <v>78</v>
      </c>
    </row>
    <row r="412" spans="1:18" ht="21.75">
      <c r="A412" s="79"/>
      <c r="B412" s="79"/>
      <c r="C412" s="79"/>
      <c r="D412" s="80"/>
      <c r="E412" s="81"/>
      <c r="F412" s="81"/>
      <c r="G412" s="81"/>
      <c r="H412" s="82"/>
      <c r="I412" s="79"/>
      <c r="J412" s="79"/>
      <c r="K412" s="81"/>
      <c r="L412" s="83" t="s">
        <v>16</v>
      </c>
      <c r="M412" s="84" t="s">
        <v>2034</v>
      </c>
      <c r="N412" s="84" t="s">
        <v>77</v>
      </c>
      <c r="O412" s="79"/>
      <c r="P412" s="84" t="s">
        <v>7</v>
      </c>
      <c r="Q412" s="83" t="s">
        <v>46</v>
      </c>
      <c r="R412" s="83" t="s">
        <v>54</v>
      </c>
    </row>
    <row r="413" spans="1:18" ht="24">
      <c r="A413" s="103" t="s">
        <v>512</v>
      </c>
      <c r="B413" s="117"/>
      <c r="C413" s="117"/>
      <c r="D413" s="118"/>
      <c r="E413" s="119"/>
      <c r="F413" s="119"/>
      <c r="G413" s="119"/>
      <c r="H413" s="120"/>
      <c r="I413" s="117"/>
      <c r="J413" s="117"/>
      <c r="K413" s="119"/>
      <c r="L413" s="121"/>
      <c r="M413" s="122"/>
      <c r="N413" s="122"/>
      <c r="O413" s="117"/>
      <c r="P413" s="122"/>
      <c r="Q413" s="121"/>
      <c r="R413" s="121"/>
    </row>
    <row r="414" spans="1:18" ht="21.75">
      <c r="A414" s="74">
        <v>140</v>
      </c>
      <c r="B414" s="75" t="s">
        <v>2532</v>
      </c>
      <c r="C414" s="75" t="s">
        <v>1</v>
      </c>
      <c r="D414" s="71">
        <v>42020</v>
      </c>
      <c r="E414" s="76">
        <v>42020</v>
      </c>
      <c r="F414" s="72"/>
      <c r="G414" s="72">
        <v>43560</v>
      </c>
      <c r="H414" s="73"/>
      <c r="I414" s="75" t="s">
        <v>58</v>
      </c>
      <c r="J414" s="70"/>
      <c r="K414" s="76">
        <v>48853</v>
      </c>
      <c r="L414" s="77" t="s">
        <v>3</v>
      </c>
      <c r="M414" s="75" t="s">
        <v>558</v>
      </c>
      <c r="N414" s="75" t="s">
        <v>1884</v>
      </c>
      <c r="O414" s="75" t="s">
        <v>559</v>
      </c>
      <c r="P414" s="75" t="s">
        <v>560</v>
      </c>
      <c r="Q414" s="77" t="s">
        <v>72</v>
      </c>
      <c r="R414" s="77" t="s">
        <v>109</v>
      </c>
    </row>
    <row r="415" spans="1:18" ht="21.75">
      <c r="A415" s="70" t="s">
        <v>1667</v>
      </c>
      <c r="B415" s="70"/>
      <c r="C415" s="70"/>
      <c r="D415" s="71"/>
      <c r="E415" s="72"/>
      <c r="F415" s="72"/>
      <c r="G415" s="72"/>
      <c r="H415" s="73"/>
      <c r="I415" s="70"/>
      <c r="J415" s="70"/>
      <c r="K415" s="72"/>
      <c r="L415" s="77" t="s">
        <v>10</v>
      </c>
      <c r="M415" s="75" t="s">
        <v>561</v>
      </c>
      <c r="N415" s="75" t="s">
        <v>2082</v>
      </c>
      <c r="O415" s="75" t="s">
        <v>562</v>
      </c>
      <c r="P415" s="75" t="s">
        <v>560</v>
      </c>
      <c r="Q415" s="77" t="s">
        <v>38</v>
      </c>
      <c r="R415" s="77" t="s">
        <v>60</v>
      </c>
    </row>
    <row r="416" spans="1:18" ht="21.75">
      <c r="A416" s="70" t="s">
        <v>1667</v>
      </c>
      <c r="B416" s="70"/>
      <c r="C416" s="70"/>
      <c r="D416" s="71"/>
      <c r="E416" s="72"/>
      <c r="F416" s="72"/>
      <c r="G416" s="72"/>
      <c r="H416" s="73"/>
      <c r="I416" s="70"/>
      <c r="J416" s="70"/>
      <c r="K416" s="72"/>
      <c r="L416" s="77" t="s">
        <v>10</v>
      </c>
      <c r="M416" s="75" t="s">
        <v>1655</v>
      </c>
      <c r="N416" s="75" t="s">
        <v>176</v>
      </c>
      <c r="O416" s="70"/>
      <c r="P416" s="75" t="s">
        <v>7</v>
      </c>
      <c r="Q416" s="77" t="s">
        <v>83</v>
      </c>
      <c r="R416" s="77" t="s">
        <v>8</v>
      </c>
    </row>
    <row r="417" spans="1:18" ht="21.75">
      <c r="A417" s="89" t="s">
        <v>1667</v>
      </c>
      <c r="B417" s="89"/>
      <c r="C417" s="89"/>
      <c r="D417" s="90"/>
      <c r="E417" s="91"/>
      <c r="F417" s="91"/>
      <c r="G417" s="91"/>
      <c r="H417" s="92"/>
      <c r="I417" s="89"/>
      <c r="J417" s="89"/>
      <c r="K417" s="91"/>
      <c r="L417" s="94" t="s">
        <v>16</v>
      </c>
      <c r="M417" s="95" t="s">
        <v>520</v>
      </c>
      <c r="N417" s="95" t="s">
        <v>18</v>
      </c>
      <c r="O417" s="95" t="s">
        <v>469</v>
      </c>
      <c r="P417" s="95" t="s">
        <v>120</v>
      </c>
      <c r="Q417" s="94" t="s">
        <v>47</v>
      </c>
      <c r="R417" s="94" t="s">
        <v>83</v>
      </c>
    </row>
    <row r="418" spans="1:18" ht="21.75">
      <c r="A418" s="74">
        <v>141</v>
      </c>
      <c r="B418" s="75" t="s">
        <v>2225</v>
      </c>
      <c r="C418" s="75" t="s">
        <v>35</v>
      </c>
      <c r="D418" s="71">
        <v>41422</v>
      </c>
      <c r="E418" s="76">
        <v>41422</v>
      </c>
      <c r="F418" s="76">
        <v>43299</v>
      </c>
      <c r="G418" s="72"/>
      <c r="H418" s="73"/>
      <c r="I418" s="75" t="s">
        <v>58</v>
      </c>
      <c r="J418" s="70"/>
      <c r="K418" s="76">
        <v>49949</v>
      </c>
      <c r="L418" s="77" t="s">
        <v>10</v>
      </c>
      <c r="M418" s="75" t="s">
        <v>568</v>
      </c>
      <c r="N418" s="75" t="s">
        <v>11</v>
      </c>
      <c r="O418" s="75" t="s">
        <v>569</v>
      </c>
      <c r="P418" s="75" t="s">
        <v>570</v>
      </c>
      <c r="Q418" s="77" t="s">
        <v>121</v>
      </c>
      <c r="R418" s="77" t="s">
        <v>99</v>
      </c>
    </row>
    <row r="419" spans="1:18" ht="21.75">
      <c r="A419" s="70" t="s">
        <v>1667</v>
      </c>
      <c r="B419" s="70"/>
      <c r="C419" s="70"/>
      <c r="D419" s="71"/>
      <c r="E419" s="72"/>
      <c r="F419" s="72"/>
      <c r="G419" s="72"/>
      <c r="H419" s="73"/>
      <c r="I419" s="70"/>
      <c r="J419" s="70"/>
      <c r="K419" s="72"/>
      <c r="L419" s="77" t="s">
        <v>10</v>
      </c>
      <c r="M419" s="75" t="s">
        <v>571</v>
      </c>
      <c r="N419" s="75" t="s">
        <v>126</v>
      </c>
      <c r="O419" s="75" t="s">
        <v>572</v>
      </c>
      <c r="P419" s="75" t="s">
        <v>7</v>
      </c>
      <c r="Q419" s="77" t="s">
        <v>41</v>
      </c>
      <c r="R419" s="77" t="s">
        <v>27</v>
      </c>
    </row>
    <row r="420" spans="1:18" ht="21.75">
      <c r="A420" s="70" t="s">
        <v>1667</v>
      </c>
      <c r="B420" s="70"/>
      <c r="C420" s="70"/>
      <c r="D420" s="71"/>
      <c r="E420" s="72"/>
      <c r="F420" s="72"/>
      <c r="G420" s="72"/>
      <c r="H420" s="73"/>
      <c r="I420" s="70"/>
      <c r="J420" s="70"/>
      <c r="K420" s="72"/>
      <c r="L420" s="77" t="s">
        <v>16</v>
      </c>
      <c r="M420" s="75" t="s">
        <v>573</v>
      </c>
      <c r="N420" s="75" t="s">
        <v>69</v>
      </c>
      <c r="O420" s="75" t="s">
        <v>574</v>
      </c>
      <c r="P420" s="75" t="s">
        <v>7</v>
      </c>
      <c r="Q420" s="77" t="s">
        <v>79</v>
      </c>
      <c r="R420" s="77" t="s">
        <v>8</v>
      </c>
    </row>
    <row r="421" spans="1:18" ht="21.75">
      <c r="A421" s="89" t="s">
        <v>1667</v>
      </c>
      <c r="B421" s="89"/>
      <c r="C421" s="89"/>
      <c r="D421" s="90"/>
      <c r="E421" s="91"/>
      <c r="F421" s="91"/>
      <c r="G421" s="91"/>
      <c r="H421" s="92"/>
      <c r="I421" s="89"/>
      <c r="J421" s="89"/>
      <c r="K421" s="91"/>
      <c r="L421" s="94" t="s">
        <v>1923</v>
      </c>
      <c r="M421" s="95" t="s">
        <v>2355</v>
      </c>
      <c r="N421" s="95" t="s">
        <v>2356</v>
      </c>
      <c r="O421" s="95" t="s">
        <v>575</v>
      </c>
      <c r="P421" s="95" t="s">
        <v>576</v>
      </c>
      <c r="Q421" s="94" t="s">
        <v>27</v>
      </c>
      <c r="R421" s="94" t="s">
        <v>78</v>
      </c>
    </row>
    <row r="422" spans="1:18" ht="21.75">
      <c r="A422" s="74">
        <v>142</v>
      </c>
      <c r="B422" s="75" t="s">
        <v>2357</v>
      </c>
      <c r="C422" s="75" t="s">
        <v>96</v>
      </c>
      <c r="D422" s="71">
        <v>40330</v>
      </c>
      <c r="E422" s="76">
        <v>40330</v>
      </c>
      <c r="F422" s="72"/>
      <c r="G422" s="72"/>
      <c r="H422" s="73"/>
      <c r="I422" s="75" t="s">
        <v>58</v>
      </c>
      <c r="J422" s="70"/>
      <c r="K422" s="76">
        <v>51044</v>
      </c>
      <c r="L422" s="77" t="s">
        <v>3</v>
      </c>
      <c r="M422" s="75" t="s">
        <v>539</v>
      </c>
      <c r="N422" s="75" t="s">
        <v>88</v>
      </c>
      <c r="O422" s="75" t="s">
        <v>540</v>
      </c>
      <c r="P422" s="75" t="s">
        <v>120</v>
      </c>
      <c r="Q422" s="77" t="s">
        <v>78</v>
      </c>
      <c r="R422" s="77" t="s">
        <v>72</v>
      </c>
    </row>
    <row r="423" spans="1:18" ht="21.75">
      <c r="A423" s="70" t="s">
        <v>1667</v>
      </c>
      <c r="B423" s="70"/>
      <c r="C423" s="70"/>
      <c r="D423" s="71"/>
      <c r="E423" s="72"/>
      <c r="F423" s="72"/>
      <c r="G423" s="72"/>
      <c r="H423" s="73"/>
      <c r="I423" s="70"/>
      <c r="J423" s="70"/>
      <c r="K423" s="72"/>
      <c r="L423" s="77" t="s">
        <v>10</v>
      </c>
      <c r="M423" s="75" t="s">
        <v>403</v>
      </c>
      <c r="N423" s="75" t="s">
        <v>29</v>
      </c>
      <c r="O423" s="75" t="s">
        <v>333</v>
      </c>
      <c r="P423" s="75" t="s">
        <v>120</v>
      </c>
      <c r="Q423" s="77" t="s">
        <v>64</v>
      </c>
      <c r="R423" s="77" t="s">
        <v>194</v>
      </c>
    </row>
    <row r="424" spans="1:18" ht="21.75">
      <c r="A424" s="89" t="s">
        <v>1667</v>
      </c>
      <c r="B424" s="89"/>
      <c r="C424" s="89"/>
      <c r="D424" s="90"/>
      <c r="E424" s="91"/>
      <c r="F424" s="91"/>
      <c r="G424" s="91"/>
      <c r="H424" s="92"/>
      <c r="I424" s="89"/>
      <c r="J424" s="89"/>
      <c r="K424" s="91"/>
      <c r="L424" s="94" t="s">
        <v>16</v>
      </c>
      <c r="M424" s="95" t="s">
        <v>547</v>
      </c>
      <c r="N424" s="95" t="s">
        <v>18</v>
      </c>
      <c r="O424" s="95" t="s">
        <v>548</v>
      </c>
      <c r="P424" s="95" t="s">
        <v>120</v>
      </c>
      <c r="Q424" s="94" t="s">
        <v>40</v>
      </c>
      <c r="R424" s="94" t="s">
        <v>64</v>
      </c>
    </row>
    <row r="425" spans="1:18" ht="21.75">
      <c r="A425" s="74">
        <v>143</v>
      </c>
      <c r="B425" s="75" t="s">
        <v>521</v>
      </c>
      <c r="C425" s="75" t="s">
        <v>96</v>
      </c>
      <c r="D425" s="71">
        <v>40987</v>
      </c>
      <c r="E425" s="76">
        <v>40987</v>
      </c>
      <c r="F425" s="72"/>
      <c r="G425" s="72"/>
      <c r="H425" s="73"/>
      <c r="I425" s="75" t="s">
        <v>58</v>
      </c>
      <c r="J425" s="70"/>
      <c r="K425" s="76">
        <v>52140</v>
      </c>
      <c r="L425" s="77" t="s">
        <v>3</v>
      </c>
      <c r="M425" s="75" t="s">
        <v>522</v>
      </c>
      <c r="N425" s="75" t="s">
        <v>88</v>
      </c>
      <c r="O425" s="75" t="s">
        <v>523</v>
      </c>
      <c r="P425" s="75" t="s">
        <v>157</v>
      </c>
      <c r="Q425" s="77" t="s">
        <v>38</v>
      </c>
      <c r="R425" s="77" t="s">
        <v>109</v>
      </c>
    </row>
    <row r="426" spans="1:18" ht="21.75">
      <c r="A426" s="70" t="s">
        <v>1667</v>
      </c>
      <c r="B426" s="70"/>
      <c r="C426" s="70"/>
      <c r="D426" s="71"/>
      <c r="E426" s="72"/>
      <c r="F426" s="72"/>
      <c r="G426" s="72"/>
      <c r="H426" s="73"/>
      <c r="I426" s="70"/>
      <c r="J426" s="70"/>
      <c r="K426" s="72"/>
      <c r="L426" s="77" t="s">
        <v>10</v>
      </c>
      <c r="M426" s="75" t="s">
        <v>524</v>
      </c>
      <c r="N426" s="75" t="s">
        <v>126</v>
      </c>
      <c r="O426" s="75" t="s">
        <v>525</v>
      </c>
      <c r="P426" s="75" t="s">
        <v>120</v>
      </c>
      <c r="Q426" s="77" t="s">
        <v>78</v>
      </c>
      <c r="R426" s="77" t="s">
        <v>121</v>
      </c>
    </row>
    <row r="427" spans="1:18" ht="21.75">
      <c r="A427" s="89" t="s">
        <v>1667</v>
      </c>
      <c r="B427" s="89"/>
      <c r="C427" s="89"/>
      <c r="D427" s="90"/>
      <c r="E427" s="91"/>
      <c r="F427" s="91"/>
      <c r="G427" s="91"/>
      <c r="H427" s="92"/>
      <c r="I427" s="89"/>
      <c r="J427" s="89"/>
      <c r="K427" s="91"/>
      <c r="L427" s="94" t="s">
        <v>16</v>
      </c>
      <c r="M427" s="95" t="s">
        <v>526</v>
      </c>
      <c r="N427" s="95" t="s">
        <v>69</v>
      </c>
      <c r="O427" s="95" t="s">
        <v>527</v>
      </c>
      <c r="P427" s="95" t="s">
        <v>120</v>
      </c>
      <c r="Q427" s="94" t="s">
        <v>9</v>
      </c>
      <c r="R427" s="94" t="s">
        <v>78</v>
      </c>
    </row>
    <row r="428" spans="1:18" ht="21.75">
      <c r="A428" s="74">
        <v>144</v>
      </c>
      <c r="B428" s="75" t="s">
        <v>2533</v>
      </c>
      <c r="C428" s="75" t="s">
        <v>96</v>
      </c>
      <c r="D428" s="71">
        <v>42767</v>
      </c>
      <c r="E428" s="76">
        <v>42767</v>
      </c>
      <c r="F428" s="72"/>
      <c r="G428" s="72"/>
      <c r="H428" s="73"/>
      <c r="I428" s="75" t="s">
        <v>58</v>
      </c>
      <c r="J428" s="75" t="s">
        <v>1152</v>
      </c>
      <c r="K428" s="76">
        <v>51044</v>
      </c>
      <c r="L428" s="77" t="s">
        <v>3</v>
      </c>
      <c r="M428" s="75" t="s">
        <v>2359</v>
      </c>
      <c r="N428" s="75" t="s">
        <v>88</v>
      </c>
      <c r="O428" s="75" t="s">
        <v>527</v>
      </c>
      <c r="P428" s="75" t="s">
        <v>120</v>
      </c>
      <c r="Q428" s="77" t="s">
        <v>495</v>
      </c>
      <c r="R428" s="77" t="s">
        <v>2505</v>
      </c>
    </row>
    <row r="429" spans="1:18" ht="21.75">
      <c r="A429" s="74" t="s">
        <v>1667</v>
      </c>
      <c r="B429" s="75"/>
      <c r="C429" s="75"/>
      <c r="D429" s="71"/>
      <c r="E429" s="76"/>
      <c r="F429" s="72"/>
      <c r="G429" s="72"/>
      <c r="H429" s="73"/>
      <c r="I429" s="75"/>
      <c r="J429" s="75"/>
      <c r="K429" s="76"/>
      <c r="L429" s="77" t="s">
        <v>10</v>
      </c>
      <c r="M429" s="75" t="s">
        <v>524</v>
      </c>
      <c r="N429" s="75" t="s">
        <v>126</v>
      </c>
      <c r="O429" s="75" t="s">
        <v>525</v>
      </c>
      <c r="P429" s="75" t="s">
        <v>120</v>
      </c>
      <c r="Q429" s="77" t="s">
        <v>194</v>
      </c>
      <c r="R429" s="77" t="s">
        <v>121</v>
      </c>
    </row>
    <row r="430" spans="1:18" ht="21.75">
      <c r="A430" s="89" t="s">
        <v>1667</v>
      </c>
      <c r="B430" s="89"/>
      <c r="C430" s="89"/>
      <c r="D430" s="90"/>
      <c r="E430" s="91"/>
      <c r="F430" s="91"/>
      <c r="G430" s="91"/>
      <c r="H430" s="92"/>
      <c r="I430" s="89"/>
      <c r="J430" s="89"/>
      <c r="K430" s="91"/>
      <c r="L430" s="94" t="s">
        <v>16</v>
      </c>
      <c r="M430" s="95" t="s">
        <v>1509</v>
      </c>
      <c r="N430" s="95" t="s">
        <v>69</v>
      </c>
      <c r="O430" s="95" t="s">
        <v>1510</v>
      </c>
      <c r="P430" s="95" t="s">
        <v>590</v>
      </c>
      <c r="Q430" s="94" t="s">
        <v>40</v>
      </c>
      <c r="R430" s="94" t="s">
        <v>64</v>
      </c>
    </row>
    <row r="431" spans="1:18" ht="21.75">
      <c r="A431" s="74">
        <v>145</v>
      </c>
      <c r="B431" s="75" t="s">
        <v>2040</v>
      </c>
      <c r="C431" s="75" t="s">
        <v>96</v>
      </c>
      <c r="D431" s="71">
        <v>41228</v>
      </c>
      <c r="E431" s="76">
        <v>41228</v>
      </c>
      <c r="F431" s="72"/>
      <c r="G431" s="72"/>
      <c r="H431" s="73"/>
      <c r="I431" s="75" t="s">
        <v>58</v>
      </c>
      <c r="J431" s="70"/>
      <c r="K431" s="76">
        <v>51775</v>
      </c>
      <c r="L431" s="77" t="s">
        <v>3</v>
      </c>
      <c r="M431" s="75" t="s">
        <v>539</v>
      </c>
      <c r="N431" s="75" t="s">
        <v>88</v>
      </c>
      <c r="O431" s="75" t="s">
        <v>540</v>
      </c>
      <c r="P431" s="75" t="s">
        <v>120</v>
      </c>
      <c r="Q431" s="77" t="s">
        <v>38</v>
      </c>
      <c r="R431" s="77" t="s">
        <v>109</v>
      </c>
    </row>
    <row r="432" spans="1:18" ht="21.75">
      <c r="A432" s="70" t="s">
        <v>1667</v>
      </c>
      <c r="B432" s="70"/>
      <c r="C432" s="70"/>
      <c r="D432" s="71"/>
      <c r="E432" s="72"/>
      <c r="F432" s="72"/>
      <c r="G432" s="72"/>
      <c r="H432" s="73"/>
      <c r="I432" s="70"/>
      <c r="J432" s="70"/>
      <c r="K432" s="72"/>
      <c r="L432" s="77" t="s">
        <v>10</v>
      </c>
      <c r="M432" s="75" t="s">
        <v>541</v>
      </c>
      <c r="N432" s="75" t="s">
        <v>126</v>
      </c>
      <c r="O432" s="75" t="s">
        <v>542</v>
      </c>
      <c r="P432" s="75" t="s">
        <v>7</v>
      </c>
      <c r="Q432" s="77" t="s">
        <v>9</v>
      </c>
      <c r="R432" s="77" t="s">
        <v>121</v>
      </c>
    </row>
    <row r="433" spans="1:18" ht="21.75">
      <c r="A433" s="89" t="s">
        <v>1667</v>
      </c>
      <c r="B433" s="89"/>
      <c r="C433" s="89"/>
      <c r="D433" s="90"/>
      <c r="E433" s="91"/>
      <c r="F433" s="91"/>
      <c r="G433" s="91"/>
      <c r="H433" s="92"/>
      <c r="I433" s="89"/>
      <c r="J433" s="89"/>
      <c r="K433" s="91"/>
      <c r="L433" s="94" t="s">
        <v>16</v>
      </c>
      <c r="M433" s="95" t="s">
        <v>543</v>
      </c>
      <c r="N433" s="95" t="s">
        <v>69</v>
      </c>
      <c r="O433" s="95" t="s">
        <v>544</v>
      </c>
      <c r="P433" s="95" t="s">
        <v>7</v>
      </c>
      <c r="Q433" s="94" t="s">
        <v>8</v>
      </c>
      <c r="R433" s="94" t="s">
        <v>9</v>
      </c>
    </row>
    <row r="434" spans="1:18" ht="21.75">
      <c r="A434" s="74">
        <v>146</v>
      </c>
      <c r="B434" s="75" t="s">
        <v>545</v>
      </c>
      <c r="C434" s="75" t="s">
        <v>96</v>
      </c>
      <c r="D434" s="71">
        <v>41043</v>
      </c>
      <c r="E434" s="76">
        <v>41043</v>
      </c>
      <c r="F434" s="72"/>
      <c r="G434" s="72"/>
      <c r="H434" s="73"/>
      <c r="I434" s="75" t="s">
        <v>58</v>
      </c>
      <c r="J434" s="70"/>
      <c r="K434" s="76">
        <v>52505</v>
      </c>
      <c r="L434" s="77" t="s">
        <v>3</v>
      </c>
      <c r="M434" s="75" t="s">
        <v>522</v>
      </c>
      <c r="N434" s="75" t="s">
        <v>88</v>
      </c>
      <c r="O434" s="75" t="s">
        <v>523</v>
      </c>
      <c r="P434" s="75" t="s">
        <v>157</v>
      </c>
      <c r="Q434" s="77" t="s">
        <v>38</v>
      </c>
      <c r="R434" s="77" t="s">
        <v>109</v>
      </c>
    </row>
    <row r="435" spans="1:18" ht="21.75">
      <c r="A435" s="70" t="s">
        <v>1667</v>
      </c>
      <c r="B435" s="70"/>
      <c r="C435" s="70"/>
      <c r="D435" s="71"/>
      <c r="E435" s="72"/>
      <c r="F435" s="72"/>
      <c r="G435" s="72"/>
      <c r="H435" s="73"/>
      <c r="I435" s="70"/>
      <c r="J435" s="70"/>
      <c r="K435" s="72"/>
      <c r="L435" s="77" t="s">
        <v>10</v>
      </c>
      <c r="M435" s="75" t="s">
        <v>524</v>
      </c>
      <c r="N435" s="75" t="s">
        <v>126</v>
      </c>
      <c r="O435" s="75" t="s">
        <v>525</v>
      </c>
      <c r="P435" s="75" t="s">
        <v>120</v>
      </c>
      <c r="Q435" s="77" t="s">
        <v>78</v>
      </c>
      <c r="R435" s="77" t="s">
        <v>121</v>
      </c>
    </row>
    <row r="436" spans="1:18" ht="21.75">
      <c r="A436" s="89" t="s">
        <v>1667</v>
      </c>
      <c r="B436" s="89"/>
      <c r="C436" s="89"/>
      <c r="D436" s="90"/>
      <c r="E436" s="91"/>
      <c r="F436" s="91"/>
      <c r="G436" s="91"/>
      <c r="H436" s="92"/>
      <c r="I436" s="89"/>
      <c r="J436" s="89"/>
      <c r="K436" s="91"/>
      <c r="L436" s="94" t="s">
        <v>16</v>
      </c>
      <c r="M436" s="95" t="s">
        <v>526</v>
      </c>
      <c r="N436" s="95" t="s">
        <v>69</v>
      </c>
      <c r="O436" s="95" t="s">
        <v>527</v>
      </c>
      <c r="P436" s="95" t="s">
        <v>120</v>
      </c>
      <c r="Q436" s="94" t="s">
        <v>9</v>
      </c>
      <c r="R436" s="94" t="s">
        <v>78</v>
      </c>
    </row>
    <row r="437" spans="1:18" ht="21.75">
      <c r="A437" s="74">
        <v>147</v>
      </c>
      <c r="B437" s="75" t="s">
        <v>546</v>
      </c>
      <c r="C437" s="75" t="s">
        <v>96</v>
      </c>
      <c r="D437" s="71">
        <v>41828</v>
      </c>
      <c r="E437" s="76">
        <v>41828</v>
      </c>
      <c r="F437" s="72"/>
      <c r="G437" s="72"/>
      <c r="H437" s="73"/>
      <c r="I437" s="75" t="s">
        <v>58</v>
      </c>
      <c r="J437" s="70"/>
      <c r="K437" s="76">
        <v>48488</v>
      </c>
      <c r="L437" s="77" t="s">
        <v>3</v>
      </c>
      <c r="M437" s="75" t="s">
        <v>535</v>
      </c>
      <c r="N437" s="75" t="s">
        <v>88</v>
      </c>
      <c r="O437" s="75" t="s">
        <v>536</v>
      </c>
      <c r="P437" s="75" t="s">
        <v>120</v>
      </c>
      <c r="Q437" s="77" t="s">
        <v>78</v>
      </c>
      <c r="R437" s="77" t="s">
        <v>72</v>
      </c>
    </row>
    <row r="438" spans="1:18" ht="21.75">
      <c r="A438" s="70" t="s">
        <v>1667</v>
      </c>
      <c r="B438" s="70"/>
      <c r="C438" s="70"/>
      <c r="D438" s="71"/>
      <c r="E438" s="72"/>
      <c r="F438" s="72"/>
      <c r="G438" s="72"/>
      <c r="H438" s="73"/>
      <c r="I438" s="70"/>
      <c r="J438" s="70"/>
      <c r="K438" s="72"/>
      <c r="L438" s="77" t="s">
        <v>10</v>
      </c>
      <c r="M438" s="75" t="s">
        <v>518</v>
      </c>
      <c r="N438" s="75" t="s">
        <v>126</v>
      </c>
      <c r="O438" s="75" t="s">
        <v>519</v>
      </c>
      <c r="P438" s="75" t="s">
        <v>120</v>
      </c>
      <c r="Q438" s="77" t="s">
        <v>41</v>
      </c>
      <c r="R438" s="77" t="s">
        <v>9</v>
      </c>
    </row>
    <row r="439" spans="1:18" ht="21.75">
      <c r="A439" s="89" t="s">
        <v>1667</v>
      </c>
      <c r="B439" s="89"/>
      <c r="C439" s="89"/>
      <c r="D439" s="90"/>
      <c r="E439" s="91"/>
      <c r="F439" s="91"/>
      <c r="G439" s="91"/>
      <c r="H439" s="92"/>
      <c r="I439" s="89"/>
      <c r="J439" s="89"/>
      <c r="K439" s="91"/>
      <c r="L439" s="94" t="s">
        <v>16</v>
      </c>
      <c r="M439" s="95" t="s">
        <v>526</v>
      </c>
      <c r="N439" s="95" t="s">
        <v>69</v>
      </c>
      <c r="O439" s="95" t="s">
        <v>527</v>
      </c>
      <c r="P439" s="95" t="s">
        <v>120</v>
      </c>
      <c r="Q439" s="94" t="s">
        <v>40</v>
      </c>
      <c r="R439" s="94" t="s">
        <v>8</v>
      </c>
    </row>
    <row r="440" spans="1:18" ht="21.75">
      <c r="A440" s="74">
        <v>148</v>
      </c>
      <c r="B440" s="75" t="s">
        <v>1735</v>
      </c>
      <c r="C440" s="75" t="s">
        <v>96</v>
      </c>
      <c r="D440" s="71">
        <v>39239</v>
      </c>
      <c r="E440" s="76">
        <v>39239</v>
      </c>
      <c r="F440" s="72"/>
      <c r="G440" s="72"/>
      <c r="H440" s="73"/>
      <c r="I440" s="75" t="s">
        <v>58</v>
      </c>
      <c r="J440" s="70"/>
      <c r="K440" s="76">
        <v>50679</v>
      </c>
      <c r="L440" s="77" t="s">
        <v>3</v>
      </c>
      <c r="M440" s="75" t="s">
        <v>539</v>
      </c>
      <c r="N440" s="75" t="s">
        <v>88</v>
      </c>
      <c r="O440" s="75" t="s">
        <v>540</v>
      </c>
      <c r="P440" s="75" t="s">
        <v>120</v>
      </c>
      <c r="Q440" s="77" t="s">
        <v>72</v>
      </c>
      <c r="R440" s="77" t="s">
        <v>495</v>
      </c>
    </row>
    <row r="441" spans="1:18" ht="21.75">
      <c r="A441" s="70" t="s">
        <v>1667</v>
      </c>
      <c r="B441" s="70"/>
      <c r="C441" s="70"/>
      <c r="D441" s="71"/>
      <c r="E441" s="72"/>
      <c r="F441" s="72"/>
      <c r="G441" s="72"/>
      <c r="H441" s="73"/>
      <c r="I441" s="70"/>
      <c r="J441" s="70"/>
      <c r="K441" s="72"/>
      <c r="L441" s="77" t="s">
        <v>10</v>
      </c>
      <c r="M441" s="75" t="s">
        <v>577</v>
      </c>
      <c r="N441" s="75" t="s">
        <v>126</v>
      </c>
      <c r="O441" s="75" t="s">
        <v>578</v>
      </c>
      <c r="P441" s="75" t="s">
        <v>579</v>
      </c>
      <c r="Q441" s="77" t="s">
        <v>194</v>
      </c>
      <c r="R441" s="77" t="s">
        <v>121</v>
      </c>
    </row>
    <row r="442" spans="1:18" ht="21.75">
      <c r="A442" s="89" t="s">
        <v>1667</v>
      </c>
      <c r="B442" s="89"/>
      <c r="C442" s="89"/>
      <c r="D442" s="90"/>
      <c r="E442" s="91"/>
      <c r="F442" s="91"/>
      <c r="G442" s="91"/>
      <c r="H442" s="92"/>
      <c r="I442" s="89"/>
      <c r="J442" s="89"/>
      <c r="K442" s="91"/>
      <c r="L442" s="94" t="s">
        <v>16</v>
      </c>
      <c r="M442" s="95" t="s">
        <v>580</v>
      </c>
      <c r="N442" s="95" t="s">
        <v>69</v>
      </c>
      <c r="O442" s="95" t="s">
        <v>581</v>
      </c>
      <c r="P442" s="95" t="s">
        <v>87</v>
      </c>
      <c r="Q442" s="94" t="s">
        <v>9</v>
      </c>
      <c r="R442" s="94" t="s">
        <v>194</v>
      </c>
    </row>
    <row r="443" spans="1:18" ht="21.75">
      <c r="A443" s="74">
        <v>149</v>
      </c>
      <c r="B443" s="75" t="s">
        <v>1826</v>
      </c>
      <c r="C443" s="75" t="s">
        <v>96</v>
      </c>
      <c r="D443" s="71">
        <v>38930</v>
      </c>
      <c r="E443" s="76">
        <v>38930</v>
      </c>
      <c r="F443" s="72"/>
      <c r="G443" s="72"/>
      <c r="H443" s="73"/>
      <c r="I443" s="75" t="s">
        <v>58</v>
      </c>
      <c r="J443" s="70"/>
      <c r="K443" s="76">
        <v>51410</v>
      </c>
      <c r="L443" s="77" t="s">
        <v>3</v>
      </c>
      <c r="M443" s="75" t="s">
        <v>539</v>
      </c>
      <c r="N443" s="75" t="s">
        <v>88</v>
      </c>
      <c r="O443" s="75" t="s">
        <v>540</v>
      </c>
      <c r="P443" s="75" t="s">
        <v>120</v>
      </c>
      <c r="Q443" s="77" t="s">
        <v>72</v>
      </c>
      <c r="R443" s="77" t="s">
        <v>495</v>
      </c>
    </row>
    <row r="444" spans="1:18" ht="21.75">
      <c r="A444" s="70" t="s">
        <v>1667</v>
      </c>
      <c r="B444" s="70"/>
      <c r="C444" s="70"/>
      <c r="D444" s="71"/>
      <c r="E444" s="72"/>
      <c r="F444" s="72"/>
      <c r="G444" s="72"/>
      <c r="H444" s="73"/>
      <c r="I444" s="70"/>
      <c r="J444" s="70"/>
      <c r="K444" s="72"/>
      <c r="L444" s="77" t="s">
        <v>10</v>
      </c>
      <c r="M444" s="75" t="s">
        <v>571</v>
      </c>
      <c r="N444" s="75" t="s">
        <v>126</v>
      </c>
      <c r="O444" s="75" t="s">
        <v>572</v>
      </c>
      <c r="P444" s="75" t="s">
        <v>7</v>
      </c>
      <c r="Q444" s="77" t="s">
        <v>9</v>
      </c>
      <c r="R444" s="77" t="s">
        <v>59</v>
      </c>
    </row>
    <row r="445" spans="1:18" ht="21.75">
      <c r="A445" s="89" t="s">
        <v>1667</v>
      </c>
      <c r="B445" s="89"/>
      <c r="C445" s="89"/>
      <c r="D445" s="90"/>
      <c r="E445" s="91"/>
      <c r="F445" s="91"/>
      <c r="G445" s="91"/>
      <c r="H445" s="92"/>
      <c r="I445" s="89"/>
      <c r="J445" s="89"/>
      <c r="K445" s="91"/>
      <c r="L445" s="94" t="s">
        <v>16</v>
      </c>
      <c r="M445" s="95" t="s">
        <v>297</v>
      </c>
      <c r="N445" s="95" t="s">
        <v>238</v>
      </c>
      <c r="O445" s="95" t="s">
        <v>177</v>
      </c>
      <c r="P445" s="95" t="s">
        <v>120</v>
      </c>
      <c r="Q445" s="94" t="s">
        <v>8</v>
      </c>
      <c r="R445" s="94" t="s">
        <v>27</v>
      </c>
    </row>
    <row r="446" spans="1:18" ht="21.75">
      <c r="A446" s="74">
        <v>150</v>
      </c>
      <c r="B446" s="75" t="s">
        <v>2358</v>
      </c>
      <c r="C446" s="75" t="s">
        <v>96</v>
      </c>
      <c r="D446" s="71">
        <v>44531</v>
      </c>
      <c r="E446" s="76">
        <v>44531</v>
      </c>
      <c r="F446" s="72"/>
      <c r="G446" s="72"/>
      <c r="H446" s="73"/>
      <c r="I446" s="75" t="s">
        <v>58</v>
      </c>
      <c r="J446" s="70"/>
      <c r="K446" s="76">
        <v>44895</v>
      </c>
      <c r="L446" s="77" t="s">
        <v>3</v>
      </c>
      <c r="M446" s="75" t="s">
        <v>2359</v>
      </c>
      <c r="N446" s="75" t="s">
        <v>88</v>
      </c>
      <c r="O446" s="75" t="s">
        <v>527</v>
      </c>
      <c r="P446" s="75" t="s">
        <v>120</v>
      </c>
      <c r="Q446" s="77" t="s">
        <v>117</v>
      </c>
      <c r="R446" s="77" t="s">
        <v>2360</v>
      </c>
    </row>
    <row r="447" spans="1:18" ht="21.75">
      <c r="A447" s="70" t="s">
        <v>1667</v>
      </c>
      <c r="B447" s="70"/>
      <c r="C447" s="70"/>
      <c r="D447" s="71"/>
      <c r="E447" s="72"/>
      <c r="F447" s="72"/>
      <c r="G447" s="72"/>
      <c r="H447" s="73"/>
      <c r="I447" s="70"/>
      <c r="J447" s="70"/>
      <c r="K447" s="72"/>
      <c r="L447" s="77" t="s">
        <v>10</v>
      </c>
      <c r="M447" s="75" t="s">
        <v>138</v>
      </c>
      <c r="N447" s="75" t="s">
        <v>139</v>
      </c>
      <c r="O447" s="75" t="s">
        <v>140</v>
      </c>
      <c r="P447" s="75" t="s">
        <v>162</v>
      </c>
      <c r="Q447" s="77" t="s">
        <v>41</v>
      </c>
      <c r="R447" s="77" t="s">
        <v>9</v>
      </c>
    </row>
    <row r="448" spans="1:18" ht="21.75">
      <c r="A448" s="89" t="s">
        <v>1667</v>
      </c>
      <c r="B448" s="89"/>
      <c r="C448" s="89"/>
      <c r="D448" s="90"/>
      <c r="E448" s="91"/>
      <c r="F448" s="91"/>
      <c r="G448" s="91"/>
      <c r="H448" s="92"/>
      <c r="I448" s="89"/>
      <c r="J448" s="89"/>
      <c r="K448" s="91"/>
      <c r="L448" s="94" t="s">
        <v>16</v>
      </c>
      <c r="M448" s="95" t="s">
        <v>2475</v>
      </c>
      <c r="N448" s="95" t="s">
        <v>199</v>
      </c>
      <c r="O448" s="89"/>
      <c r="P448" s="95" t="s">
        <v>7</v>
      </c>
      <c r="Q448" s="94" t="s">
        <v>47</v>
      </c>
      <c r="R448" s="94" t="s">
        <v>40</v>
      </c>
    </row>
    <row r="449" spans="1:19" ht="21.75">
      <c r="A449" s="74">
        <v>151</v>
      </c>
      <c r="B449" s="75" t="s">
        <v>2226</v>
      </c>
      <c r="C449" s="75" t="s">
        <v>96</v>
      </c>
      <c r="D449" s="71">
        <v>40339</v>
      </c>
      <c r="E449" s="76">
        <v>40339</v>
      </c>
      <c r="F449" s="72"/>
      <c r="G449" s="72"/>
      <c r="H449" s="73"/>
      <c r="I449" s="75" t="s">
        <v>58</v>
      </c>
      <c r="J449" s="70"/>
      <c r="K449" s="76">
        <v>50314</v>
      </c>
      <c r="L449" s="77" t="s">
        <v>3</v>
      </c>
      <c r="M449" s="75" t="s">
        <v>555</v>
      </c>
      <c r="N449" s="75" t="s">
        <v>1884</v>
      </c>
      <c r="O449" s="75" t="s">
        <v>556</v>
      </c>
      <c r="P449" s="75" t="s">
        <v>13</v>
      </c>
      <c r="Q449" s="77" t="s">
        <v>78</v>
      </c>
      <c r="R449" s="77" t="s">
        <v>99</v>
      </c>
    </row>
    <row r="450" spans="1:19" ht="21.75">
      <c r="A450" s="70" t="s">
        <v>1667</v>
      </c>
      <c r="B450" s="70"/>
      <c r="C450" s="70"/>
      <c r="D450" s="71"/>
      <c r="E450" s="72"/>
      <c r="F450" s="72"/>
      <c r="G450" s="72"/>
      <c r="H450" s="73"/>
      <c r="I450" s="70"/>
      <c r="J450" s="70"/>
      <c r="K450" s="72"/>
      <c r="L450" s="77" t="s">
        <v>10</v>
      </c>
      <c r="M450" s="75" t="s">
        <v>1650</v>
      </c>
      <c r="N450" s="75" t="s">
        <v>139</v>
      </c>
      <c r="O450" s="70"/>
      <c r="P450" s="75" t="s">
        <v>557</v>
      </c>
      <c r="Q450" s="77" t="s">
        <v>27</v>
      </c>
      <c r="R450" s="77" t="s">
        <v>194</v>
      </c>
    </row>
    <row r="451" spans="1:19" ht="21.75">
      <c r="A451" s="89" t="s">
        <v>1667</v>
      </c>
      <c r="B451" s="89"/>
      <c r="C451" s="89"/>
      <c r="D451" s="90"/>
      <c r="E451" s="91"/>
      <c r="F451" s="91"/>
      <c r="G451" s="91"/>
      <c r="H451" s="92"/>
      <c r="I451" s="89"/>
      <c r="J451" s="89"/>
      <c r="K451" s="91"/>
      <c r="L451" s="94" t="s">
        <v>16</v>
      </c>
      <c r="M451" s="95" t="s">
        <v>223</v>
      </c>
      <c r="N451" s="95" t="s">
        <v>199</v>
      </c>
      <c r="O451" s="95" t="s">
        <v>224</v>
      </c>
      <c r="P451" s="95" t="s">
        <v>162</v>
      </c>
      <c r="Q451" s="94" t="s">
        <v>79</v>
      </c>
      <c r="R451" s="94" t="s">
        <v>8</v>
      </c>
    </row>
    <row r="452" spans="1:19" ht="21.75">
      <c r="A452" s="74">
        <v>152</v>
      </c>
      <c r="B452" s="75" t="s">
        <v>563</v>
      </c>
      <c r="C452" s="75" t="s">
        <v>96</v>
      </c>
      <c r="D452" s="71">
        <v>40119</v>
      </c>
      <c r="E452" s="76">
        <v>40119</v>
      </c>
      <c r="F452" s="72"/>
      <c r="G452" s="72"/>
      <c r="H452" s="73"/>
      <c r="I452" s="75" t="s">
        <v>58</v>
      </c>
      <c r="J452" s="70"/>
      <c r="K452" s="76">
        <v>45566</v>
      </c>
      <c r="L452" s="77" t="s">
        <v>10</v>
      </c>
      <c r="M452" s="75" t="s">
        <v>518</v>
      </c>
      <c r="N452" s="75" t="s">
        <v>126</v>
      </c>
      <c r="O452" s="75" t="s">
        <v>519</v>
      </c>
      <c r="P452" s="75" t="s">
        <v>120</v>
      </c>
      <c r="Q452" s="77" t="s">
        <v>194</v>
      </c>
      <c r="R452" s="77" t="s">
        <v>59</v>
      </c>
    </row>
    <row r="453" spans="1:19" ht="21.75">
      <c r="A453" s="70" t="s">
        <v>1667</v>
      </c>
      <c r="B453" s="70"/>
      <c r="C453" s="70"/>
      <c r="D453" s="71"/>
      <c r="E453" s="72"/>
      <c r="F453" s="72"/>
      <c r="G453" s="72"/>
      <c r="H453" s="73"/>
      <c r="I453" s="70"/>
      <c r="J453" s="70"/>
      <c r="K453" s="72"/>
      <c r="L453" s="77" t="s">
        <v>16</v>
      </c>
      <c r="M453" s="75" t="s">
        <v>1657</v>
      </c>
      <c r="N453" s="75" t="s">
        <v>206</v>
      </c>
      <c r="O453" s="70"/>
      <c r="P453" s="75" t="s">
        <v>71</v>
      </c>
      <c r="Q453" s="77" t="s">
        <v>121</v>
      </c>
      <c r="R453" s="77" t="s">
        <v>72</v>
      </c>
    </row>
    <row r="454" spans="1:19" ht="21.75">
      <c r="A454" s="89" t="s">
        <v>1667</v>
      </c>
      <c r="B454" s="89"/>
      <c r="C454" s="89"/>
      <c r="D454" s="90"/>
      <c r="E454" s="91"/>
      <c r="F454" s="91"/>
      <c r="G454" s="91"/>
      <c r="H454" s="92"/>
      <c r="I454" s="89"/>
      <c r="J454" s="89"/>
      <c r="K454" s="91"/>
      <c r="L454" s="94" t="s">
        <v>16</v>
      </c>
      <c r="M454" s="95" t="s">
        <v>564</v>
      </c>
      <c r="N454" s="95" t="s">
        <v>43</v>
      </c>
      <c r="O454" s="95" t="s">
        <v>565</v>
      </c>
      <c r="P454" s="95" t="s">
        <v>45</v>
      </c>
      <c r="Q454" s="94" t="s">
        <v>81</v>
      </c>
      <c r="R454" s="94" t="s">
        <v>34</v>
      </c>
    </row>
    <row r="455" spans="1:19" ht="21.75">
      <c r="A455" s="74">
        <v>153</v>
      </c>
      <c r="B455" s="75" t="s">
        <v>582</v>
      </c>
      <c r="C455" s="75" t="s">
        <v>96</v>
      </c>
      <c r="D455" s="71">
        <v>39833</v>
      </c>
      <c r="E455" s="76">
        <v>39833</v>
      </c>
      <c r="F455" s="72"/>
      <c r="G455" s="72"/>
      <c r="H455" s="73"/>
      <c r="I455" s="75" t="s">
        <v>58</v>
      </c>
      <c r="J455" s="70"/>
      <c r="K455" s="76">
        <v>51775</v>
      </c>
      <c r="L455" s="77" t="s">
        <v>10</v>
      </c>
      <c r="M455" s="75" t="s">
        <v>524</v>
      </c>
      <c r="N455" s="75" t="s">
        <v>126</v>
      </c>
      <c r="O455" s="75" t="s">
        <v>525</v>
      </c>
      <c r="P455" s="75" t="s">
        <v>120</v>
      </c>
      <c r="Q455" s="77" t="s">
        <v>194</v>
      </c>
      <c r="R455" s="77" t="s">
        <v>38</v>
      </c>
    </row>
    <row r="456" spans="1:19" ht="21.75">
      <c r="A456" s="89" t="s">
        <v>1667</v>
      </c>
      <c r="B456" s="89"/>
      <c r="C456" s="89"/>
      <c r="D456" s="90"/>
      <c r="E456" s="91"/>
      <c r="F456" s="91"/>
      <c r="G456" s="91"/>
      <c r="H456" s="92"/>
      <c r="I456" s="89"/>
      <c r="J456" s="89"/>
      <c r="K456" s="91"/>
      <c r="L456" s="94" t="s">
        <v>16</v>
      </c>
      <c r="M456" s="95" t="s">
        <v>526</v>
      </c>
      <c r="N456" s="95" t="s">
        <v>69</v>
      </c>
      <c r="O456" s="95" t="s">
        <v>527</v>
      </c>
      <c r="P456" s="95" t="s">
        <v>120</v>
      </c>
      <c r="Q456" s="94" t="s">
        <v>27</v>
      </c>
      <c r="R456" s="94" t="s">
        <v>194</v>
      </c>
    </row>
    <row r="457" spans="1:19" ht="21.75">
      <c r="A457" s="74">
        <v>154</v>
      </c>
      <c r="B457" s="75" t="s">
        <v>583</v>
      </c>
      <c r="C457" s="75" t="s">
        <v>96</v>
      </c>
      <c r="D457" s="71">
        <v>39972</v>
      </c>
      <c r="E457" s="76">
        <v>39972</v>
      </c>
      <c r="F457" s="72"/>
      <c r="G457" s="72"/>
      <c r="H457" s="73"/>
      <c r="I457" s="75" t="s">
        <v>58</v>
      </c>
      <c r="J457" s="70"/>
      <c r="K457" s="76">
        <v>52140</v>
      </c>
      <c r="L457" s="77" t="s">
        <v>10</v>
      </c>
      <c r="M457" s="75" t="s">
        <v>584</v>
      </c>
      <c r="N457" s="75" t="s">
        <v>389</v>
      </c>
      <c r="O457" s="75" t="s">
        <v>585</v>
      </c>
      <c r="P457" s="75" t="s">
        <v>586</v>
      </c>
      <c r="Q457" s="77" t="s">
        <v>78</v>
      </c>
      <c r="R457" s="77" t="s">
        <v>121</v>
      </c>
    </row>
    <row r="458" spans="1:19" ht="21.75">
      <c r="A458" s="89" t="s">
        <v>1667</v>
      </c>
      <c r="B458" s="89"/>
      <c r="C458" s="89"/>
      <c r="D458" s="90"/>
      <c r="E458" s="91"/>
      <c r="F458" s="91"/>
      <c r="G458" s="91"/>
      <c r="H458" s="92"/>
      <c r="I458" s="89"/>
      <c r="J458" s="89"/>
      <c r="K458" s="91"/>
      <c r="L458" s="94" t="s">
        <v>16</v>
      </c>
      <c r="M458" s="95" t="s">
        <v>253</v>
      </c>
      <c r="N458" s="95" t="s">
        <v>199</v>
      </c>
      <c r="O458" s="95" t="s">
        <v>222</v>
      </c>
      <c r="P458" s="95" t="s">
        <v>162</v>
      </c>
      <c r="Q458" s="94" t="s">
        <v>41</v>
      </c>
      <c r="R458" s="94" t="s">
        <v>194</v>
      </c>
    </row>
    <row r="459" spans="1:19" ht="21.75">
      <c r="A459" s="129">
        <v>155</v>
      </c>
      <c r="B459" s="130" t="s">
        <v>587</v>
      </c>
      <c r="C459" s="130" t="s">
        <v>96</v>
      </c>
      <c r="D459" s="131">
        <v>41422</v>
      </c>
      <c r="E459" s="132">
        <v>41422</v>
      </c>
      <c r="F459" s="133"/>
      <c r="G459" s="133"/>
      <c r="H459" s="134"/>
      <c r="I459" s="130" t="s">
        <v>58</v>
      </c>
      <c r="J459" s="130" t="s">
        <v>137</v>
      </c>
      <c r="K459" s="132">
        <v>51410</v>
      </c>
      <c r="L459" s="136" t="s">
        <v>10</v>
      </c>
      <c r="M459" s="130" t="s">
        <v>588</v>
      </c>
      <c r="N459" s="130" t="s">
        <v>126</v>
      </c>
      <c r="O459" s="130" t="s">
        <v>589</v>
      </c>
      <c r="P459" s="130" t="s">
        <v>590</v>
      </c>
      <c r="Q459" s="136" t="s">
        <v>99</v>
      </c>
      <c r="R459" s="136" t="s">
        <v>109</v>
      </c>
    </row>
    <row r="460" spans="1:19" ht="21.75">
      <c r="A460" s="79"/>
      <c r="B460" s="79"/>
      <c r="C460" s="79"/>
      <c r="D460" s="80"/>
      <c r="E460" s="81"/>
      <c r="F460" s="81"/>
      <c r="G460" s="81"/>
      <c r="H460" s="82"/>
      <c r="I460" s="79"/>
      <c r="J460" s="79"/>
      <c r="K460" s="81"/>
      <c r="L460" s="83" t="s">
        <v>16</v>
      </c>
      <c r="M460" s="84" t="s">
        <v>591</v>
      </c>
      <c r="N460" s="84" t="s">
        <v>199</v>
      </c>
      <c r="O460" s="84" t="s">
        <v>592</v>
      </c>
      <c r="P460" s="84" t="s">
        <v>162</v>
      </c>
      <c r="Q460" s="83" t="s">
        <v>64</v>
      </c>
      <c r="R460" s="83" t="s">
        <v>9</v>
      </c>
    </row>
    <row r="461" spans="1:19" ht="24">
      <c r="A461" s="97" t="s">
        <v>593</v>
      </c>
      <c r="B461" s="137"/>
      <c r="C461" s="137"/>
      <c r="D461" s="138"/>
      <c r="E461" s="139"/>
      <c r="F461" s="139"/>
      <c r="G461" s="139"/>
      <c r="H461" s="140"/>
      <c r="I461" s="137"/>
      <c r="J461" s="137"/>
      <c r="K461" s="139"/>
      <c r="L461" s="141"/>
      <c r="M461" s="142"/>
      <c r="N461" s="142"/>
      <c r="O461" s="142"/>
      <c r="P461" s="142"/>
      <c r="Q461" s="141"/>
      <c r="R461" s="141"/>
      <c r="S461" t="str">
        <f t="shared" ref="S461" si="2">IF(B461&lt;&gt;T461,"xxx","")</f>
        <v/>
      </c>
    </row>
    <row r="462" spans="1:19" ht="21.75">
      <c r="A462" s="74">
        <v>156</v>
      </c>
      <c r="B462" s="75" t="s">
        <v>1827</v>
      </c>
      <c r="C462" s="75" t="s">
        <v>1</v>
      </c>
      <c r="D462" s="71">
        <v>39801</v>
      </c>
      <c r="E462" s="76">
        <v>39801</v>
      </c>
      <c r="F462" s="76">
        <v>41299</v>
      </c>
      <c r="G462" s="76">
        <v>42866</v>
      </c>
      <c r="H462" s="73"/>
      <c r="I462" s="75" t="s">
        <v>58</v>
      </c>
      <c r="J462" s="70"/>
      <c r="K462" s="76">
        <v>51775</v>
      </c>
      <c r="L462" s="77" t="s">
        <v>3</v>
      </c>
      <c r="M462" s="75" t="s">
        <v>612</v>
      </c>
      <c r="N462" s="75" t="s">
        <v>88</v>
      </c>
      <c r="O462" s="75" t="s">
        <v>613</v>
      </c>
      <c r="P462" s="75" t="s">
        <v>248</v>
      </c>
      <c r="Q462" s="77" t="s">
        <v>78</v>
      </c>
      <c r="R462" s="77" t="s">
        <v>38</v>
      </c>
    </row>
    <row r="463" spans="1:19" ht="21.75">
      <c r="A463" s="70" t="s">
        <v>1667</v>
      </c>
      <c r="B463" s="70"/>
      <c r="C463" s="70"/>
      <c r="D463" s="71"/>
      <c r="E463" s="72"/>
      <c r="F463" s="72"/>
      <c r="G463" s="72"/>
      <c r="H463" s="73"/>
      <c r="I463" s="70"/>
      <c r="J463" s="70"/>
      <c r="K463" s="72"/>
      <c r="L463" s="77" t="s">
        <v>10</v>
      </c>
      <c r="M463" s="75" t="s">
        <v>614</v>
      </c>
      <c r="N463" s="75" t="s">
        <v>29</v>
      </c>
      <c r="O463" s="75" t="s">
        <v>613</v>
      </c>
      <c r="P463" s="75" t="s">
        <v>7</v>
      </c>
      <c r="Q463" s="77" t="s">
        <v>9</v>
      </c>
      <c r="R463" s="77" t="s">
        <v>78</v>
      </c>
    </row>
    <row r="464" spans="1:19" ht="21.75">
      <c r="A464" s="89" t="s">
        <v>1667</v>
      </c>
      <c r="B464" s="89"/>
      <c r="C464" s="89"/>
      <c r="D464" s="90"/>
      <c r="E464" s="91"/>
      <c r="F464" s="91"/>
      <c r="G464" s="91"/>
      <c r="H464" s="92"/>
      <c r="I464" s="89"/>
      <c r="J464" s="89"/>
      <c r="K464" s="91"/>
      <c r="L464" s="94" t="s">
        <v>16</v>
      </c>
      <c r="M464" s="95" t="s">
        <v>615</v>
      </c>
      <c r="N464" s="95" t="s">
        <v>18</v>
      </c>
      <c r="O464" s="95" t="s">
        <v>616</v>
      </c>
      <c r="P464" s="95" t="s">
        <v>257</v>
      </c>
      <c r="Q464" s="94" t="s">
        <v>8</v>
      </c>
      <c r="R464" s="94" t="s">
        <v>9</v>
      </c>
    </row>
    <row r="465" spans="1:18" ht="21.75">
      <c r="A465" s="74">
        <v>157</v>
      </c>
      <c r="B465" s="75" t="s">
        <v>2361</v>
      </c>
      <c r="C465" s="75" t="s">
        <v>1</v>
      </c>
      <c r="D465" s="71">
        <v>41194</v>
      </c>
      <c r="E465" s="76">
        <v>41194</v>
      </c>
      <c r="F465" s="76">
        <v>42103</v>
      </c>
      <c r="G465" s="76">
        <v>43609</v>
      </c>
      <c r="H465" s="73"/>
      <c r="I465" s="75" t="s">
        <v>58</v>
      </c>
      <c r="J465" s="70"/>
      <c r="K465" s="76">
        <v>51044</v>
      </c>
      <c r="L465" s="77" t="s">
        <v>3</v>
      </c>
      <c r="M465" s="75" t="s">
        <v>739</v>
      </c>
      <c r="N465" s="75" t="s">
        <v>88</v>
      </c>
      <c r="O465" s="75" t="s">
        <v>605</v>
      </c>
      <c r="P465" s="75" t="s">
        <v>248</v>
      </c>
      <c r="Q465" s="77" t="s">
        <v>38</v>
      </c>
      <c r="R465" s="77" t="s">
        <v>109</v>
      </c>
    </row>
    <row r="466" spans="1:18" ht="21.75">
      <c r="A466" s="70" t="s">
        <v>1667</v>
      </c>
      <c r="B466" s="70"/>
      <c r="C466" s="70"/>
      <c r="D466" s="71"/>
      <c r="E466" s="72"/>
      <c r="F466" s="72"/>
      <c r="G466" s="72"/>
      <c r="H466" s="73"/>
      <c r="I466" s="70"/>
      <c r="J466" s="70"/>
      <c r="K466" s="72"/>
      <c r="L466" s="77" t="s">
        <v>10</v>
      </c>
      <c r="M466" s="75" t="s">
        <v>740</v>
      </c>
      <c r="N466" s="75" t="s">
        <v>29</v>
      </c>
      <c r="O466" s="75" t="s">
        <v>605</v>
      </c>
      <c r="P466" s="75" t="s">
        <v>697</v>
      </c>
      <c r="Q466" s="77" t="s">
        <v>64</v>
      </c>
      <c r="R466" s="77" t="s">
        <v>194</v>
      </c>
    </row>
    <row r="467" spans="1:18" ht="21.75">
      <c r="A467" s="89" t="s">
        <v>1667</v>
      </c>
      <c r="B467" s="89"/>
      <c r="C467" s="89"/>
      <c r="D467" s="90"/>
      <c r="E467" s="91"/>
      <c r="F467" s="91"/>
      <c r="G467" s="91"/>
      <c r="H467" s="92"/>
      <c r="I467" s="89"/>
      <c r="J467" s="89"/>
      <c r="K467" s="91"/>
      <c r="L467" s="94" t="s">
        <v>16</v>
      </c>
      <c r="M467" s="95" t="s">
        <v>604</v>
      </c>
      <c r="N467" s="95" t="s">
        <v>18</v>
      </c>
      <c r="O467" s="95" t="s">
        <v>605</v>
      </c>
      <c r="P467" s="95" t="s">
        <v>7</v>
      </c>
      <c r="Q467" s="94" t="s">
        <v>40</v>
      </c>
      <c r="R467" s="94" t="s">
        <v>64</v>
      </c>
    </row>
    <row r="468" spans="1:18" ht="21.75">
      <c r="A468" s="74">
        <v>158</v>
      </c>
      <c r="B468" s="75" t="s">
        <v>2114</v>
      </c>
      <c r="C468" s="75" t="s">
        <v>1</v>
      </c>
      <c r="D468" s="71">
        <v>39762</v>
      </c>
      <c r="E468" s="76">
        <v>39762</v>
      </c>
      <c r="F468" s="76">
        <v>41435</v>
      </c>
      <c r="G468" s="76">
        <v>43027</v>
      </c>
      <c r="H468" s="73"/>
      <c r="I468" s="75" t="s">
        <v>58</v>
      </c>
      <c r="J468" s="70"/>
      <c r="K468" s="76">
        <v>51044</v>
      </c>
      <c r="L468" s="77" t="s">
        <v>3</v>
      </c>
      <c r="M468" s="75" t="s">
        <v>4</v>
      </c>
      <c r="N468" s="75" t="s">
        <v>5</v>
      </c>
      <c r="O468" s="75" t="s">
        <v>6</v>
      </c>
      <c r="P468" s="75" t="s">
        <v>53</v>
      </c>
      <c r="Q468" s="77" t="s">
        <v>9</v>
      </c>
      <c r="R468" s="77" t="s">
        <v>72</v>
      </c>
    </row>
    <row r="469" spans="1:18" ht="21.75">
      <c r="A469" s="70" t="s">
        <v>1667</v>
      </c>
      <c r="B469" s="70"/>
      <c r="C469" s="70"/>
      <c r="D469" s="71"/>
      <c r="E469" s="72"/>
      <c r="F469" s="72"/>
      <c r="G469" s="72"/>
      <c r="H469" s="73"/>
      <c r="I469" s="70"/>
      <c r="J469" s="70"/>
      <c r="K469" s="72"/>
      <c r="L469" s="77" t="s">
        <v>10</v>
      </c>
      <c r="M469" s="75" t="s">
        <v>636</v>
      </c>
      <c r="N469" s="75" t="s">
        <v>29</v>
      </c>
      <c r="O469" s="75" t="s">
        <v>290</v>
      </c>
      <c r="P469" s="75" t="s">
        <v>53</v>
      </c>
      <c r="Q469" s="77" t="s">
        <v>64</v>
      </c>
      <c r="R469" s="77" t="s">
        <v>9</v>
      </c>
    </row>
    <row r="470" spans="1:18" ht="21.75">
      <c r="A470" s="89" t="s">
        <v>1667</v>
      </c>
      <c r="B470" s="89"/>
      <c r="C470" s="89"/>
      <c r="D470" s="90"/>
      <c r="E470" s="91"/>
      <c r="F470" s="91"/>
      <c r="G470" s="91"/>
      <c r="H470" s="92"/>
      <c r="I470" s="89"/>
      <c r="J470" s="89"/>
      <c r="K470" s="91"/>
      <c r="L470" s="94" t="s">
        <v>16</v>
      </c>
      <c r="M470" s="95" t="s">
        <v>289</v>
      </c>
      <c r="N470" s="95" t="s">
        <v>18</v>
      </c>
      <c r="O470" s="95" t="s">
        <v>290</v>
      </c>
      <c r="P470" s="95" t="s">
        <v>7</v>
      </c>
      <c r="Q470" s="94" t="s">
        <v>40</v>
      </c>
      <c r="R470" s="94" t="s">
        <v>64</v>
      </c>
    </row>
    <row r="471" spans="1:18" ht="21.75">
      <c r="A471" s="74">
        <v>159</v>
      </c>
      <c r="B471" s="75" t="s">
        <v>2227</v>
      </c>
      <c r="C471" s="75" t="s">
        <v>1</v>
      </c>
      <c r="D471" s="71">
        <v>36585</v>
      </c>
      <c r="E471" s="76">
        <v>36585</v>
      </c>
      <c r="F471" s="76">
        <v>39059</v>
      </c>
      <c r="G471" s="76">
        <v>43362</v>
      </c>
      <c r="H471" s="73"/>
      <c r="I471" s="75" t="s">
        <v>58</v>
      </c>
      <c r="J471" s="70"/>
      <c r="K471" s="76">
        <v>48488</v>
      </c>
      <c r="L471" s="77" t="s">
        <v>3</v>
      </c>
      <c r="M471" s="75" t="s">
        <v>1927</v>
      </c>
      <c r="N471" s="75" t="s">
        <v>599</v>
      </c>
      <c r="O471" s="75" t="s">
        <v>637</v>
      </c>
      <c r="P471" s="75" t="s">
        <v>638</v>
      </c>
      <c r="Q471" s="77" t="s">
        <v>121</v>
      </c>
      <c r="R471" s="77" t="s">
        <v>167</v>
      </c>
    </row>
    <row r="472" spans="1:18" ht="21.75">
      <c r="A472" s="70" t="s">
        <v>1667</v>
      </c>
      <c r="B472" s="70"/>
      <c r="C472" s="70"/>
      <c r="D472" s="71"/>
      <c r="E472" s="72"/>
      <c r="F472" s="72"/>
      <c r="G472" s="72"/>
      <c r="H472" s="73"/>
      <c r="I472" s="70"/>
      <c r="J472" s="70"/>
      <c r="K472" s="72"/>
      <c r="L472" s="77" t="s">
        <v>10</v>
      </c>
      <c r="M472" s="75" t="s">
        <v>639</v>
      </c>
      <c r="N472" s="75" t="s">
        <v>29</v>
      </c>
      <c r="O472" s="75" t="s">
        <v>616</v>
      </c>
      <c r="P472" s="75" t="s">
        <v>106</v>
      </c>
      <c r="Q472" s="77" t="s">
        <v>79</v>
      </c>
      <c r="R472" s="77" t="s">
        <v>41</v>
      </c>
    </row>
    <row r="473" spans="1:18" ht="21.75">
      <c r="A473" s="89" t="s">
        <v>1667</v>
      </c>
      <c r="B473" s="89"/>
      <c r="C473" s="89"/>
      <c r="D473" s="90"/>
      <c r="E473" s="91"/>
      <c r="F473" s="91"/>
      <c r="G473" s="91"/>
      <c r="H473" s="92"/>
      <c r="I473" s="89"/>
      <c r="J473" s="89"/>
      <c r="K473" s="91"/>
      <c r="L473" s="94" t="s">
        <v>16</v>
      </c>
      <c r="M473" s="95" t="s">
        <v>640</v>
      </c>
      <c r="N473" s="95" t="s">
        <v>611</v>
      </c>
      <c r="O473" s="95" t="s">
        <v>616</v>
      </c>
      <c r="P473" s="95" t="s">
        <v>641</v>
      </c>
      <c r="Q473" s="94" t="s">
        <v>46</v>
      </c>
      <c r="R473" s="94" t="s">
        <v>54</v>
      </c>
    </row>
    <row r="474" spans="1:18" ht="21.75">
      <c r="A474" s="74">
        <v>160</v>
      </c>
      <c r="B474" s="75" t="s">
        <v>1737</v>
      </c>
      <c r="C474" s="75" t="s">
        <v>1</v>
      </c>
      <c r="D474" s="71">
        <v>33624</v>
      </c>
      <c r="E474" s="76">
        <v>33624</v>
      </c>
      <c r="F474" s="76">
        <v>35486</v>
      </c>
      <c r="G474" s="76">
        <v>42614</v>
      </c>
      <c r="H474" s="73"/>
      <c r="I474" s="75" t="s">
        <v>2</v>
      </c>
      <c r="J474" s="70"/>
      <c r="K474" s="76">
        <v>45931</v>
      </c>
      <c r="L474" s="77" t="s">
        <v>3</v>
      </c>
      <c r="M474" s="75" t="s">
        <v>642</v>
      </c>
      <c r="N474" s="75" t="s">
        <v>1884</v>
      </c>
      <c r="O474" s="75" t="s">
        <v>643</v>
      </c>
      <c r="P474" s="75" t="s">
        <v>376</v>
      </c>
      <c r="Q474" s="77" t="s">
        <v>8</v>
      </c>
      <c r="R474" s="77" t="s">
        <v>59</v>
      </c>
    </row>
    <row r="475" spans="1:18" ht="21.75">
      <c r="A475" s="70" t="s">
        <v>1667</v>
      </c>
      <c r="B475" s="70"/>
      <c r="C475" s="70"/>
      <c r="D475" s="71"/>
      <c r="E475" s="72"/>
      <c r="F475" s="72"/>
      <c r="G475" s="72"/>
      <c r="H475" s="73"/>
      <c r="I475" s="70"/>
      <c r="J475" s="70"/>
      <c r="K475" s="72"/>
      <c r="L475" s="77" t="s">
        <v>10</v>
      </c>
      <c r="M475" s="75" t="s">
        <v>644</v>
      </c>
      <c r="N475" s="75" t="s">
        <v>29</v>
      </c>
      <c r="O475" s="75" t="s">
        <v>645</v>
      </c>
      <c r="P475" s="75" t="s">
        <v>87</v>
      </c>
      <c r="Q475" s="77" t="s">
        <v>101</v>
      </c>
      <c r="R475" s="77" t="s">
        <v>32</v>
      </c>
    </row>
    <row r="476" spans="1:18" ht="21.75">
      <c r="A476" s="89" t="s">
        <v>1667</v>
      </c>
      <c r="B476" s="89"/>
      <c r="C476" s="89"/>
      <c r="D476" s="90"/>
      <c r="E476" s="91"/>
      <c r="F476" s="91"/>
      <c r="G476" s="91"/>
      <c r="H476" s="92"/>
      <c r="I476" s="89"/>
      <c r="J476" s="89"/>
      <c r="K476" s="91"/>
      <c r="L476" s="94" t="s">
        <v>16</v>
      </c>
      <c r="M476" s="95" t="s">
        <v>289</v>
      </c>
      <c r="N476" s="95" t="s">
        <v>18</v>
      </c>
      <c r="O476" s="95" t="s">
        <v>290</v>
      </c>
      <c r="P476" s="95" t="s">
        <v>231</v>
      </c>
      <c r="Q476" s="94" t="s">
        <v>21</v>
      </c>
      <c r="R476" s="94" t="s">
        <v>34</v>
      </c>
    </row>
    <row r="477" spans="1:18" ht="21.75">
      <c r="A477" s="74">
        <v>161</v>
      </c>
      <c r="B477" s="75" t="s">
        <v>2228</v>
      </c>
      <c r="C477" s="75" t="s">
        <v>1</v>
      </c>
      <c r="D477" s="71">
        <v>41556</v>
      </c>
      <c r="E477" s="76">
        <v>41556</v>
      </c>
      <c r="F477" s="76">
        <v>42804</v>
      </c>
      <c r="G477" s="76">
        <v>43847</v>
      </c>
      <c r="H477" s="73"/>
      <c r="I477" s="75" t="s">
        <v>58</v>
      </c>
      <c r="J477" s="70"/>
      <c r="K477" s="76">
        <v>53236</v>
      </c>
      <c r="L477" s="77" t="s">
        <v>3</v>
      </c>
      <c r="M477" s="75" t="s">
        <v>755</v>
      </c>
      <c r="N477" s="75" t="s">
        <v>1928</v>
      </c>
      <c r="O477" s="75" t="s">
        <v>756</v>
      </c>
      <c r="P477" s="75" t="s">
        <v>757</v>
      </c>
      <c r="Q477" s="77" t="s">
        <v>72</v>
      </c>
      <c r="R477" s="77" t="s">
        <v>167</v>
      </c>
    </row>
    <row r="478" spans="1:18" ht="21.75">
      <c r="A478" s="70" t="s">
        <v>1667</v>
      </c>
      <c r="B478" s="70"/>
      <c r="C478" s="70"/>
      <c r="D478" s="71"/>
      <c r="E478" s="72"/>
      <c r="F478" s="72"/>
      <c r="G478" s="72"/>
      <c r="H478" s="73"/>
      <c r="I478" s="70"/>
      <c r="J478" s="70"/>
      <c r="K478" s="72"/>
      <c r="L478" s="77" t="s">
        <v>10</v>
      </c>
      <c r="M478" s="75" t="s">
        <v>758</v>
      </c>
      <c r="N478" s="75" t="s">
        <v>1929</v>
      </c>
      <c r="O478" s="75" t="s">
        <v>756</v>
      </c>
      <c r="P478" s="75" t="s">
        <v>757</v>
      </c>
      <c r="Q478" s="77" t="s">
        <v>38</v>
      </c>
      <c r="R478" s="77" t="s">
        <v>72</v>
      </c>
    </row>
    <row r="479" spans="1:18" ht="21.75">
      <c r="A479" s="89" t="s">
        <v>1667</v>
      </c>
      <c r="B479" s="89"/>
      <c r="C479" s="89"/>
      <c r="D479" s="90"/>
      <c r="E479" s="91"/>
      <c r="F479" s="91"/>
      <c r="G479" s="91"/>
      <c r="H479" s="92"/>
      <c r="I479" s="89"/>
      <c r="J479" s="89"/>
      <c r="K479" s="91"/>
      <c r="L479" s="94" t="s">
        <v>16</v>
      </c>
      <c r="M479" s="95" t="s">
        <v>604</v>
      </c>
      <c r="N479" s="95" t="s">
        <v>18</v>
      </c>
      <c r="O479" s="95" t="s">
        <v>605</v>
      </c>
      <c r="P479" s="95" t="s">
        <v>7</v>
      </c>
      <c r="Q479" s="94" t="s">
        <v>9</v>
      </c>
      <c r="R479" s="94" t="s">
        <v>121</v>
      </c>
    </row>
    <row r="480" spans="1:18" ht="21.75">
      <c r="A480" s="74">
        <v>162</v>
      </c>
      <c r="B480" s="75" t="s">
        <v>2565</v>
      </c>
      <c r="C480" s="75" t="s">
        <v>1</v>
      </c>
      <c r="D480" s="71">
        <v>42068</v>
      </c>
      <c r="E480" s="76">
        <v>42068</v>
      </c>
      <c r="F480" s="76">
        <v>42811</v>
      </c>
      <c r="G480" s="72">
        <v>44558</v>
      </c>
      <c r="H480" s="73"/>
      <c r="I480" s="75" t="s">
        <v>58</v>
      </c>
      <c r="J480" s="70"/>
      <c r="K480" s="76">
        <v>53236</v>
      </c>
      <c r="L480" s="77" t="s">
        <v>3</v>
      </c>
      <c r="M480" s="75" t="s">
        <v>777</v>
      </c>
      <c r="N480" s="75" t="s">
        <v>1884</v>
      </c>
      <c r="O480" s="75" t="s">
        <v>778</v>
      </c>
      <c r="P480" s="75" t="s">
        <v>53</v>
      </c>
      <c r="Q480" s="77" t="s">
        <v>72</v>
      </c>
      <c r="R480" s="77" t="s">
        <v>73</v>
      </c>
    </row>
    <row r="481" spans="1:18" ht="21.75">
      <c r="A481" s="70" t="s">
        <v>1667</v>
      </c>
      <c r="B481" s="70"/>
      <c r="C481" s="70"/>
      <c r="D481" s="71"/>
      <c r="E481" s="72"/>
      <c r="F481" s="72"/>
      <c r="G481" s="72"/>
      <c r="H481" s="73"/>
      <c r="I481" s="70"/>
      <c r="J481" s="70"/>
      <c r="K481" s="72"/>
      <c r="L481" s="77" t="s">
        <v>10</v>
      </c>
      <c r="M481" s="75" t="s">
        <v>779</v>
      </c>
      <c r="N481" s="75" t="s">
        <v>11</v>
      </c>
      <c r="O481" s="75" t="s">
        <v>780</v>
      </c>
      <c r="P481" s="75" t="s">
        <v>53</v>
      </c>
      <c r="Q481" s="77" t="s">
        <v>38</v>
      </c>
      <c r="R481" s="77" t="s">
        <v>72</v>
      </c>
    </row>
    <row r="482" spans="1:18" ht="21.75">
      <c r="A482" s="89" t="s">
        <v>1667</v>
      </c>
      <c r="B482" s="89"/>
      <c r="C482" s="89"/>
      <c r="D482" s="90"/>
      <c r="E482" s="91"/>
      <c r="F482" s="91"/>
      <c r="G482" s="91"/>
      <c r="H482" s="92"/>
      <c r="I482" s="89"/>
      <c r="J482" s="89"/>
      <c r="K482" s="91"/>
      <c r="L482" s="94" t="s">
        <v>16</v>
      </c>
      <c r="M482" s="95" t="s">
        <v>662</v>
      </c>
      <c r="N482" s="95" t="s">
        <v>18</v>
      </c>
      <c r="O482" s="95" t="s">
        <v>663</v>
      </c>
      <c r="P482" s="95" t="s">
        <v>7</v>
      </c>
      <c r="Q482" s="94" t="s">
        <v>194</v>
      </c>
      <c r="R482" s="94" t="s">
        <v>38</v>
      </c>
    </row>
    <row r="483" spans="1:18" ht="21.75">
      <c r="A483" s="74">
        <v>163</v>
      </c>
      <c r="B483" s="75" t="s">
        <v>594</v>
      </c>
      <c r="C483" s="75" t="s">
        <v>1</v>
      </c>
      <c r="D483" s="71">
        <v>35405</v>
      </c>
      <c r="E483" s="76">
        <v>35405</v>
      </c>
      <c r="F483" s="76">
        <v>40660</v>
      </c>
      <c r="G483" s="76">
        <v>41830</v>
      </c>
      <c r="H483" s="73"/>
      <c r="I483" s="75" t="s">
        <v>2</v>
      </c>
      <c r="J483" s="70"/>
      <c r="K483" s="76">
        <v>48122</v>
      </c>
      <c r="L483" s="77" t="s">
        <v>3</v>
      </c>
      <c r="M483" s="75" t="s">
        <v>595</v>
      </c>
      <c r="N483" s="75" t="s">
        <v>1884</v>
      </c>
      <c r="O483" s="75" t="s">
        <v>82</v>
      </c>
      <c r="P483" s="75" t="s">
        <v>358</v>
      </c>
      <c r="Q483" s="77" t="s">
        <v>8</v>
      </c>
      <c r="R483" s="77" t="s">
        <v>27</v>
      </c>
    </row>
    <row r="484" spans="1:18" ht="21.75">
      <c r="A484" s="70" t="s">
        <v>1667</v>
      </c>
      <c r="B484" s="70"/>
      <c r="C484" s="70"/>
      <c r="D484" s="71"/>
      <c r="E484" s="72"/>
      <c r="F484" s="72"/>
      <c r="G484" s="72"/>
      <c r="H484" s="73"/>
      <c r="I484" s="70"/>
      <c r="J484" s="70"/>
      <c r="K484" s="72"/>
      <c r="L484" s="77" t="s">
        <v>10</v>
      </c>
      <c r="M484" s="75" t="s">
        <v>596</v>
      </c>
      <c r="N484" s="75" t="s">
        <v>29</v>
      </c>
      <c r="O484" s="75" t="s">
        <v>419</v>
      </c>
      <c r="P484" s="75" t="s">
        <v>53</v>
      </c>
      <c r="Q484" s="77" t="s">
        <v>76</v>
      </c>
      <c r="R484" s="77" t="s">
        <v>83</v>
      </c>
    </row>
    <row r="485" spans="1:18" ht="21.75">
      <c r="A485" s="89" t="s">
        <v>1667</v>
      </c>
      <c r="B485" s="89"/>
      <c r="C485" s="89"/>
      <c r="D485" s="90"/>
      <c r="E485" s="91"/>
      <c r="F485" s="91"/>
      <c r="G485" s="91"/>
      <c r="H485" s="92"/>
      <c r="I485" s="89"/>
      <c r="J485" s="89"/>
      <c r="K485" s="91"/>
      <c r="L485" s="94" t="s">
        <v>16</v>
      </c>
      <c r="M485" s="95" t="s">
        <v>42</v>
      </c>
      <c r="N485" s="95" t="s">
        <v>43</v>
      </c>
      <c r="O485" s="95" t="s">
        <v>44</v>
      </c>
      <c r="P485" s="95" t="s">
        <v>45</v>
      </c>
      <c r="Q485" s="94" t="s">
        <v>46</v>
      </c>
      <c r="R485" s="94" t="s">
        <v>76</v>
      </c>
    </row>
    <row r="486" spans="1:18" ht="21.75">
      <c r="A486" s="74">
        <v>164</v>
      </c>
      <c r="B486" s="75" t="s">
        <v>1864</v>
      </c>
      <c r="C486" s="75" t="s">
        <v>1</v>
      </c>
      <c r="D486" s="71">
        <v>34792</v>
      </c>
      <c r="E486" s="76">
        <v>34792</v>
      </c>
      <c r="F486" s="76">
        <v>41066</v>
      </c>
      <c r="G486" s="76">
        <v>43069</v>
      </c>
      <c r="H486" s="73"/>
      <c r="I486" s="75" t="s">
        <v>2</v>
      </c>
      <c r="J486" s="70"/>
      <c r="K486" s="76">
        <v>47757</v>
      </c>
      <c r="L486" s="77" t="s">
        <v>3</v>
      </c>
      <c r="M486" s="75" t="s">
        <v>664</v>
      </c>
      <c r="N486" s="75" t="s">
        <v>88</v>
      </c>
      <c r="O486" s="75" t="s">
        <v>136</v>
      </c>
      <c r="P486" s="75" t="s">
        <v>311</v>
      </c>
      <c r="Q486" s="77" t="s">
        <v>41</v>
      </c>
      <c r="R486" s="77" t="s">
        <v>121</v>
      </c>
    </row>
    <row r="487" spans="1:18" ht="21.75">
      <c r="A487" s="70" t="s">
        <v>1667</v>
      </c>
      <c r="B487" s="70"/>
      <c r="C487" s="70"/>
      <c r="D487" s="71"/>
      <c r="E487" s="72"/>
      <c r="F487" s="72"/>
      <c r="G487" s="72"/>
      <c r="H487" s="73"/>
      <c r="I487" s="70"/>
      <c r="J487" s="70"/>
      <c r="K487" s="72"/>
      <c r="L487" s="77" t="s">
        <v>10</v>
      </c>
      <c r="M487" s="75" t="s">
        <v>1924</v>
      </c>
      <c r="N487" s="75" t="s">
        <v>665</v>
      </c>
      <c r="O487" s="75" t="s">
        <v>280</v>
      </c>
      <c r="P487" s="75" t="s">
        <v>311</v>
      </c>
      <c r="Q487" s="77" t="s">
        <v>47</v>
      </c>
      <c r="R487" s="77" t="s">
        <v>79</v>
      </c>
    </row>
    <row r="488" spans="1:18" ht="21.75">
      <c r="A488" s="89" t="s">
        <v>1667</v>
      </c>
      <c r="B488" s="89"/>
      <c r="C488" s="89"/>
      <c r="D488" s="90"/>
      <c r="E488" s="91"/>
      <c r="F488" s="91"/>
      <c r="G488" s="91"/>
      <c r="H488" s="92"/>
      <c r="I488" s="89"/>
      <c r="J488" s="89"/>
      <c r="K488" s="91"/>
      <c r="L488" s="94" t="s">
        <v>16</v>
      </c>
      <c r="M488" s="95" t="s">
        <v>135</v>
      </c>
      <c r="N488" s="95" t="s">
        <v>18</v>
      </c>
      <c r="O488" s="95" t="s">
        <v>136</v>
      </c>
      <c r="P488" s="95" t="s">
        <v>106</v>
      </c>
      <c r="Q488" s="94" t="s">
        <v>15</v>
      </c>
      <c r="R488" s="94" t="s">
        <v>32</v>
      </c>
    </row>
    <row r="489" spans="1:18" ht="21.75">
      <c r="A489" s="74">
        <v>165</v>
      </c>
      <c r="B489" s="75" t="s">
        <v>1828</v>
      </c>
      <c r="C489" s="75" t="s">
        <v>1</v>
      </c>
      <c r="D489" s="71">
        <v>38950</v>
      </c>
      <c r="E489" s="76">
        <v>38950</v>
      </c>
      <c r="F489" s="76">
        <v>40114</v>
      </c>
      <c r="G489" s="76">
        <v>42811</v>
      </c>
      <c r="H489" s="73"/>
      <c r="I489" s="75" t="s">
        <v>58</v>
      </c>
      <c r="J489" s="70"/>
      <c r="K489" s="76">
        <v>49583</v>
      </c>
      <c r="L489" s="77" t="s">
        <v>3</v>
      </c>
      <c r="M489" s="75" t="s">
        <v>672</v>
      </c>
      <c r="N489" s="75" t="s">
        <v>1884</v>
      </c>
      <c r="O489" s="75" t="s">
        <v>673</v>
      </c>
      <c r="P489" s="75" t="s">
        <v>667</v>
      </c>
      <c r="Q489" s="77" t="s">
        <v>64</v>
      </c>
      <c r="R489" s="77" t="s">
        <v>59</v>
      </c>
    </row>
    <row r="490" spans="1:18" ht="21.75">
      <c r="A490" s="70" t="s">
        <v>1667</v>
      </c>
      <c r="B490" s="70"/>
      <c r="C490" s="70"/>
      <c r="D490" s="71"/>
      <c r="E490" s="72"/>
      <c r="F490" s="72"/>
      <c r="G490" s="72"/>
      <c r="H490" s="73"/>
      <c r="I490" s="70"/>
      <c r="J490" s="70"/>
      <c r="K490" s="72"/>
      <c r="L490" s="77" t="s">
        <v>10</v>
      </c>
      <c r="M490" s="75" t="s">
        <v>674</v>
      </c>
      <c r="N490" s="75" t="s">
        <v>675</v>
      </c>
      <c r="O490" s="75" t="s">
        <v>676</v>
      </c>
      <c r="P490" s="75" t="s">
        <v>87</v>
      </c>
      <c r="Q490" s="77" t="s">
        <v>8</v>
      </c>
      <c r="R490" s="77" t="s">
        <v>41</v>
      </c>
    </row>
    <row r="491" spans="1:18" ht="21.75">
      <c r="A491" s="89" t="s">
        <v>1667</v>
      </c>
      <c r="B491" s="89"/>
      <c r="C491" s="89"/>
      <c r="D491" s="90"/>
      <c r="E491" s="91"/>
      <c r="F491" s="91"/>
      <c r="G491" s="91"/>
      <c r="H491" s="92"/>
      <c r="I491" s="89"/>
      <c r="J491" s="89"/>
      <c r="K491" s="91"/>
      <c r="L491" s="94" t="s">
        <v>16</v>
      </c>
      <c r="M491" s="95" t="s">
        <v>1658</v>
      </c>
      <c r="N491" s="95" t="s">
        <v>677</v>
      </c>
      <c r="O491" s="89"/>
      <c r="P491" s="95" t="s">
        <v>53</v>
      </c>
      <c r="Q491" s="94" t="s">
        <v>32</v>
      </c>
      <c r="R491" s="94" t="s">
        <v>40</v>
      </c>
    </row>
    <row r="492" spans="1:18" ht="21.75">
      <c r="A492" s="74">
        <v>166</v>
      </c>
      <c r="B492" s="75" t="s">
        <v>1925</v>
      </c>
      <c r="C492" s="75" t="s">
        <v>1</v>
      </c>
      <c r="D492" s="71">
        <v>40287</v>
      </c>
      <c r="E492" s="76">
        <v>40287</v>
      </c>
      <c r="F492" s="76">
        <v>41269</v>
      </c>
      <c r="G492" s="76">
        <v>42788</v>
      </c>
      <c r="H492" s="73"/>
      <c r="I492" s="75" t="s">
        <v>58</v>
      </c>
      <c r="J492" s="70"/>
      <c r="K492" s="76">
        <v>47027</v>
      </c>
      <c r="L492" s="77" t="s">
        <v>3</v>
      </c>
      <c r="M492" s="75" t="s">
        <v>678</v>
      </c>
      <c r="N492" s="75" t="s">
        <v>5</v>
      </c>
      <c r="O492" s="75" t="s">
        <v>616</v>
      </c>
      <c r="P492" s="75" t="s">
        <v>7</v>
      </c>
      <c r="Q492" s="77" t="s">
        <v>59</v>
      </c>
      <c r="R492" s="77" t="s">
        <v>72</v>
      </c>
    </row>
    <row r="493" spans="1:18" ht="21.75">
      <c r="A493" s="70" t="s">
        <v>1667</v>
      </c>
      <c r="B493" s="70"/>
      <c r="C493" s="70"/>
      <c r="D493" s="71"/>
      <c r="E493" s="72"/>
      <c r="F493" s="72"/>
      <c r="G493" s="72"/>
      <c r="H493" s="73"/>
      <c r="I493" s="70"/>
      <c r="J493" s="70"/>
      <c r="K493" s="72"/>
      <c r="L493" s="77" t="s">
        <v>10</v>
      </c>
      <c r="M493" s="75" t="s">
        <v>614</v>
      </c>
      <c r="N493" s="75" t="s">
        <v>29</v>
      </c>
      <c r="O493" s="75" t="s">
        <v>613</v>
      </c>
      <c r="P493" s="75" t="s">
        <v>7</v>
      </c>
      <c r="Q493" s="77" t="s">
        <v>41</v>
      </c>
      <c r="R493" s="77" t="s">
        <v>27</v>
      </c>
    </row>
    <row r="494" spans="1:18" ht="21.75">
      <c r="A494" s="70" t="s">
        <v>1667</v>
      </c>
      <c r="B494" s="70"/>
      <c r="C494" s="70"/>
      <c r="D494" s="71"/>
      <c r="E494" s="72"/>
      <c r="F494" s="72"/>
      <c r="G494" s="72"/>
      <c r="H494" s="73"/>
      <c r="I494" s="70"/>
      <c r="J494" s="70"/>
      <c r="K494" s="72"/>
      <c r="L494" s="77" t="s">
        <v>16</v>
      </c>
      <c r="M494" s="75" t="s">
        <v>679</v>
      </c>
      <c r="N494" s="75" t="s">
        <v>233</v>
      </c>
      <c r="O494" s="75" t="s">
        <v>680</v>
      </c>
      <c r="P494" s="75" t="s">
        <v>7</v>
      </c>
      <c r="Q494" s="77" t="s">
        <v>101</v>
      </c>
      <c r="R494" s="77" t="s">
        <v>79</v>
      </c>
    </row>
    <row r="495" spans="1:18" ht="21.75">
      <c r="A495" s="89" t="s">
        <v>1667</v>
      </c>
      <c r="B495" s="89"/>
      <c r="C495" s="89"/>
      <c r="D495" s="90"/>
      <c r="E495" s="91"/>
      <c r="F495" s="91"/>
      <c r="G495" s="91"/>
      <c r="H495" s="92"/>
      <c r="I495" s="89"/>
      <c r="J495" s="89"/>
      <c r="K495" s="91"/>
      <c r="L495" s="94" t="s">
        <v>16</v>
      </c>
      <c r="M495" s="95" t="s">
        <v>615</v>
      </c>
      <c r="N495" s="95" t="s">
        <v>18</v>
      </c>
      <c r="O495" s="95" t="s">
        <v>616</v>
      </c>
      <c r="P495" s="95" t="s">
        <v>85</v>
      </c>
      <c r="Q495" s="94" t="s">
        <v>15</v>
      </c>
      <c r="R495" s="94" t="s">
        <v>47</v>
      </c>
    </row>
    <row r="496" spans="1:18" ht="21.75">
      <c r="A496" s="74">
        <v>167</v>
      </c>
      <c r="B496" s="75" t="s">
        <v>1865</v>
      </c>
      <c r="C496" s="75" t="s">
        <v>1</v>
      </c>
      <c r="D496" s="71">
        <v>35940</v>
      </c>
      <c r="E496" s="76">
        <v>35940</v>
      </c>
      <c r="F496" s="76">
        <v>39779</v>
      </c>
      <c r="G496" s="76">
        <v>42828</v>
      </c>
      <c r="H496" s="73"/>
      <c r="I496" s="75" t="s">
        <v>2</v>
      </c>
      <c r="J496" s="70"/>
      <c r="K496" s="76">
        <v>48853</v>
      </c>
      <c r="L496" s="77" t="s">
        <v>3</v>
      </c>
      <c r="M496" s="75" t="s">
        <v>4</v>
      </c>
      <c r="N496" s="75" t="s">
        <v>5</v>
      </c>
      <c r="O496" s="75" t="s">
        <v>6</v>
      </c>
      <c r="P496" s="75" t="s">
        <v>7</v>
      </c>
      <c r="Q496" s="77" t="s">
        <v>9</v>
      </c>
      <c r="R496" s="77" t="s">
        <v>59</v>
      </c>
    </row>
    <row r="497" spans="1:18" ht="21.75">
      <c r="A497" s="70" t="s">
        <v>1667</v>
      </c>
      <c r="B497" s="70"/>
      <c r="C497" s="70"/>
      <c r="D497" s="71"/>
      <c r="E497" s="72"/>
      <c r="F497" s="72"/>
      <c r="G497" s="72"/>
      <c r="H497" s="73"/>
      <c r="I497" s="70"/>
      <c r="J497" s="70"/>
      <c r="K497" s="72"/>
      <c r="L497" s="77" t="s">
        <v>10</v>
      </c>
      <c r="M497" s="75" t="s">
        <v>39</v>
      </c>
      <c r="N497" s="75" t="s">
        <v>29</v>
      </c>
      <c r="O497" s="75" t="s">
        <v>37</v>
      </c>
      <c r="P497" s="75" t="s">
        <v>7</v>
      </c>
      <c r="Q497" s="77" t="s">
        <v>54</v>
      </c>
      <c r="R497" s="77" t="s">
        <v>26</v>
      </c>
    </row>
    <row r="498" spans="1:18" ht="21.75">
      <c r="A498" s="89" t="s">
        <v>1667</v>
      </c>
      <c r="B498" s="89"/>
      <c r="C498" s="89"/>
      <c r="D498" s="90"/>
      <c r="E498" s="91"/>
      <c r="F498" s="91"/>
      <c r="G498" s="91"/>
      <c r="H498" s="92"/>
      <c r="I498" s="89"/>
      <c r="J498" s="89"/>
      <c r="K498" s="91"/>
      <c r="L498" s="94" t="s">
        <v>16</v>
      </c>
      <c r="M498" s="95" t="s">
        <v>681</v>
      </c>
      <c r="N498" s="95" t="s">
        <v>18</v>
      </c>
      <c r="O498" s="95" t="s">
        <v>44</v>
      </c>
      <c r="P498" s="95" t="s">
        <v>200</v>
      </c>
      <c r="Q498" s="94" t="s">
        <v>47</v>
      </c>
      <c r="R498" s="94" t="s">
        <v>54</v>
      </c>
    </row>
    <row r="499" spans="1:18" ht="21.75">
      <c r="A499" s="74">
        <v>168</v>
      </c>
      <c r="B499" s="75" t="s">
        <v>2229</v>
      </c>
      <c r="C499" s="75" t="s">
        <v>1</v>
      </c>
      <c r="D499" s="71">
        <v>38509</v>
      </c>
      <c r="E499" s="76">
        <v>38509</v>
      </c>
      <c r="F499" s="76">
        <v>41845</v>
      </c>
      <c r="G499" s="76">
        <v>43679</v>
      </c>
      <c r="H499" s="73"/>
      <c r="I499" s="75" t="s">
        <v>58</v>
      </c>
      <c r="J499" s="70"/>
      <c r="K499" s="76">
        <v>51410</v>
      </c>
      <c r="L499" s="77" t="s">
        <v>3</v>
      </c>
      <c r="M499" s="75" t="s">
        <v>689</v>
      </c>
      <c r="N499" s="75" t="s">
        <v>1884</v>
      </c>
      <c r="O499" s="75" t="s">
        <v>690</v>
      </c>
      <c r="P499" s="75" t="s">
        <v>7</v>
      </c>
      <c r="Q499" s="77" t="s">
        <v>38</v>
      </c>
      <c r="R499" s="77" t="s">
        <v>60</v>
      </c>
    </row>
    <row r="500" spans="1:18" ht="21.75">
      <c r="A500" s="70" t="s">
        <v>1667</v>
      </c>
      <c r="B500" s="70"/>
      <c r="C500" s="70"/>
      <c r="D500" s="71"/>
      <c r="E500" s="72"/>
      <c r="F500" s="72"/>
      <c r="G500" s="72"/>
      <c r="H500" s="73"/>
      <c r="I500" s="70"/>
      <c r="J500" s="70"/>
      <c r="K500" s="72"/>
      <c r="L500" s="77" t="s">
        <v>10</v>
      </c>
      <c r="M500" s="75" t="s">
        <v>661</v>
      </c>
      <c r="N500" s="75" t="s">
        <v>29</v>
      </c>
      <c r="O500" s="75" t="s">
        <v>660</v>
      </c>
      <c r="P500" s="75" t="s">
        <v>7</v>
      </c>
      <c r="Q500" s="77" t="s">
        <v>9</v>
      </c>
      <c r="R500" s="77" t="s">
        <v>78</v>
      </c>
    </row>
    <row r="501" spans="1:18" ht="21.75">
      <c r="A501" s="89" t="s">
        <v>1667</v>
      </c>
      <c r="B501" s="89"/>
      <c r="C501" s="89"/>
      <c r="D501" s="90"/>
      <c r="E501" s="91"/>
      <c r="F501" s="91"/>
      <c r="G501" s="91"/>
      <c r="H501" s="92"/>
      <c r="I501" s="89"/>
      <c r="J501" s="89"/>
      <c r="K501" s="91"/>
      <c r="L501" s="94" t="s">
        <v>16</v>
      </c>
      <c r="M501" s="95" t="s">
        <v>604</v>
      </c>
      <c r="N501" s="95" t="s">
        <v>18</v>
      </c>
      <c r="O501" s="95" t="s">
        <v>605</v>
      </c>
      <c r="P501" s="95" t="s">
        <v>31</v>
      </c>
      <c r="Q501" s="94" t="s">
        <v>8</v>
      </c>
      <c r="R501" s="94" t="s">
        <v>9</v>
      </c>
    </row>
    <row r="502" spans="1:18" ht="21.75">
      <c r="A502" s="74">
        <v>169</v>
      </c>
      <c r="B502" s="75" t="s">
        <v>2568</v>
      </c>
      <c r="C502" s="75" t="s">
        <v>1</v>
      </c>
      <c r="D502" s="71">
        <v>35977</v>
      </c>
      <c r="E502" s="76">
        <v>35977</v>
      </c>
      <c r="F502" s="76">
        <v>41273</v>
      </c>
      <c r="G502" s="72">
        <v>44559</v>
      </c>
      <c r="H502" s="73"/>
      <c r="I502" s="75" t="s">
        <v>2</v>
      </c>
      <c r="J502" s="70"/>
      <c r="K502" s="76">
        <v>48853</v>
      </c>
      <c r="L502" s="77" t="s">
        <v>3</v>
      </c>
      <c r="M502" s="75" t="s">
        <v>642</v>
      </c>
      <c r="N502" s="75" t="s">
        <v>1884</v>
      </c>
      <c r="O502" s="75" t="s">
        <v>643</v>
      </c>
      <c r="P502" s="75" t="s">
        <v>691</v>
      </c>
      <c r="Q502" s="77" t="s">
        <v>64</v>
      </c>
      <c r="R502" s="77" t="s">
        <v>78</v>
      </c>
    </row>
    <row r="503" spans="1:18" ht="21.75">
      <c r="A503" s="70" t="s">
        <v>1667</v>
      </c>
      <c r="B503" s="70"/>
      <c r="C503" s="70"/>
      <c r="D503" s="71"/>
      <c r="E503" s="72"/>
      <c r="F503" s="72"/>
      <c r="G503" s="72"/>
      <c r="H503" s="73"/>
      <c r="I503" s="70"/>
      <c r="J503" s="70"/>
      <c r="K503" s="72"/>
      <c r="L503" s="77" t="s">
        <v>10</v>
      </c>
      <c r="M503" s="75" t="s">
        <v>636</v>
      </c>
      <c r="N503" s="75" t="s">
        <v>29</v>
      </c>
      <c r="O503" s="75" t="s">
        <v>290</v>
      </c>
      <c r="P503" s="75" t="s">
        <v>7</v>
      </c>
      <c r="Q503" s="77" t="s">
        <v>83</v>
      </c>
      <c r="R503" s="77" t="s">
        <v>26</v>
      </c>
    </row>
    <row r="504" spans="1:18" ht="21.75">
      <c r="A504" s="70" t="s">
        <v>1667</v>
      </c>
      <c r="B504" s="70"/>
      <c r="C504" s="70"/>
      <c r="D504" s="71"/>
      <c r="E504" s="72"/>
      <c r="F504" s="72"/>
      <c r="G504" s="72"/>
      <c r="H504" s="73"/>
      <c r="I504" s="70"/>
      <c r="J504" s="70"/>
      <c r="K504" s="72"/>
      <c r="L504" s="77" t="s">
        <v>16</v>
      </c>
      <c r="M504" s="75" t="s">
        <v>1657</v>
      </c>
      <c r="N504" s="75" t="s">
        <v>206</v>
      </c>
      <c r="O504" s="70"/>
      <c r="P504" s="75" t="s">
        <v>85</v>
      </c>
      <c r="Q504" s="77" t="s">
        <v>73</v>
      </c>
      <c r="R504" s="77" t="s">
        <v>495</v>
      </c>
    </row>
    <row r="505" spans="1:18" ht="21.75">
      <c r="A505" s="70" t="s">
        <v>1667</v>
      </c>
      <c r="B505" s="70"/>
      <c r="C505" s="70"/>
      <c r="D505" s="71"/>
      <c r="E505" s="72"/>
      <c r="F505" s="72"/>
      <c r="G505" s="72"/>
      <c r="H505" s="73"/>
      <c r="I505" s="70"/>
      <c r="J505" s="70"/>
      <c r="K505" s="72"/>
      <c r="L505" s="77" t="s">
        <v>16</v>
      </c>
      <c r="M505" s="75" t="s">
        <v>289</v>
      </c>
      <c r="N505" s="75" t="s">
        <v>18</v>
      </c>
      <c r="O505" s="75" t="s">
        <v>290</v>
      </c>
      <c r="P505" s="75" t="s">
        <v>7</v>
      </c>
      <c r="Q505" s="77" t="s">
        <v>47</v>
      </c>
      <c r="R505" s="77" t="s">
        <v>79</v>
      </c>
    </row>
    <row r="506" spans="1:18" ht="21.75">
      <c r="A506" s="89" t="s">
        <v>1667</v>
      </c>
      <c r="B506" s="89"/>
      <c r="C506" s="89"/>
      <c r="D506" s="90"/>
      <c r="E506" s="91"/>
      <c r="F506" s="91"/>
      <c r="G506" s="91"/>
      <c r="H506" s="92"/>
      <c r="I506" s="89"/>
      <c r="J506" s="89"/>
      <c r="K506" s="91"/>
      <c r="L506" s="94" t="s">
        <v>1649</v>
      </c>
      <c r="M506" s="95" t="s">
        <v>1652</v>
      </c>
      <c r="N506" s="95" t="s">
        <v>1652</v>
      </c>
      <c r="O506" s="89"/>
      <c r="P506" s="95" t="s">
        <v>209</v>
      </c>
      <c r="Q506" s="94" t="s">
        <v>495</v>
      </c>
      <c r="R506" s="94" t="s">
        <v>2042</v>
      </c>
    </row>
    <row r="507" spans="1:18" ht="21.75">
      <c r="A507" s="74">
        <v>170</v>
      </c>
      <c r="B507" s="75" t="s">
        <v>2115</v>
      </c>
      <c r="C507" s="75" t="s">
        <v>1</v>
      </c>
      <c r="D507" s="71">
        <v>34842</v>
      </c>
      <c r="E507" s="76">
        <v>34842</v>
      </c>
      <c r="F507" s="76">
        <v>38616</v>
      </c>
      <c r="G507" s="76">
        <v>43300</v>
      </c>
      <c r="H507" s="73"/>
      <c r="I507" s="75" t="s">
        <v>58</v>
      </c>
      <c r="J507" s="70"/>
      <c r="K507" s="76">
        <v>48853</v>
      </c>
      <c r="L507" s="77" t="s">
        <v>3</v>
      </c>
      <c r="M507" s="75" t="s">
        <v>706</v>
      </c>
      <c r="N507" s="75" t="s">
        <v>88</v>
      </c>
      <c r="O507" s="75" t="s">
        <v>707</v>
      </c>
      <c r="P507" s="75" t="s">
        <v>87</v>
      </c>
      <c r="Q507" s="77" t="s">
        <v>83</v>
      </c>
      <c r="R507" s="77" t="s">
        <v>64</v>
      </c>
    </row>
    <row r="508" spans="1:18" ht="21.75">
      <c r="A508" s="89" t="s">
        <v>1667</v>
      </c>
      <c r="B508" s="89"/>
      <c r="C508" s="89"/>
      <c r="D508" s="90"/>
      <c r="E508" s="91"/>
      <c r="F508" s="91"/>
      <c r="G508" s="91"/>
      <c r="H508" s="92"/>
      <c r="I508" s="89"/>
      <c r="J508" s="89"/>
      <c r="K508" s="91"/>
      <c r="L508" s="94" t="s">
        <v>16</v>
      </c>
      <c r="M508" s="95" t="s">
        <v>708</v>
      </c>
      <c r="N508" s="95" t="s">
        <v>18</v>
      </c>
      <c r="O508" s="95" t="s">
        <v>6</v>
      </c>
      <c r="P508" s="95" t="s">
        <v>273</v>
      </c>
      <c r="Q508" s="94" t="s">
        <v>32</v>
      </c>
      <c r="R508" s="94" t="s">
        <v>79</v>
      </c>
    </row>
    <row r="509" spans="1:18" ht="21.75">
      <c r="A509" s="74">
        <v>171</v>
      </c>
      <c r="B509" s="75" t="s">
        <v>597</v>
      </c>
      <c r="C509" s="75" t="s">
        <v>1</v>
      </c>
      <c r="D509" s="71">
        <v>34120</v>
      </c>
      <c r="E509" s="76">
        <v>34120</v>
      </c>
      <c r="F509" s="76">
        <v>38924</v>
      </c>
      <c r="G509" s="76">
        <v>41387</v>
      </c>
      <c r="H509" s="73"/>
      <c r="I509" s="75" t="s">
        <v>58</v>
      </c>
      <c r="J509" s="70"/>
      <c r="K509" s="76">
        <v>48488</v>
      </c>
      <c r="L509" s="77" t="s">
        <v>3</v>
      </c>
      <c r="M509" s="75" t="s">
        <v>598</v>
      </c>
      <c r="N509" s="75" t="s">
        <v>599</v>
      </c>
      <c r="O509" s="75" t="s">
        <v>600</v>
      </c>
      <c r="P509" s="75" t="s">
        <v>601</v>
      </c>
      <c r="Q509" s="77" t="s">
        <v>64</v>
      </c>
      <c r="R509" s="77" t="s">
        <v>194</v>
      </c>
    </row>
    <row r="510" spans="1:18" ht="21.75">
      <c r="A510" s="70" t="s">
        <v>1667</v>
      </c>
      <c r="B510" s="70"/>
      <c r="C510" s="70"/>
      <c r="D510" s="71"/>
      <c r="E510" s="72"/>
      <c r="F510" s="72"/>
      <c r="G510" s="72"/>
      <c r="H510" s="73"/>
      <c r="I510" s="70"/>
      <c r="J510" s="70"/>
      <c r="K510" s="72"/>
      <c r="L510" s="77" t="s">
        <v>10</v>
      </c>
      <c r="M510" s="75" t="s">
        <v>602</v>
      </c>
      <c r="N510" s="75" t="s">
        <v>29</v>
      </c>
      <c r="O510" s="75" t="s">
        <v>603</v>
      </c>
      <c r="P510" s="75" t="s">
        <v>87</v>
      </c>
      <c r="Q510" s="77" t="s">
        <v>54</v>
      </c>
      <c r="R510" s="77" t="s">
        <v>40</v>
      </c>
    </row>
    <row r="511" spans="1:18" ht="21.75">
      <c r="A511" s="89" t="s">
        <v>1667</v>
      </c>
      <c r="B511" s="89"/>
      <c r="C511" s="89"/>
      <c r="D511" s="90"/>
      <c r="E511" s="91"/>
      <c r="F511" s="91"/>
      <c r="G511" s="91"/>
      <c r="H511" s="92"/>
      <c r="I511" s="89"/>
      <c r="J511" s="89"/>
      <c r="K511" s="91"/>
      <c r="L511" s="94" t="s">
        <v>16</v>
      </c>
      <c r="M511" s="95" t="s">
        <v>289</v>
      </c>
      <c r="N511" s="95" t="s">
        <v>18</v>
      </c>
      <c r="O511" s="95" t="s">
        <v>290</v>
      </c>
      <c r="P511" s="95" t="s">
        <v>106</v>
      </c>
      <c r="Q511" s="94" t="s">
        <v>57</v>
      </c>
      <c r="R511" s="94" t="s">
        <v>76</v>
      </c>
    </row>
    <row r="512" spans="1:18" ht="21.75">
      <c r="A512" s="74">
        <v>172</v>
      </c>
      <c r="B512" s="75" t="s">
        <v>1866</v>
      </c>
      <c r="C512" s="75" t="s">
        <v>1</v>
      </c>
      <c r="D512" s="71">
        <v>35521</v>
      </c>
      <c r="E512" s="76">
        <v>35521</v>
      </c>
      <c r="F512" s="76">
        <v>39686</v>
      </c>
      <c r="G512" s="76">
        <v>42895</v>
      </c>
      <c r="H512" s="73"/>
      <c r="I512" s="75" t="s">
        <v>2</v>
      </c>
      <c r="J512" s="70"/>
      <c r="K512" s="76">
        <v>47757</v>
      </c>
      <c r="L512" s="77" t="s">
        <v>10</v>
      </c>
      <c r="M512" s="75" t="s">
        <v>639</v>
      </c>
      <c r="N512" s="75" t="s">
        <v>29</v>
      </c>
      <c r="O512" s="75" t="s">
        <v>616</v>
      </c>
      <c r="P512" s="75" t="s">
        <v>7</v>
      </c>
      <c r="Q512" s="77" t="s">
        <v>47</v>
      </c>
      <c r="R512" s="77" t="s">
        <v>83</v>
      </c>
    </row>
    <row r="513" spans="1:18" ht="21.75">
      <c r="A513" s="89" t="s">
        <v>1667</v>
      </c>
      <c r="B513" s="89"/>
      <c r="C513" s="89"/>
      <c r="D513" s="90"/>
      <c r="E513" s="91"/>
      <c r="F513" s="91"/>
      <c r="G513" s="91"/>
      <c r="H513" s="92"/>
      <c r="I513" s="89"/>
      <c r="J513" s="89"/>
      <c r="K513" s="91"/>
      <c r="L513" s="94" t="s">
        <v>16</v>
      </c>
      <c r="M513" s="95" t="s">
        <v>640</v>
      </c>
      <c r="N513" s="95" t="s">
        <v>611</v>
      </c>
      <c r="O513" s="95" t="s">
        <v>616</v>
      </c>
      <c r="P513" s="95" t="s">
        <v>471</v>
      </c>
      <c r="Q513" s="94" t="s">
        <v>101</v>
      </c>
      <c r="R513" s="94" t="s">
        <v>47</v>
      </c>
    </row>
    <row r="514" spans="1:18" ht="21.75">
      <c r="A514" s="74">
        <v>173</v>
      </c>
      <c r="B514" s="75" t="s">
        <v>1926</v>
      </c>
      <c r="C514" s="75" t="s">
        <v>35</v>
      </c>
      <c r="D514" s="71">
        <v>41856</v>
      </c>
      <c r="E514" s="76">
        <v>41856</v>
      </c>
      <c r="F514" s="76">
        <v>43010</v>
      </c>
      <c r="G514" s="72"/>
      <c r="H514" s="73"/>
      <c r="I514" s="75" t="s">
        <v>58</v>
      </c>
      <c r="J514" s="70"/>
      <c r="K514" s="76">
        <v>53966</v>
      </c>
      <c r="L514" s="77" t="s">
        <v>3</v>
      </c>
      <c r="M514" s="75" t="s">
        <v>716</v>
      </c>
      <c r="N514" s="75" t="s">
        <v>88</v>
      </c>
      <c r="O514" s="75" t="s">
        <v>717</v>
      </c>
      <c r="P514" s="75" t="s">
        <v>7</v>
      </c>
      <c r="Q514" s="77" t="s">
        <v>72</v>
      </c>
      <c r="R514" s="77" t="s">
        <v>73</v>
      </c>
    </row>
    <row r="515" spans="1:18" ht="21.75">
      <c r="A515" s="70" t="s">
        <v>1667</v>
      </c>
      <c r="B515" s="70"/>
      <c r="C515" s="70"/>
      <c r="D515" s="71"/>
      <c r="E515" s="72"/>
      <c r="F515" s="72"/>
      <c r="G515" s="72"/>
      <c r="H515" s="73"/>
      <c r="I515" s="70"/>
      <c r="J515" s="70"/>
      <c r="K515" s="72"/>
      <c r="L515" s="77" t="s">
        <v>10</v>
      </c>
      <c r="M515" s="75" t="s">
        <v>718</v>
      </c>
      <c r="N515" s="75" t="s">
        <v>29</v>
      </c>
      <c r="O515" s="75" t="s">
        <v>717</v>
      </c>
      <c r="P515" s="75" t="s">
        <v>7</v>
      </c>
      <c r="Q515" s="77" t="s">
        <v>99</v>
      </c>
      <c r="R515" s="77" t="s">
        <v>72</v>
      </c>
    </row>
    <row r="516" spans="1:18" ht="21.75">
      <c r="A516" s="89" t="s">
        <v>1667</v>
      </c>
      <c r="B516" s="89"/>
      <c r="C516" s="89"/>
      <c r="D516" s="90"/>
      <c r="E516" s="91"/>
      <c r="F516" s="91"/>
      <c r="G516" s="91"/>
      <c r="H516" s="92"/>
      <c r="I516" s="89"/>
      <c r="J516" s="89"/>
      <c r="K516" s="91"/>
      <c r="L516" s="94" t="s">
        <v>16</v>
      </c>
      <c r="M516" s="95" t="s">
        <v>604</v>
      </c>
      <c r="N516" s="95" t="s">
        <v>18</v>
      </c>
      <c r="O516" s="95" t="s">
        <v>605</v>
      </c>
      <c r="P516" s="95" t="s">
        <v>7</v>
      </c>
      <c r="Q516" s="94" t="s">
        <v>78</v>
      </c>
      <c r="R516" s="94" t="s">
        <v>99</v>
      </c>
    </row>
    <row r="517" spans="1:18" ht="21.75">
      <c r="A517" s="74">
        <v>174</v>
      </c>
      <c r="B517" s="75" t="s">
        <v>1829</v>
      </c>
      <c r="C517" s="75" t="s">
        <v>35</v>
      </c>
      <c r="D517" s="71">
        <v>37046</v>
      </c>
      <c r="E517" s="76">
        <v>37046</v>
      </c>
      <c r="F517" s="76">
        <v>42635</v>
      </c>
      <c r="G517" s="72"/>
      <c r="H517" s="73"/>
      <c r="I517" s="75" t="s">
        <v>58</v>
      </c>
      <c r="J517" s="70"/>
      <c r="K517" s="76">
        <v>49949</v>
      </c>
      <c r="L517" s="77" t="s">
        <v>3</v>
      </c>
      <c r="M517" s="75" t="s">
        <v>719</v>
      </c>
      <c r="N517" s="75" t="s">
        <v>1884</v>
      </c>
      <c r="O517" s="75" t="s">
        <v>720</v>
      </c>
      <c r="P517" s="75" t="s">
        <v>449</v>
      </c>
      <c r="Q517" s="77" t="s">
        <v>121</v>
      </c>
      <c r="R517" s="77" t="s">
        <v>60</v>
      </c>
    </row>
    <row r="518" spans="1:18" ht="21.75">
      <c r="A518" s="70" t="s">
        <v>1667</v>
      </c>
      <c r="B518" s="70"/>
      <c r="C518" s="70"/>
      <c r="D518" s="71"/>
      <c r="E518" s="72"/>
      <c r="F518" s="72"/>
      <c r="G518" s="72"/>
      <c r="H518" s="73"/>
      <c r="I518" s="70"/>
      <c r="J518" s="70"/>
      <c r="K518" s="72"/>
      <c r="L518" s="77" t="s">
        <v>10</v>
      </c>
      <c r="M518" s="75" t="s">
        <v>279</v>
      </c>
      <c r="N518" s="75" t="s">
        <v>29</v>
      </c>
      <c r="O518" s="75" t="s">
        <v>280</v>
      </c>
      <c r="P518" s="75" t="s">
        <v>106</v>
      </c>
      <c r="Q518" s="77" t="s">
        <v>26</v>
      </c>
      <c r="R518" s="77" t="s">
        <v>64</v>
      </c>
    </row>
    <row r="519" spans="1:18" ht="21.75">
      <c r="A519" s="89" t="s">
        <v>1667</v>
      </c>
      <c r="B519" s="89"/>
      <c r="C519" s="89"/>
      <c r="D519" s="90"/>
      <c r="E519" s="91"/>
      <c r="F519" s="91"/>
      <c r="G519" s="91"/>
      <c r="H519" s="92"/>
      <c r="I519" s="89"/>
      <c r="J519" s="89"/>
      <c r="K519" s="91"/>
      <c r="L519" s="94" t="s">
        <v>16</v>
      </c>
      <c r="M519" s="95" t="s">
        <v>135</v>
      </c>
      <c r="N519" s="95" t="s">
        <v>18</v>
      </c>
      <c r="O519" s="95" t="s">
        <v>136</v>
      </c>
      <c r="P519" s="95" t="s">
        <v>106</v>
      </c>
      <c r="Q519" s="94" t="s">
        <v>76</v>
      </c>
      <c r="R519" s="94" t="s">
        <v>40</v>
      </c>
    </row>
    <row r="520" spans="1:18" ht="21.75">
      <c r="A520" s="74">
        <v>175</v>
      </c>
      <c r="B520" s="75" t="s">
        <v>2490</v>
      </c>
      <c r="C520" s="75" t="s">
        <v>35</v>
      </c>
      <c r="D520" s="71">
        <v>41183</v>
      </c>
      <c r="E520" s="76">
        <v>41183</v>
      </c>
      <c r="F520" s="76">
        <v>42788</v>
      </c>
      <c r="G520" s="72"/>
      <c r="H520" s="73"/>
      <c r="I520" s="75" t="s">
        <v>58</v>
      </c>
      <c r="J520" s="70"/>
      <c r="K520" s="76">
        <v>51775</v>
      </c>
      <c r="L520" s="77" t="s">
        <v>3</v>
      </c>
      <c r="M520" s="75" t="s">
        <v>612</v>
      </c>
      <c r="N520" s="75" t="s">
        <v>88</v>
      </c>
      <c r="O520" s="75" t="s">
        <v>613</v>
      </c>
      <c r="P520" s="75" t="s">
        <v>248</v>
      </c>
      <c r="Q520" s="77" t="s">
        <v>38</v>
      </c>
      <c r="R520" s="77" t="s">
        <v>60</v>
      </c>
    </row>
    <row r="521" spans="1:18" ht="21.75">
      <c r="A521" s="70" t="s">
        <v>1667</v>
      </c>
      <c r="B521" s="70"/>
      <c r="C521" s="70"/>
      <c r="D521" s="71"/>
      <c r="E521" s="72"/>
      <c r="F521" s="72"/>
      <c r="G521" s="72"/>
      <c r="H521" s="73"/>
      <c r="I521" s="70"/>
      <c r="J521" s="70"/>
      <c r="K521" s="72"/>
      <c r="L521" s="77" t="s">
        <v>10</v>
      </c>
      <c r="M521" s="75" t="s">
        <v>614</v>
      </c>
      <c r="N521" s="75" t="s">
        <v>29</v>
      </c>
      <c r="O521" s="75" t="s">
        <v>613</v>
      </c>
      <c r="P521" s="75" t="s">
        <v>248</v>
      </c>
      <c r="Q521" s="77" t="s">
        <v>9</v>
      </c>
      <c r="R521" s="77" t="s">
        <v>78</v>
      </c>
    </row>
    <row r="522" spans="1:18" ht="21.75">
      <c r="A522" s="70" t="s">
        <v>1667</v>
      </c>
      <c r="B522" s="70"/>
      <c r="C522" s="70"/>
      <c r="D522" s="71"/>
      <c r="E522" s="72"/>
      <c r="F522" s="72"/>
      <c r="G522" s="72"/>
      <c r="H522" s="73"/>
      <c r="I522" s="70"/>
      <c r="J522" s="70"/>
      <c r="K522" s="72"/>
      <c r="L522" s="77" t="s">
        <v>16</v>
      </c>
      <c r="M522" s="75" t="s">
        <v>733</v>
      </c>
      <c r="N522" s="75" t="s">
        <v>18</v>
      </c>
      <c r="O522" s="75" t="s">
        <v>613</v>
      </c>
      <c r="P522" s="75" t="s">
        <v>734</v>
      </c>
      <c r="Q522" s="77" t="s">
        <v>8</v>
      </c>
      <c r="R522" s="77" t="s">
        <v>9</v>
      </c>
    </row>
    <row r="523" spans="1:18" ht="21.75">
      <c r="A523" s="89" t="s">
        <v>1667</v>
      </c>
      <c r="B523" s="89"/>
      <c r="C523" s="89"/>
      <c r="D523" s="90"/>
      <c r="E523" s="91"/>
      <c r="F523" s="91"/>
      <c r="G523" s="91"/>
      <c r="H523" s="92"/>
      <c r="I523" s="89"/>
      <c r="J523" s="89"/>
      <c r="K523" s="91"/>
      <c r="L523" s="94" t="s">
        <v>1649</v>
      </c>
      <c r="M523" s="95" t="s">
        <v>2542</v>
      </c>
      <c r="N523" s="95" t="s">
        <v>208</v>
      </c>
      <c r="O523" s="95" t="s">
        <v>736</v>
      </c>
      <c r="P523" s="95" t="s">
        <v>71</v>
      </c>
      <c r="Q523" s="94" t="s">
        <v>99</v>
      </c>
      <c r="R523" s="94" t="s">
        <v>72</v>
      </c>
    </row>
    <row r="524" spans="1:18" ht="21.75">
      <c r="A524" s="74">
        <v>176</v>
      </c>
      <c r="B524" s="75" t="s">
        <v>2116</v>
      </c>
      <c r="C524" s="75" t="s">
        <v>35</v>
      </c>
      <c r="D524" s="71">
        <v>38180</v>
      </c>
      <c r="E524" s="76">
        <v>38180</v>
      </c>
      <c r="F524" s="76">
        <v>43343</v>
      </c>
      <c r="G524" s="72"/>
      <c r="H524" s="73"/>
      <c r="I524" s="75" t="s">
        <v>58</v>
      </c>
      <c r="J524" s="70"/>
      <c r="K524" s="76">
        <v>49949</v>
      </c>
      <c r="L524" s="77" t="s">
        <v>3</v>
      </c>
      <c r="M524" s="75" t="s">
        <v>678</v>
      </c>
      <c r="N524" s="75" t="s">
        <v>5</v>
      </c>
      <c r="O524" s="75" t="s">
        <v>616</v>
      </c>
      <c r="P524" s="75" t="s">
        <v>7</v>
      </c>
      <c r="Q524" s="77" t="s">
        <v>38</v>
      </c>
      <c r="R524" s="77" t="s">
        <v>117</v>
      </c>
    </row>
    <row r="525" spans="1:18" ht="21.75">
      <c r="A525" s="70" t="s">
        <v>1667</v>
      </c>
      <c r="B525" s="70"/>
      <c r="C525" s="70"/>
      <c r="D525" s="71"/>
      <c r="E525" s="72"/>
      <c r="F525" s="72"/>
      <c r="G525" s="72"/>
      <c r="H525" s="73"/>
      <c r="I525" s="70"/>
      <c r="J525" s="70"/>
      <c r="K525" s="72"/>
      <c r="L525" s="77" t="s">
        <v>10</v>
      </c>
      <c r="M525" s="75" t="s">
        <v>614</v>
      </c>
      <c r="N525" s="75" t="s">
        <v>29</v>
      </c>
      <c r="O525" s="75" t="s">
        <v>613</v>
      </c>
      <c r="P525" s="75" t="s">
        <v>7</v>
      </c>
      <c r="Q525" s="77" t="s">
        <v>8</v>
      </c>
      <c r="R525" s="77" t="s">
        <v>64</v>
      </c>
    </row>
    <row r="526" spans="1:18" ht="21.75">
      <c r="A526" s="89" t="s">
        <v>1667</v>
      </c>
      <c r="B526" s="89"/>
      <c r="C526" s="89"/>
      <c r="D526" s="90"/>
      <c r="E526" s="91"/>
      <c r="F526" s="91"/>
      <c r="G526" s="91"/>
      <c r="H526" s="92"/>
      <c r="I526" s="89"/>
      <c r="J526" s="89"/>
      <c r="K526" s="91"/>
      <c r="L526" s="94" t="s">
        <v>16</v>
      </c>
      <c r="M526" s="95" t="s">
        <v>615</v>
      </c>
      <c r="N526" s="95" t="s">
        <v>18</v>
      </c>
      <c r="O526" s="95" t="s">
        <v>616</v>
      </c>
      <c r="P526" s="95" t="s">
        <v>7</v>
      </c>
      <c r="Q526" s="94" t="s">
        <v>79</v>
      </c>
      <c r="R526" s="94" t="s">
        <v>8</v>
      </c>
    </row>
    <row r="527" spans="1:18" ht="21.75">
      <c r="A527" s="74">
        <v>177</v>
      </c>
      <c r="B527" s="75" t="s">
        <v>617</v>
      </c>
      <c r="C527" s="75" t="s">
        <v>35</v>
      </c>
      <c r="D527" s="71">
        <v>34409</v>
      </c>
      <c r="E527" s="76">
        <v>34409</v>
      </c>
      <c r="F527" s="76">
        <v>38995</v>
      </c>
      <c r="G527" s="72"/>
      <c r="H527" s="73"/>
      <c r="I527" s="75" t="s">
        <v>58</v>
      </c>
      <c r="J527" s="70"/>
      <c r="K527" s="76">
        <v>48122</v>
      </c>
      <c r="L527" s="77" t="s">
        <v>3</v>
      </c>
      <c r="M527" s="75" t="s">
        <v>618</v>
      </c>
      <c r="N527" s="75" t="s">
        <v>1884</v>
      </c>
      <c r="O527" s="75" t="s">
        <v>619</v>
      </c>
      <c r="P527" s="75" t="s">
        <v>149</v>
      </c>
      <c r="Q527" s="77" t="s">
        <v>79</v>
      </c>
      <c r="R527" s="77" t="s">
        <v>27</v>
      </c>
    </row>
    <row r="528" spans="1:18" ht="21.75">
      <c r="A528" s="70" t="s">
        <v>1667</v>
      </c>
      <c r="B528" s="70"/>
      <c r="C528" s="70"/>
      <c r="D528" s="71"/>
      <c r="E528" s="72"/>
      <c r="F528" s="72"/>
      <c r="G528" s="72"/>
      <c r="H528" s="73"/>
      <c r="I528" s="70"/>
      <c r="J528" s="70"/>
      <c r="K528" s="72"/>
      <c r="L528" s="77" t="s">
        <v>10</v>
      </c>
      <c r="M528" s="75" t="s">
        <v>620</v>
      </c>
      <c r="N528" s="75" t="s">
        <v>11</v>
      </c>
      <c r="O528" s="75" t="s">
        <v>619</v>
      </c>
      <c r="P528" s="75" t="s">
        <v>149</v>
      </c>
      <c r="Q528" s="77" t="s">
        <v>79</v>
      </c>
      <c r="R528" s="77" t="s">
        <v>40</v>
      </c>
    </row>
    <row r="529" spans="1:18" ht="21.75">
      <c r="A529" s="89" t="s">
        <v>1667</v>
      </c>
      <c r="B529" s="89"/>
      <c r="C529" s="89"/>
      <c r="D529" s="90"/>
      <c r="E529" s="91"/>
      <c r="F529" s="91"/>
      <c r="G529" s="91"/>
      <c r="H529" s="92"/>
      <c r="I529" s="89"/>
      <c r="J529" s="89"/>
      <c r="K529" s="91"/>
      <c r="L529" s="94" t="s">
        <v>16</v>
      </c>
      <c r="M529" s="95" t="s">
        <v>621</v>
      </c>
      <c r="N529" s="95" t="s">
        <v>18</v>
      </c>
      <c r="O529" s="95" t="s">
        <v>622</v>
      </c>
      <c r="P529" s="95" t="s">
        <v>53</v>
      </c>
      <c r="Q529" s="94" t="s">
        <v>101</v>
      </c>
      <c r="R529" s="94" t="s">
        <v>47</v>
      </c>
    </row>
    <row r="530" spans="1:18" ht="21.75">
      <c r="A530" s="74">
        <v>178</v>
      </c>
      <c r="B530" s="75" t="s">
        <v>623</v>
      </c>
      <c r="C530" s="75" t="s">
        <v>35</v>
      </c>
      <c r="D530" s="71">
        <v>34164</v>
      </c>
      <c r="E530" s="76">
        <v>34164</v>
      </c>
      <c r="F530" s="76">
        <v>36144</v>
      </c>
      <c r="G530" s="72"/>
      <c r="H530" s="73"/>
      <c r="I530" s="75" t="s">
        <v>2</v>
      </c>
      <c r="J530" s="70"/>
      <c r="K530" s="76">
        <v>46296</v>
      </c>
      <c r="L530" s="77" t="s">
        <v>3</v>
      </c>
      <c r="M530" s="75" t="s">
        <v>379</v>
      </c>
      <c r="N530" s="75" t="s">
        <v>1884</v>
      </c>
      <c r="O530" s="75" t="s">
        <v>380</v>
      </c>
      <c r="P530" s="75" t="s">
        <v>166</v>
      </c>
      <c r="Q530" s="77" t="s">
        <v>27</v>
      </c>
      <c r="R530" s="77" t="s">
        <v>109</v>
      </c>
    </row>
    <row r="531" spans="1:18" ht="21.75">
      <c r="A531" s="70" t="s">
        <v>1667</v>
      </c>
      <c r="B531" s="70"/>
      <c r="C531" s="70"/>
      <c r="D531" s="71"/>
      <c r="E531" s="72"/>
      <c r="F531" s="72"/>
      <c r="G531" s="72"/>
      <c r="H531" s="73"/>
      <c r="I531" s="70"/>
      <c r="J531" s="70"/>
      <c r="K531" s="72"/>
      <c r="L531" s="77" t="s">
        <v>10</v>
      </c>
      <c r="M531" s="75" t="s">
        <v>624</v>
      </c>
      <c r="N531" s="75" t="s">
        <v>391</v>
      </c>
      <c r="O531" s="75" t="s">
        <v>380</v>
      </c>
      <c r="P531" s="75" t="s">
        <v>625</v>
      </c>
      <c r="Q531" s="77" t="s">
        <v>41</v>
      </c>
      <c r="R531" s="77" t="s">
        <v>9</v>
      </c>
    </row>
    <row r="532" spans="1:18" ht="21.75">
      <c r="A532" s="70" t="s">
        <v>1667</v>
      </c>
      <c r="B532" s="70"/>
      <c r="C532" s="70"/>
      <c r="D532" s="71"/>
      <c r="E532" s="72"/>
      <c r="F532" s="72"/>
      <c r="G532" s="72"/>
      <c r="H532" s="73"/>
      <c r="I532" s="70"/>
      <c r="J532" s="70"/>
      <c r="K532" s="72"/>
      <c r="L532" s="77" t="s">
        <v>10</v>
      </c>
      <c r="M532" s="75" t="s">
        <v>626</v>
      </c>
      <c r="N532" s="75" t="s">
        <v>29</v>
      </c>
      <c r="O532" s="75" t="s">
        <v>627</v>
      </c>
      <c r="P532" s="75" t="s">
        <v>20</v>
      </c>
      <c r="Q532" s="77" t="s">
        <v>101</v>
      </c>
      <c r="R532" s="77" t="s">
        <v>47</v>
      </c>
    </row>
    <row r="533" spans="1:18" ht="21.75">
      <c r="A533" s="89" t="s">
        <v>1667</v>
      </c>
      <c r="B533" s="89"/>
      <c r="C533" s="89"/>
      <c r="D533" s="90"/>
      <c r="E533" s="91"/>
      <c r="F533" s="91"/>
      <c r="G533" s="91"/>
      <c r="H533" s="92"/>
      <c r="I533" s="89"/>
      <c r="J533" s="89"/>
      <c r="K533" s="91"/>
      <c r="L533" s="94" t="s">
        <v>16</v>
      </c>
      <c r="M533" s="95" t="s">
        <v>628</v>
      </c>
      <c r="N533" s="95" t="s">
        <v>18</v>
      </c>
      <c r="O533" s="95" t="s">
        <v>629</v>
      </c>
      <c r="P533" s="95" t="s">
        <v>20</v>
      </c>
      <c r="Q533" s="94" t="s">
        <v>81</v>
      </c>
      <c r="R533" s="94" t="s">
        <v>101</v>
      </c>
    </row>
    <row r="534" spans="1:18" ht="21.75">
      <c r="A534" s="74">
        <v>179</v>
      </c>
      <c r="B534" s="75" t="s">
        <v>2534</v>
      </c>
      <c r="C534" s="75" t="s">
        <v>35</v>
      </c>
      <c r="D534" s="71">
        <v>42249</v>
      </c>
      <c r="E534" s="76">
        <v>42249</v>
      </c>
      <c r="F534" s="72">
        <v>44400</v>
      </c>
      <c r="G534" s="72"/>
      <c r="H534" s="73"/>
      <c r="I534" s="75" t="s">
        <v>58</v>
      </c>
      <c r="J534" s="70"/>
      <c r="K534" s="76">
        <v>50679</v>
      </c>
      <c r="L534" s="77" t="s">
        <v>3</v>
      </c>
      <c r="M534" s="75" t="s">
        <v>741</v>
      </c>
      <c r="N534" s="75" t="s">
        <v>1884</v>
      </c>
      <c r="O534" s="75" t="s">
        <v>742</v>
      </c>
      <c r="P534" s="75" t="s">
        <v>743</v>
      </c>
      <c r="Q534" s="77" t="s">
        <v>60</v>
      </c>
      <c r="R534" s="77" t="s">
        <v>117</v>
      </c>
    </row>
    <row r="535" spans="1:18" ht="21.75">
      <c r="A535" s="70" t="s">
        <v>1667</v>
      </c>
      <c r="B535" s="70"/>
      <c r="C535" s="70"/>
      <c r="D535" s="71"/>
      <c r="E535" s="72"/>
      <c r="F535" s="72"/>
      <c r="G535" s="72"/>
      <c r="H535" s="73"/>
      <c r="I535" s="70"/>
      <c r="J535" s="70"/>
      <c r="K535" s="72"/>
      <c r="L535" s="77" t="s">
        <v>10</v>
      </c>
      <c r="M535" s="75" t="s">
        <v>744</v>
      </c>
      <c r="N535" s="75" t="s">
        <v>272</v>
      </c>
      <c r="O535" s="75" t="s">
        <v>745</v>
      </c>
      <c r="P535" s="75" t="s">
        <v>657</v>
      </c>
      <c r="Q535" s="77" t="s">
        <v>194</v>
      </c>
      <c r="R535" s="77" t="s">
        <v>59</v>
      </c>
    </row>
    <row r="536" spans="1:18" ht="21.75">
      <c r="A536" s="89" t="s">
        <v>1667</v>
      </c>
      <c r="B536" s="89"/>
      <c r="C536" s="89"/>
      <c r="D536" s="90"/>
      <c r="E536" s="91"/>
      <c r="F536" s="91"/>
      <c r="G536" s="91"/>
      <c r="H536" s="92"/>
      <c r="I536" s="89"/>
      <c r="J536" s="89"/>
      <c r="K536" s="91"/>
      <c r="L536" s="94" t="s">
        <v>16</v>
      </c>
      <c r="M536" s="95" t="s">
        <v>746</v>
      </c>
      <c r="N536" s="95" t="s">
        <v>233</v>
      </c>
      <c r="O536" s="95" t="s">
        <v>745</v>
      </c>
      <c r="P536" s="95" t="s">
        <v>657</v>
      </c>
      <c r="Q536" s="94" t="s">
        <v>40</v>
      </c>
      <c r="R536" s="94" t="s">
        <v>64</v>
      </c>
    </row>
    <row r="537" spans="1:18" ht="21.75">
      <c r="A537" s="74">
        <v>180</v>
      </c>
      <c r="B537" s="75" t="s">
        <v>630</v>
      </c>
      <c r="C537" s="75" t="s">
        <v>35</v>
      </c>
      <c r="D537" s="71">
        <v>34016</v>
      </c>
      <c r="E537" s="76">
        <v>34016</v>
      </c>
      <c r="F537" s="76">
        <v>37909</v>
      </c>
      <c r="G537" s="72"/>
      <c r="H537" s="73"/>
      <c r="I537" s="75" t="s">
        <v>58</v>
      </c>
      <c r="J537" s="70"/>
      <c r="K537" s="76">
        <v>47392</v>
      </c>
      <c r="L537" s="77" t="s">
        <v>3</v>
      </c>
      <c r="M537" s="75" t="s">
        <v>631</v>
      </c>
      <c r="N537" s="75" t="s">
        <v>1884</v>
      </c>
      <c r="O537" s="75" t="s">
        <v>632</v>
      </c>
      <c r="P537" s="75" t="s">
        <v>633</v>
      </c>
      <c r="Q537" s="77" t="s">
        <v>54</v>
      </c>
      <c r="R537" s="77" t="s">
        <v>26</v>
      </c>
    </row>
    <row r="538" spans="1:18" ht="21.75">
      <c r="A538" s="70" t="s">
        <v>1667</v>
      </c>
      <c r="B538" s="70"/>
      <c r="C538" s="70"/>
      <c r="D538" s="71"/>
      <c r="E538" s="72"/>
      <c r="F538" s="72"/>
      <c r="G538" s="72"/>
      <c r="H538" s="73"/>
      <c r="I538" s="70"/>
      <c r="J538" s="70"/>
      <c r="K538" s="72"/>
      <c r="L538" s="77" t="s">
        <v>10</v>
      </c>
      <c r="M538" s="75" t="s">
        <v>634</v>
      </c>
      <c r="N538" s="75" t="s">
        <v>29</v>
      </c>
      <c r="O538" s="75" t="s">
        <v>635</v>
      </c>
      <c r="P538" s="75" t="s">
        <v>87</v>
      </c>
      <c r="Q538" s="77" t="s">
        <v>46</v>
      </c>
      <c r="R538" s="77" t="s">
        <v>47</v>
      </c>
    </row>
    <row r="539" spans="1:18" ht="21.75">
      <c r="A539" s="89" t="s">
        <v>1667</v>
      </c>
      <c r="B539" s="89"/>
      <c r="C539" s="89"/>
      <c r="D539" s="90"/>
      <c r="E539" s="91"/>
      <c r="F539" s="91"/>
      <c r="G539" s="91"/>
      <c r="H539" s="92"/>
      <c r="I539" s="89"/>
      <c r="J539" s="89"/>
      <c r="K539" s="91"/>
      <c r="L539" s="94" t="s">
        <v>16</v>
      </c>
      <c r="M539" s="95" t="s">
        <v>693</v>
      </c>
      <c r="N539" s="95" t="s">
        <v>18</v>
      </c>
      <c r="O539" s="95" t="s">
        <v>694</v>
      </c>
      <c r="P539" s="95" t="s">
        <v>257</v>
      </c>
      <c r="Q539" s="94" t="s">
        <v>34</v>
      </c>
      <c r="R539" s="94" t="s">
        <v>46</v>
      </c>
    </row>
    <row r="540" spans="1:18" ht="21.75">
      <c r="A540" s="74">
        <v>181</v>
      </c>
      <c r="B540" s="75" t="s">
        <v>1871</v>
      </c>
      <c r="C540" s="75" t="s">
        <v>35</v>
      </c>
      <c r="D540" s="71">
        <v>41374</v>
      </c>
      <c r="E540" s="76">
        <v>41374</v>
      </c>
      <c r="F540" s="76">
        <v>42804</v>
      </c>
      <c r="G540" s="72"/>
      <c r="H540" s="73"/>
      <c r="I540" s="75" t="s">
        <v>58</v>
      </c>
      <c r="J540" s="70"/>
      <c r="K540" s="76">
        <v>52505</v>
      </c>
      <c r="L540" s="77" t="s">
        <v>3</v>
      </c>
      <c r="M540" s="75" t="s">
        <v>747</v>
      </c>
      <c r="N540" s="75" t="s">
        <v>1884</v>
      </c>
      <c r="O540" s="75" t="s">
        <v>748</v>
      </c>
      <c r="P540" s="75" t="s">
        <v>447</v>
      </c>
      <c r="Q540" s="77" t="s">
        <v>38</v>
      </c>
      <c r="R540" s="77" t="s">
        <v>167</v>
      </c>
    </row>
    <row r="541" spans="1:18" ht="21.75">
      <c r="A541" s="70" t="s">
        <v>1667</v>
      </c>
      <c r="B541" s="70"/>
      <c r="C541" s="70"/>
      <c r="D541" s="71"/>
      <c r="E541" s="72"/>
      <c r="F541" s="72"/>
      <c r="G541" s="72"/>
      <c r="H541" s="73"/>
      <c r="I541" s="70"/>
      <c r="J541" s="70"/>
      <c r="K541" s="72"/>
      <c r="L541" s="77" t="s">
        <v>10</v>
      </c>
      <c r="M541" s="75" t="s">
        <v>749</v>
      </c>
      <c r="N541" s="75" t="s">
        <v>29</v>
      </c>
      <c r="O541" s="75" t="s">
        <v>663</v>
      </c>
      <c r="P541" s="75" t="s">
        <v>7</v>
      </c>
      <c r="Q541" s="77" t="s">
        <v>78</v>
      </c>
      <c r="R541" s="77" t="s">
        <v>38</v>
      </c>
    </row>
    <row r="542" spans="1:18" ht="21.75">
      <c r="A542" s="89" t="s">
        <v>1667</v>
      </c>
      <c r="B542" s="89"/>
      <c r="C542" s="89"/>
      <c r="D542" s="90"/>
      <c r="E542" s="91"/>
      <c r="F542" s="91"/>
      <c r="G542" s="91"/>
      <c r="H542" s="92"/>
      <c r="I542" s="89"/>
      <c r="J542" s="89"/>
      <c r="K542" s="91"/>
      <c r="L542" s="94" t="s">
        <v>16</v>
      </c>
      <c r="M542" s="95" t="s">
        <v>662</v>
      </c>
      <c r="N542" s="95" t="s">
        <v>18</v>
      </c>
      <c r="O542" s="95" t="s">
        <v>663</v>
      </c>
      <c r="P542" s="95" t="s">
        <v>7</v>
      </c>
      <c r="Q542" s="94" t="s">
        <v>64</v>
      </c>
      <c r="R542" s="94" t="s">
        <v>78</v>
      </c>
    </row>
    <row r="543" spans="1:18" ht="21.75">
      <c r="A543" s="74">
        <v>182</v>
      </c>
      <c r="B543" s="75" t="s">
        <v>2535</v>
      </c>
      <c r="C543" s="75" t="s">
        <v>35</v>
      </c>
      <c r="D543" s="71">
        <v>40462</v>
      </c>
      <c r="E543" s="76">
        <v>40462</v>
      </c>
      <c r="F543" s="72">
        <v>44519</v>
      </c>
      <c r="G543" s="72"/>
      <c r="H543" s="73"/>
      <c r="I543" s="75" t="s">
        <v>58</v>
      </c>
      <c r="J543" s="70"/>
      <c r="K543" s="76">
        <v>51044</v>
      </c>
      <c r="L543" s="77" t="s">
        <v>3</v>
      </c>
      <c r="M543" s="75" t="s">
        <v>659</v>
      </c>
      <c r="N543" s="75" t="s">
        <v>5</v>
      </c>
      <c r="O543" s="75" t="s">
        <v>660</v>
      </c>
      <c r="P543" s="75" t="s">
        <v>7</v>
      </c>
      <c r="Q543" s="77" t="s">
        <v>78</v>
      </c>
      <c r="R543" s="77" t="s">
        <v>72</v>
      </c>
    </row>
    <row r="544" spans="1:18" ht="21.75">
      <c r="A544" s="70" t="s">
        <v>1667</v>
      </c>
      <c r="B544" s="70"/>
      <c r="C544" s="70"/>
      <c r="D544" s="71"/>
      <c r="E544" s="72"/>
      <c r="F544" s="72"/>
      <c r="G544" s="72"/>
      <c r="H544" s="73"/>
      <c r="I544" s="70"/>
      <c r="J544" s="70"/>
      <c r="K544" s="72"/>
      <c r="L544" s="77" t="s">
        <v>10</v>
      </c>
      <c r="M544" s="75" t="s">
        <v>661</v>
      </c>
      <c r="N544" s="75" t="s">
        <v>29</v>
      </c>
      <c r="O544" s="75" t="s">
        <v>660</v>
      </c>
      <c r="P544" s="75" t="s">
        <v>7</v>
      </c>
      <c r="Q544" s="77" t="s">
        <v>9</v>
      </c>
      <c r="R544" s="77" t="s">
        <v>78</v>
      </c>
    </row>
    <row r="545" spans="1:18" ht="21.75">
      <c r="A545" s="89" t="s">
        <v>1667</v>
      </c>
      <c r="B545" s="89"/>
      <c r="C545" s="89"/>
      <c r="D545" s="90"/>
      <c r="E545" s="91"/>
      <c r="F545" s="91"/>
      <c r="G545" s="91"/>
      <c r="H545" s="92"/>
      <c r="I545" s="89"/>
      <c r="J545" s="89"/>
      <c r="K545" s="91"/>
      <c r="L545" s="94" t="s">
        <v>16</v>
      </c>
      <c r="M545" s="95" t="s">
        <v>289</v>
      </c>
      <c r="N545" s="95" t="s">
        <v>18</v>
      </c>
      <c r="O545" s="95" t="s">
        <v>290</v>
      </c>
      <c r="P545" s="95" t="s">
        <v>20</v>
      </c>
      <c r="Q545" s="94" t="s">
        <v>26</v>
      </c>
      <c r="R545" s="94" t="s">
        <v>27</v>
      </c>
    </row>
    <row r="546" spans="1:18" ht="21.75">
      <c r="A546" s="74">
        <v>183</v>
      </c>
      <c r="B546" s="75" t="s">
        <v>1870</v>
      </c>
      <c r="C546" s="75" t="s">
        <v>35</v>
      </c>
      <c r="D546" s="71">
        <v>39479</v>
      </c>
      <c r="E546" s="76">
        <v>39479</v>
      </c>
      <c r="F546" s="76">
        <v>42688</v>
      </c>
      <c r="G546" s="72"/>
      <c r="H546" s="73"/>
      <c r="I546" s="75" t="s">
        <v>58</v>
      </c>
      <c r="J546" s="70"/>
      <c r="K546" s="76">
        <v>49949</v>
      </c>
      <c r="L546" s="77" t="s">
        <v>3</v>
      </c>
      <c r="M546" s="75" t="s">
        <v>754</v>
      </c>
      <c r="N546" s="75" t="s">
        <v>88</v>
      </c>
      <c r="O546" s="75" t="s">
        <v>699</v>
      </c>
      <c r="P546" s="75" t="s">
        <v>87</v>
      </c>
      <c r="Q546" s="77" t="s">
        <v>9</v>
      </c>
      <c r="R546" s="77" t="s">
        <v>121</v>
      </c>
    </row>
    <row r="547" spans="1:18" ht="21.75">
      <c r="A547" s="70" t="s">
        <v>1667</v>
      </c>
      <c r="B547" s="70"/>
      <c r="C547" s="70"/>
      <c r="D547" s="71"/>
      <c r="E547" s="72"/>
      <c r="F547" s="72"/>
      <c r="G547" s="72"/>
      <c r="H547" s="73"/>
      <c r="I547" s="70"/>
      <c r="J547" s="70"/>
      <c r="K547" s="72"/>
      <c r="L547" s="77" t="s">
        <v>10</v>
      </c>
      <c r="M547" s="75" t="s">
        <v>636</v>
      </c>
      <c r="N547" s="75" t="s">
        <v>29</v>
      </c>
      <c r="O547" s="75" t="s">
        <v>290</v>
      </c>
      <c r="P547" s="75" t="s">
        <v>273</v>
      </c>
      <c r="Q547" s="77" t="s">
        <v>8</v>
      </c>
      <c r="R547" s="77" t="s">
        <v>9</v>
      </c>
    </row>
    <row r="548" spans="1:18" ht="21.75">
      <c r="A548" s="89" t="s">
        <v>1667</v>
      </c>
      <c r="B548" s="89"/>
      <c r="C548" s="89"/>
      <c r="D548" s="90"/>
      <c r="E548" s="91"/>
      <c r="F548" s="91"/>
      <c r="G548" s="91"/>
      <c r="H548" s="92"/>
      <c r="I548" s="89"/>
      <c r="J548" s="89"/>
      <c r="K548" s="91"/>
      <c r="L548" s="94" t="s">
        <v>16</v>
      </c>
      <c r="M548" s="95" t="s">
        <v>84</v>
      </c>
      <c r="N548" s="95" t="s">
        <v>18</v>
      </c>
      <c r="O548" s="95" t="s">
        <v>37</v>
      </c>
      <c r="P548" s="95" t="s">
        <v>157</v>
      </c>
      <c r="Q548" s="94" t="s">
        <v>54</v>
      </c>
      <c r="R548" s="94" t="s">
        <v>26</v>
      </c>
    </row>
    <row r="549" spans="1:18" ht="21.75">
      <c r="A549" s="74">
        <v>184</v>
      </c>
      <c r="B549" s="75" t="s">
        <v>2230</v>
      </c>
      <c r="C549" s="75" t="s">
        <v>35</v>
      </c>
      <c r="D549" s="71">
        <v>36612</v>
      </c>
      <c r="E549" s="76">
        <v>36612</v>
      </c>
      <c r="F549" s="76">
        <v>43318</v>
      </c>
      <c r="G549" s="72"/>
      <c r="H549" s="73"/>
      <c r="I549" s="75" t="s">
        <v>58</v>
      </c>
      <c r="J549" s="70"/>
      <c r="K549" s="76">
        <v>48488</v>
      </c>
      <c r="L549" s="77" t="s">
        <v>3</v>
      </c>
      <c r="M549" s="75" t="s">
        <v>759</v>
      </c>
      <c r="N549" s="75" t="s">
        <v>1928</v>
      </c>
      <c r="O549" s="75" t="s">
        <v>760</v>
      </c>
      <c r="P549" s="75" t="s">
        <v>761</v>
      </c>
      <c r="Q549" s="77" t="s">
        <v>194</v>
      </c>
      <c r="R549" s="77" t="s">
        <v>38</v>
      </c>
    </row>
    <row r="550" spans="1:18" ht="21.75">
      <c r="A550" s="70" t="s">
        <v>1667</v>
      </c>
      <c r="B550" s="70"/>
      <c r="C550" s="70"/>
      <c r="D550" s="71"/>
      <c r="E550" s="72"/>
      <c r="F550" s="72"/>
      <c r="G550" s="72"/>
      <c r="H550" s="73"/>
      <c r="I550" s="70"/>
      <c r="J550" s="70"/>
      <c r="K550" s="72"/>
      <c r="L550" s="77" t="s">
        <v>10</v>
      </c>
      <c r="M550" s="75" t="s">
        <v>718</v>
      </c>
      <c r="N550" s="75" t="s">
        <v>29</v>
      </c>
      <c r="O550" s="75" t="s">
        <v>717</v>
      </c>
      <c r="P550" s="75" t="s">
        <v>7</v>
      </c>
      <c r="Q550" s="77" t="s">
        <v>40</v>
      </c>
      <c r="R550" s="77" t="s">
        <v>41</v>
      </c>
    </row>
    <row r="551" spans="1:18" ht="21.75">
      <c r="A551" s="89" t="s">
        <v>1667</v>
      </c>
      <c r="B551" s="89"/>
      <c r="C551" s="89"/>
      <c r="D551" s="90"/>
      <c r="E551" s="91"/>
      <c r="F551" s="91"/>
      <c r="G551" s="91"/>
      <c r="H551" s="92"/>
      <c r="I551" s="89"/>
      <c r="J551" s="89"/>
      <c r="K551" s="91"/>
      <c r="L551" s="94" t="s">
        <v>16</v>
      </c>
      <c r="M551" s="95" t="s">
        <v>701</v>
      </c>
      <c r="N551" s="95" t="s">
        <v>18</v>
      </c>
      <c r="O551" s="95" t="s">
        <v>660</v>
      </c>
      <c r="P551" s="95" t="s">
        <v>7</v>
      </c>
      <c r="Q551" s="94" t="s">
        <v>46</v>
      </c>
      <c r="R551" s="94" t="s">
        <v>54</v>
      </c>
    </row>
    <row r="552" spans="1:18" ht="21.75">
      <c r="A552" s="74">
        <v>185</v>
      </c>
      <c r="B552" s="75" t="s">
        <v>1930</v>
      </c>
      <c r="C552" s="75" t="s">
        <v>35</v>
      </c>
      <c r="D552" s="71">
        <v>36312</v>
      </c>
      <c r="E552" s="76">
        <v>36312</v>
      </c>
      <c r="F552" s="76">
        <v>42943</v>
      </c>
      <c r="G552" s="72"/>
      <c r="H552" s="73"/>
      <c r="I552" s="75" t="s">
        <v>58</v>
      </c>
      <c r="J552" s="70"/>
      <c r="K552" s="76">
        <v>48122</v>
      </c>
      <c r="L552" s="77" t="s">
        <v>3</v>
      </c>
      <c r="M552" s="75" t="s">
        <v>768</v>
      </c>
      <c r="N552" s="75" t="s">
        <v>1884</v>
      </c>
      <c r="O552" s="75" t="s">
        <v>769</v>
      </c>
      <c r="P552" s="75" t="s">
        <v>770</v>
      </c>
      <c r="Q552" s="77" t="s">
        <v>194</v>
      </c>
      <c r="R552" s="77" t="s">
        <v>38</v>
      </c>
    </row>
    <row r="553" spans="1:18" ht="21.75">
      <c r="A553" s="70" t="s">
        <v>1667</v>
      </c>
      <c r="B553" s="70"/>
      <c r="C553" s="70"/>
      <c r="D553" s="71"/>
      <c r="E553" s="72"/>
      <c r="F553" s="72"/>
      <c r="G553" s="72"/>
      <c r="H553" s="73"/>
      <c r="I553" s="70"/>
      <c r="J553" s="70"/>
      <c r="K553" s="72"/>
      <c r="L553" s="77" t="s">
        <v>10</v>
      </c>
      <c r="M553" s="75" t="s">
        <v>39</v>
      </c>
      <c r="N553" s="75" t="s">
        <v>29</v>
      </c>
      <c r="O553" s="75" t="s">
        <v>37</v>
      </c>
      <c r="P553" s="75" t="s">
        <v>7</v>
      </c>
      <c r="Q553" s="77" t="s">
        <v>83</v>
      </c>
      <c r="R553" s="77" t="s">
        <v>26</v>
      </c>
    </row>
    <row r="554" spans="1:18" ht="21.75">
      <c r="A554" s="89" t="s">
        <v>1667</v>
      </c>
      <c r="B554" s="89"/>
      <c r="C554" s="89"/>
      <c r="D554" s="90"/>
      <c r="E554" s="91"/>
      <c r="F554" s="91"/>
      <c r="G554" s="91"/>
      <c r="H554" s="92"/>
      <c r="I554" s="89"/>
      <c r="J554" s="89"/>
      <c r="K554" s="91"/>
      <c r="L554" s="94" t="s">
        <v>16</v>
      </c>
      <c r="M554" s="95" t="s">
        <v>537</v>
      </c>
      <c r="N554" s="95" t="s">
        <v>18</v>
      </c>
      <c r="O554" s="95" t="s">
        <v>538</v>
      </c>
      <c r="P554" s="95" t="s">
        <v>7</v>
      </c>
      <c r="Q554" s="94" t="s">
        <v>57</v>
      </c>
      <c r="R554" s="94" t="s">
        <v>76</v>
      </c>
    </row>
    <row r="555" spans="1:18" ht="21.75">
      <c r="A555" s="74">
        <v>186</v>
      </c>
      <c r="B555" s="75" t="s">
        <v>2362</v>
      </c>
      <c r="C555" s="75" t="s">
        <v>35</v>
      </c>
      <c r="D555" s="71">
        <v>40686</v>
      </c>
      <c r="E555" s="76">
        <v>40686</v>
      </c>
      <c r="F555" s="76">
        <v>44067</v>
      </c>
      <c r="G555" s="72"/>
      <c r="H555" s="73"/>
      <c r="I555" s="75" t="s">
        <v>58</v>
      </c>
      <c r="J555" s="70"/>
      <c r="K555" s="76">
        <v>52505</v>
      </c>
      <c r="L555" s="77" t="s">
        <v>3</v>
      </c>
      <c r="M555" s="75" t="s">
        <v>659</v>
      </c>
      <c r="N555" s="75" t="s">
        <v>5</v>
      </c>
      <c r="O555" s="75" t="s">
        <v>660</v>
      </c>
      <c r="P555" s="75" t="s">
        <v>7</v>
      </c>
      <c r="Q555" s="77" t="s">
        <v>121</v>
      </c>
      <c r="R555" s="77" t="s">
        <v>60</v>
      </c>
    </row>
    <row r="556" spans="1:18" ht="21.75">
      <c r="A556" s="70" t="s">
        <v>1667</v>
      </c>
      <c r="B556" s="70"/>
      <c r="C556" s="70"/>
      <c r="D556" s="71"/>
      <c r="E556" s="72"/>
      <c r="F556" s="72"/>
      <c r="G556" s="72"/>
      <c r="H556" s="73"/>
      <c r="I556" s="70"/>
      <c r="J556" s="70"/>
      <c r="K556" s="72"/>
      <c r="L556" s="77" t="s">
        <v>10</v>
      </c>
      <c r="M556" s="75" t="s">
        <v>661</v>
      </c>
      <c r="N556" s="75" t="s">
        <v>29</v>
      </c>
      <c r="O556" s="75" t="s">
        <v>660</v>
      </c>
      <c r="P556" s="75" t="s">
        <v>7</v>
      </c>
      <c r="Q556" s="77" t="s">
        <v>78</v>
      </c>
      <c r="R556" s="77" t="s">
        <v>121</v>
      </c>
    </row>
    <row r="557" spans="1:18" ht="21.75">
      <c r="A557" s="89" t="s">
        <v>1667</v>
      </c>
      <c r="B557" s="89"/>
      <c r="C557" s="89"/>
      <c r="D557" s="90"/>
      <c r="E557" s="91"/>
      <c r="F557" s="91"/>
      <c r="G557" s="91"/>
      <c r="H557" s="92"/>
      <c r="I557" s="89"/>
      <c r="J557" s="89"/>
      <c r="K557" s="91"/>
      <c r="L557" s="94" t="s">
        <v>16</v>
      </c>
      <c r="M557" s="95" t="s">
        <v>701</v>
      </c>
      <c r="N557" s="95" t="s">
        <v>18</v>
      </c>
      <c r="O557" s="95" t="s">
        <v>660</v>
      </c>
      <c r="P557" s="95" t="s">
        <v>7</v>
      </c>
      <c r="Q557" s="94" t="s">
        <v>64</v>
      </c>
      <c r="R557" s="94" t="s">
        <v>78</v>
      </c>
    </row>
    <row r="558" spans="1:18" ht="21.75">
      <c r="A558" s="74">
        <v>187</v>
      </c>
      <c r="B558" s="75" t="s">
        <v>2581</v>
      </c>
      <c r="C558" s="75" t="s">
        <v>35</v>
      </c>
      <c r="D558" s="71">
        <v>41463</v>
      </c>
      <c r="E558" s="76">
        <v>41463</v>
      </c>
      <c r="F558" s="72">
        <v>44638</v>
      </c>
      <c r="G558" s="72"/>
      <c r="H558" s="73"/>
      <c r="I558" s="75" t="s">
        <v>58</v>
      </c>
      <c r="J558" s="70"/>
      <c r="K558" s="76">
        <v>51410</v>
      </c>
      <c r="L558" s="77" t="s">
        <v>3</v>
      </c>
      <c r="M558" s="75" t="s">
        <v>772</v>
      </c>
      <c r="N558" s="75" t="s">
        <v>88</v>
      </c>
      <c r="O558" s="75" t="s">
        <v>616</v>
      </c>
      <c r="P558" s="75" t="s">
        <v>87</v>
      </c>
      <c r="Q558" s="77" t="s">
        <v>38</v>
      </c>
      <c r="R558" s="77" t="s">
        <v>109</v>
      </c>
    </row>
    <row r="559" spans="1:18" ht="21.75">
      <c r="A559" s="70" t="s">
        <v>1667</v>
      </c>
      <c r="B559" s="70"/>
      <c r="C559" s="70"/>
      <c r="D559" s="71"/>
      <c r="E559" s="72"/>
      <c r="F559" s="72"/>
      <c r="G559" s="72"/>
      <c r="H559" s="73"/>
      <c r="I559" s="70"/>
      <c r="J559" s="70"/>
      <c r="K559" s="72"/>
      <c r="L559" s="77" t="s">
        <v>10</v>
      </c>
      <c r="M559" s="75" t="s">
        <v>614</v>
      </c>
      <c r="N559" s="75" t="s">
        <v>29</v>
      </c>
      <c r="O559" s="75" t="s">
        <v>613</v>
      </c>
      <c r="P559" s="75" t="s">
        <v>87</v>
      </c>
      <c r="Q559" s="77" t="s">
        <v>27</v>
      </c>
      <c r="R559" s="77" t="s">
        <v>121</v>
      </c>
    </row>
    <row r="560" spans="1:18" ht="21.75">
      <c r="A560" s="89" t="s">
        <v>1667</v>
      </c>
      <c r="B560" s="89"/>
      <c r="C560" s="89"/>
      <c r="D560" s="90"/>
      <c r="E560" s="91"/>
      <c r="F560" s="91"/>
      <c r="G560" s="91"/>
      <c r="H560" s="92"/>
      <c r="I560" s="89"/>
      <c r="J560" s="89"/>
      <c r="K560" s="91"/>
      <c r="L560" s="94" t="s">
        <v>16</v>
      </c>
      <c r="M560" s="95" t="s">
        <v>615</v>
      </c>
      <c r="N560" s="95" t="s">
        <v>18</v>
      </c>
      <c r="O560" s="95" t="s">
        <v>616</v>
      </c>
      <c r="P560" s="95" t="s">
        <v>7</v>
      </c>
      <c r="Q560" s="94" t="s">
        <v>26</v>
      </c>
      <c r="R560" s="94" t="s">
        <v>27</v>
      </c>
    </row>
    <row r="561" spans="1:18" ht="21.75">
      <c r="A561" s="74">
        <v>188</v>
      </c>
      <c r="B561" s="75" t="s">
        <v>2231</v>
      </c>
      <c r="C561" s="75" t="s">
        <v>35</v>
      </c>
      <c r="D561" s="71">
        <v>40848</v>
      </c>
      <c r="E561" s="76">
        <v>40848</v>
      </c>
      <c r="F561" s="76">
        <v>42503</v>
      </c>
      <c r="G561" s="72"/>
      <c r="H561" s="73"/>
      <c r="I561" s="75" t="s">
        <v>58</v>
      </c>
      <c r="J561" s="70"/>
      <c r="K561" s="76">
        <v>52871</v>
      </c>
      <c r="L561" s="77" t="s">
        <v>3</v>
      </c>
      <c r="M561" s="75" t="s">
        <v>655</v>
      </c>
      <c r="N561" s="75" t="s">
        <v>5</v>
      </c>
      <c r="O561" s="75" t="s">
        <v>290</v>
      </c>
      <c r="P561" s="75" t="s">
        <v>7</v>
      </c>
      <c r="Q561" s="77" t="s">
        <v>121</v>
      </c>
      <c r="R561" s="77" t="s">
        <v>60</v>
      </c>
    </row>
    <row r="562" spans="1:18" ht="21.75">
      <c r="A562" s="89" t="s">
        <v>1667</v>
      </c>
      <c r="B562" s="89"/>
      <c r="C562" s="89"/>
      <c r="D562" s="90"/>
      <c r="E562" s="91"/>
      <c r="F562" s="91"/>
      <c r="G562" s="91"/>
      <c r="H562" s="92"/>
      <c r="I562" s="89"/>
      <c r="J562" s="89"/>
      <c r="K562" s="91"/>
      <c r="L562" s="94" t="s">
        <v>16</v>
      </c>
      <c r="M562" s="95" t="s">
        <v>289</v>
      </c>
      <c r="N562" s="95" t="s">
        <v>18</v>
      </c>
      <c r="O562" s="95" t="s">
        <v>290</v>
      </c>
      <c r="P562" s="95" t="s">
        <v>120</v>
      </c>
      <c r="Q562" s="94" t="s">
        <v>9</v>
      </c>
      <c r="R562" s="94" t="s">
        <v>121</v>
      </c>
    </row>
    <row r="563" spans="1:18" ht="21.75">
      <c r="A563" s="74">
        <v>189</v>
      </c>
      <c r="B563" s="75" t="s">
        <v>2232</v>
      </c>
      <c r="C563" s="75" t="s">
        <v>35</v>
      </c>
      <c r="D563" s="71">
        <v>42023</v>
      </c>
      <c r="E563" s="76">
        <v>42023</v>
      </c>
      <c r="F563" s="76">
        <v>43091</v>
      </c>
      <c r="G563" s="72"/>
      <c r="H563" s="73"/>
      <c r="I563" s="75" t="s">
        <v>58</v>
      </c>
      <c r="J563" s="70"/>
      <c r="K563" s="76">
        <v>51044</v>
      </c>
      <c r="L563" s="77" t="s">
        <v>3</v>
      </c>
      <c r="M563" s="75" t="s">
        <v>773</v>
      </c>
      <c r="N563" s="75" t="s">
        <v>270</v>
      </c>
      <c r="O563" s="75" t="s">
        <v>276</v>
      </c>
      <c r="P563" s="75" t="s">
        <v>31</v>
      </c>
      <c r="Q563" s="77" t="s">
        <v>78</v>
      </c>
      <c r="R563" s="77" t="s">
        <v>73</v>
      </c>
    </row>
    <row r="564" spans="1:18" ht="21.75">
      <c r="A564" s="70" t="s">
        <v>1667</v>
      </c>
      <c r="B564" s="70"/>
      <c r="C564" s="70"/>
      <c r="D564" s="71"/>
      <c r="E564" s="72"/>
      <c r="F564" s="72"/>
      <c r="G564" s="72"/>
      <c r="H564" s="73"/>
      <c r="I564" s="70"/>
      <c r="J564" s="70"/>
      <c r="K564" s="72"/>
      <c r="L564" s="77" t="s">
        <v>10</v>
      </c>
      <c r="M564" s="75" t="s">
        <v>284</v>
      </c>
      <c r="N564" s="75" t="s">
        <v>29</v>
      </c>
      <c r="O564" s="75" t="s">
        <v>164</v>
      </c>
      <c r="P564" s="75" t="s">
        <v>7</v>
      </c>
      <c r="Q564" s="77" t="s">
        <v>9</v>
      </c>
      <c r="R564" s="77" t="s">
        <v>78</v>
      </c>
    </row>
    <row r="565" spans="1:18" ht="21.75">
      <c r="A565" s="89" t="s">
        <v>1667</v>
      </c>
      <c r="B565" s="89"/>
      <c r="C565" s="89"/>
      <c r="D565" s="90"/>
      <c r="E565" s="91"/>
      <c r="F565" s="91"/>
      <c r="G565" s="91"/>
      <c r="H565" s="92"/>
      <c r="I565" s="89"/>
      <c r="J565" s="89"/>
      <c r="K565" s="91"/>
      <c r="L565" s="94" t="s">
        <v>16</v>
      </c>
      <c r="M565" s="95" t="s">
        <v>732</v>
      </c>
      <c r="N565" s="95" t="s">
        <v>233</v>
      </c>
      <c r="O565" s="95" t="s">
        <v>276</v>
      </c>
      <c r="P565" s="95" t="s">
        <v>200</v>
      </c>
      <c r="Q565" s="94" t="s">
        <v>41</v>
      </c>
      <c r="R565" s="94" t="s">
        <v>9</v>
      </c>
    </row>
    <row r="566" spans="1:18" ht="21.75">
      <c r="A566" s="74">
        <v>190</v>
      </c>
      <c r="B566" s="75" t="s">
        <v>646</v>
      </c>
      <c r="C566" s="75" t="s">
        <v>35</v>
      </c>
      <c r="D566" s="71">
        <v>36339</v>
      </c>
      <c r="E566" s="76">
        <v>36339</v>
      </c>
      <c r="F566" s="76">
        <v>38995</v>
      </c>
      <c r="G566" s="72"/>
      <c r="H566" s="73"/>
      <c r="I566" s="75" t="s">
        <v>58</v>
      </c>
      <c r="J566" s="70"/>
      <c r="K566" s="76">
        <v>49218</v>
      </c>
      <c r="L566" s="77" t="s">
        <v>3</v>
      </c>
      <c r="M566" s="75" t="s">
        <v>647</v>
      </c>
      <c r="N566" s="75" t="s">
        <v>1884</v>
      </c>
      <c r="O566" s="75" t="s">
        <v>648</v>
      </c>
      <c r="P566" s="75" t="s">
        <v>649</v>
      </c>
      <c r="Q566" s="77" t="s">
        <v>121</v>
      </c>
      <c r="R566" s="77" t="s">
        <v>109</v>
      </c>
    </row>
    <row r="567" spans="1:18" ht="21.75">
      <c r="A567" s="70" t="s">
        <v>1667</v>
      </c>
      <c r="B567" s="70"/>
      <c r="C567" s="70"/>
      <c r="D567" s="71"/>
      <c r="E567" s="72"/>
      <c r="F567" s="72"/>
      <c r="G567" s="72"/>
      <c r="H567" s="73"/>
      <c r="I567" s="70"/>
      <c r="J567" s="70"/>
      <c r="K567" s="72"/>
      <c r="L567" s="77" t="s">
        <v>10</v>
      </c>
      <c r="M567" s="75" t="s">
        <v>52</v>
      </c>
      <c r="N567" s="75" t="s">
        <v>29</v>
      </c>
      <c r="O567" s="75" t="s">
        <v>6</v>
      </c>
      <c r="P567" s="75" t="s">
        <v>53</v>
      </c>
      <c r="Q567" s="77" t="s">
        <v>79</v>
      </c>
      <c r="R567" s="77" t="s">
        <v>8</v>
      </c>
    </row>
    <row r="568" spans="1:18" ht="21.75">
      <c r="A568" s="89" t="s">
        <v>1667</v>
      </c>
      <c r="B568" s="89"/>
      <c r="C568" s="89"/>
      <c r="D568" s="90"/>
      <c r="E568" s="91"/>
      <c r="F568" s="91"/>
      <c r="G568" s="91"/>
      <c r="H568" s="92"/>
      <c r="I568" s="89"/>
      <c r="J568" s="89"/>
      <c r="K568" s="91"/>
      <c r="L568" s="94" t="s">
        <v>16</v>
      </c>
      <c r="M568" s="95" t="s">
        <v>124</v>
      </c>
      <c r="N568" s="95" t="s">
        <v>18</v>
      </c>
      <c r="O568" s="95" t="s">
        <v>89</v>
      </c>
      <c r="P568" s="95" t="s">
        <v>7</v>
      </c>
      <c r="Q568" s="94" t="s">
        <v>32</v>
      </c>
      <c r="R568" s="94" t="s">
        <v>79</v>
      </c>
    </row>
    <row r="569" spans="1:18" ht="21.75">
      <c r="A569" s="74">
        <v>191</v>
      </c>
      <c r="B569" s="75" t="s">
        <v>2536</v>
      </c>
      <c r="C569" s="75" t="s">
        <v>35</v>
      </c>
      <c r="D569" s="71">
        <v>42964</v>
      </c>
      <c r="E569" s="76">
        <v>42964</v>
      </c>
      <c r="F569" s="72">
        <v>44613</v>
      </c>
      <c r="G569" s="72"/>
      <c r="H569" s="73"/>
      <c r="I569" s="75" t="s">
        <v>58</v>
      </c>
      <c r="J569" s="70"/>
      <c r="K569" s="76">
        <v>52140</v>
      </c>
      <c r="L569" s="77" t="s">
        <v>3</v>
      </c>
      <c r="M569" s="75" t="s">
        <v>2371</v>
      </c>
      <c r="N569" s="75" t="s">
        <v>599</v>
      </c>
      <c r="O569" s="75" t="s">
        <v>2372</v>
      </c>
      <c r="P569" s="75" t="s">
        <v>1833</v>
      </c>
      <c r="Q569" s="77" t="s">
        <v>60</v>
      </c>
      <c r="R569" s="77" t="s">
        <v>1768</v>
      </c>
    </row>
    <row r="570" spans="1:18" ht="21.75">
      <c r="A570" s="70" t="s">
        <v>1667</v>
      </c>
      <c r="B570" s="70"/>
      <c r="C570" s="70"/>
      <c r="D570" s="71"/>
      <c r="E570" s="72"/>
      <c r="F570" s="72"/>
      <c r="G570" s="72"/>
      <c r="H570" s="73"/>
      <c r="I570" s="70"/>
      <c r="J570" s="70"/>
      <c r="K570" s="72"/>
      <c r="L570" s="77" t="s">
        <v>10</v>
      </c>
      <c r="M570" s="75" t="s">
        <v>1834</v>
      </c>
      <c r="N570" s="75" t="s">
        <v>11</v>
      </c>
      <c r="O570" s="75" t="s">
        <v>769</v>
      </c>
      <c r="P570" s="75" t="s">
        <v>1833</v>
      </c>
      <c r="Q570" s="77" t="s">
        <v>121</v>
      </c>
      <c r="R570" s="77" t="s">
        <v>60</v>
      </c>
    </row>
    <row r="571" spans="1:18" ht="21.75">
      <c r="A571" s="89" t="s">
        <v>1667</v>
      </c>
      <c r="B571" s="89"/>
      <c r="C571" s="89"/>
      <c r="D571" s="90"/>
      <c r="E571" s="91"/>
      <c r="F571" s="91"/>
      <c r="G571" s="91"/>
      <c r="H571" s="92"/>
      <c r="I571" s="89"/>
      <c r="J571" s="89"/>
      <c r="K571" s="91"/>
      <c r="L571" s="94" t="s">
        <v>16</v>
      </c>
      <c r="M571" s="95" t="s">
        <v>708</v>
      </c>
      <c r="N571" s="95" t="s">
        <v>18</v>
      </c>
      <c r="O571" s="95" t="s">
        <v>6</v>
      </c>
      <c r="P571" s="95" t="s">
        <v>31</v>
      </c>
      <c r="Q571" s="94" t="s">
        <v>41</v>
      </c>
      <c r="R571" s="94" t="s">
        <v>194</v>
      </c>
    </row>
    <row r="572" spans="1:18" ht="21.75">
      <c r="A572" s="74">
        <v>192</v>
      </c>
      <c r="B572" s="75" t="s">
        <v>2363</v>
      </c>
      <c r="C572" s="75" t="s">
        <v>35</v>
      </c>
      <c r="D572" s="71">
        <v>37928</v>
      </c>
      <c r="E572" s="76">
        <v>37928</v>
      </c>
      <c r="F572" s="76">
        <v>44029</v>
      </c>
      <c r="G572" s="72"/>
      <c r="H572" s="73"/>
      <c r="I572" s="75" t="s">
        <v>58</v>
      </c>
      <c r="J572" s="70"/>
      <c r="K572" s="76">
        <v>50679</v>
      </c>
      <c r="L572" s="77" t="s">
        <v>3</v>
      </c>
      <c r="M572" s="75" t="s">
        <v>379</v>
      </c>
      <c r="N572" s="75" t="s">
        <v>1884</v>
      </c>
      <c r="O572" s="75" t="s">
        <v>380</v>
      </c>
      <c r="P572" s="75" t="s">
        <v>414</v>
      </c>
      <c r="Q572" s="77" t="s">
        <v>78</v>
      </c>
      <c r="R572" s="77" t="s">
        <v>109</v>
      </c>
    </row>
    <row r="573" spans="1:18" ht="21.75">
      <c r="A573" s="70" t="s">
        <v>1667</v>
      </c>
      <c r="B573" s="70"/>
      <c r="C573" s="70"/>
      <c r="D573" s="71"/>
      <c r="E573" s="72"/>
      <c r="F573" s="72"/>
      <c r="G573" s="72"/>
      <c r="H573" s="73"/>
      <c r="I573" s="70"/>
      <c r="J573" s="70"/>
      <c r="K573" s="72"/>
      <c r="L573" s="77" t="s">
        <v>10</v>
      </c>
      <c r="M573" s="75" t="s">
        <v>801</v>
      </c>
      <c r="N573" s="75" t="s">
        <v>29</v>
      </c>
      <c r="O573" s="75" t="s">
        <v>494</v>
      </c>
      <c r="P573" s="75" t="s">
        <v>53</v>
      </c>
      <c r="Q573" s="77" t="s">
        <v>41</v>
      </c>
      <c r="R573" s="77" t="s">
        <v>9</v>
      </c>
    </row>
    <row r="574" spans="1:18" ht="21.75">
      <c r="A574" s="89" t="s">
        <v>1667</v>
      </c>
      <c r="B574" s="89"/>
      <c r="C574" s="89"/>
      <c r="D574" s="90"/>
      <c r="E574" s="91"/>
      <c r="F574" s="91"/>
      <c r="G574" s="91"/>
      <c r="H574" s="92"/>
      <c r="I574" s="89"/>
      <c r="J574" s="89"/>
      <c r="K574" s="91"/>
      <c r="L574" s="94" t="s">
        <v>16</v>
      </c>
      <c r="M574" s="95" t="s">
        <v>1938</v>
      </c>
      <c r="N574" s="95" t="s">
        <v>18</v>
      </c>
      <c r="O574" s="95" t="s">
        <v>494</v>
      </c>
      <c r="P574" s="95" t="s">
        <v>53</v>
      </c>
      <c r="Q574" s="94" t="s">
        <v>83</v>
      </c>
      <c r="R574" s="94" t="s">
        <v>41</v>
      </c>
    </row>
    <row r="575" spans="1:18" ht="21.75">
      <c r="A575" s="74">
        <v>193</v>
      </c>
      <c r="B575" s="75" t="s">
        <v>650</v>
      </c>
      <c r="C575" s="75" t="s">
        <v>35</v>
      </c>
      <c r="D575" s="71">
        <v>35739</v>
      </c>
      <c r="E575" s="76">
        <v>35739</v>
      </c>
      <c r="F575" s="76">
        <v>38957</v>
      </c>
      <c r="G575" s="72"/>
      <c r="H575" s="73"/>
      <c r="I575" s="75" t="s">
        <v>58</v>
      </c>
      <c r="J575" s="70"/>
      <c r="K575" s="76">
        <v>47757</v>
      </c>
      <c r="L575" s="77" t="s">
        <v>3</v>
      </c>
      <c r="M575" s="75" t="s">
        <v>651</v>
      </c>
      <c r="N575" s="75" t="s">
        <v>1884</v>
      </c>
      <c r="O575" s="75" t="s">
        <v>652</v>
      </c>
      <c r="P575" s="75" t="s">
        <v>653</v>
      </c>
      <c r="Q575" s="77" t="s">
        <v>41</v>
      </c>
      <c r="R575" s="77" t="s">
        <v>9</v>
      </c>
    </row>
    <row r="576" spans="1:18" ht="21.75">
      <c r="A576" s="70" t="s">
        <v>1667</v>
      </c>
      <c r="B576" s="70"/>
      <c r="C576" s="70"/>
      <c r="D576" s="71"/>
      <c r="E576" s="72"/>
      <c r="F576" s="72"/>
      <c r="G576" s="72"/>
      <c r="H576" s="73"/>
      <c r="I576" s="70"/>
      <c r="J576" s="70"/>
      <c r="K576" s="72"/>
      <c r="L576" s="77" t="s">
        <v>10</v>
      </c>
      <c r="M576" s="75" t="s">
        <v>39</v>
      </c>
      <c r="N576" s="75" t="s">
        <v>29</v>
      </c>
      <c r="O576" s="75" t="s">
        <v>37</v>
      </c>
      <c r="P576" s="75" t="s">
        <v>7</v>
      </c>
      <c r="Q576" s="77" t="s">
        <v>79</v>
      </c>
      <c r="R576" s="77" t="s">
        <v>40</v>
      </c>
    </row>
    <row r="577" spans="1:18" ht="21.75">
      <c r="A577" s="89" t="s">
        <v>1667</v>
      </c>
      <c r="B577" s="89"/>
      <c r="C577" s="89"/>
      <c r="D577" s="90"/>
      <c r="E577" s="91"/>
      <c r="F577" s="91"/>
      <c r="G577" s="91"/>
      <c r="H577" s="92"/>
      <c r="I577" s="89"/>
      <c r="J577" s="89"/>
      <c r="K577" s="91"/>
      <c r="L577" s="94" t="s">
        <v>16</v>
      </c>
      <c r="M577" s="95" t="s">
        <v>537</v>
      </c>
      <c r="N577" s="95" t="s">
        <v>18</v>
      </c>
      <c r="O577" s="95" t="s">
        <v>538</v>
      </c>
      <c r="P577" s="95" t="s">
        <v>7</v>
      </c>
      <c r="Q577" s="94" t="s">
        <v>101</v>
      </c>
      <c r="R577" s="94" t="s">
        <v>47</v>
      </c>
    </row>
    <row r="578" spans="1:18" ht="21.75">
      <c r="A578" s="74">
        <v>194</v>
      </c>
      <c r="B578" s="75" t="s">
        <v>2117</v>
      </c>
      <c r="C578" s="75" t="s">
        <v>35</v>
      </c>
      <c r="D578" s="71">
        <v>41953</v>
      </c>
      <c r="E578" s="76">
        <v>41953</v>
      </c>
      <c r="F578" s="76">
        <v>43122</v>
      </c>
      <c r="G578" s="72"/>
      <c r="H578" s="73"/>
      <c r="I578" s="75" t="s">
        <v>58</v>
      </c>
      <c r="J578" s="70"/>
      <c r="K578" s="76">
        <v>51044</v>
      </c>
      <c r="L578" s="77" t="s">
        <v>3</v>
      </c>
      <c r="M578" s="75" t="s">
        <v>773</v>
      </c>
      <c r="N578" s="75" t="s">
        <v>270</v>
      </c>
      <c r="O578" s="75" t="s">
        <v>276</v>
      </c>
      <c r="P578" s="75" t="s">
        <v>31</v>
      </c>
      <c r="Q578" s="77" t="s">
        <v>194</v>
      </c>
      <c r="R578" s="77" t="s">
        <v>73</v>
      </c>
    </row>
    <row r="579" spans="1:18" ht="21.75">
      <c r="A579" s="70" t="s">
        <v>1667</v>
      </c>
      <c r="B579" s="70"/>
      <c r="C579" s="70"/>
      <c r="D579" s="71"/>
      <c r="E579" s="72"/>
      <c r="F579" s="72"/>
      <c r="G579" s="72"/>
      <c r="H579" s="73"/>
      <c r="I579" s="70"/>
      <c r="J579" s="70"/>
      <c r="K579" s="72"/>
      <c r="L579" s="77" t="s">
        <v>10</v>
      </c>
      <c r="M579" s="75" t="s">
        <v>284</v>
      </c>
      <c r="N579" s="75" t="s">
        <v>29</v>
      </c>
      <c r="O579" s="75" t="s">
        <v>164</v>
      </c>
      <c r="P579" s="75" t="s">
        <v>7</v>
      </c>
      <c r="Q579" s="77" t="s">
        <v>41</v>
      </c>
      <c r="R579" s="77" t="s">
        <v>9</v>
      </c>
    </row>
    <row r="580" spans="1:18" ht="21.75">
      <c r="A580" s="89" t="s">
        <v>1667</v>
      </c>
      <c r="B580" s="89"/>
      <c r="C580" s="89"/>
      <c r="D580" s="90"/>
      <c r="E580" s="91"/>
      <c r="F580" s="91"/>
      <c r="G580" s="91"/>
      <c r="H580" s="92"/>
      <c r="I580" s="89"/>
      <c r="J580" s="89"/>
      <c r="K580" s="91"/>
      <c r="L580" s="94" t="s">
        <v>16</v>
      </c>
      <c r="M580" s="95" t="s">
        <v>163</v>
      </c>
      <c r="N580" s="95" t="s">
        <v>18</v>
      </c>
      <c r="O580" s="95" t="s">
        <v>164</v>
      </c>
      <c r="P580" s="95" t="s">
        <v>7</v>
      </c>
      <c r="Q580" s="94" t="s">
        <v>83</v>
      </c>
      <c r="R580" s="94" t="s">
        <v>41</v>
      </c>
    </row>
    <row r="581" spans="1:18" ht="21.75">
      <c r="A581" s="74">
        <v>195</v>
      </c>
      <c r="B581" s="75" t="s">
        <v>2233</v>
      </c>
      <c r="C581" s="75" t="s">
        <v>35</v>
      </c>
      <c r="D581" s="71">
        <v>37340</v>
      </c>
      <c r="E581" s="76">
        <v>37340</v>
      </c>
      <c r="F581" s="76">
        <v>43395</v>
      </c>
      <c r="G581" s="72"/>
      <c r="H581" s="73"/>
      <c r="I581" s="75" t="s">
        <v>58</v>
      </c>
      <c r="J581" s="70"/>
      <c r="K581" s="76">
        <v>50314</v>
      </c>
      <c r="L581" s="77" t="s">
        <v>3</v>
      </c>
      <c r="M581" s="75" t="s">
        <v>655</v>
      </c>
      <c r="N581" s="75" t="s">
        <v>5</v>
      </c>
      <c r="O581" s="75" t="s">
        <v>290</v>
      </c>
      <c r="P581" s="75" t="s">
        <v>53</v>
      </c>
      <c r="Q581" s="77" t="s">
        <v>38</v>
      </c>
      <c r="R581" s="77" t="s">
        <v>167</v>
      </c>
    </row>
    <row r="582" spans="1:18" ht="21.75">
      <c r="A582" s="70" t="s">
        <v>1667</v>
      </c>
      <c r="B582" s="70"/>
      <c r="C582" s="70"/>
      <c r="D582" s="71"/>
      <c r="E582" s="72"/>
      <c r="F582" s="72"/>
      <c r="G582" s="72"/>
      <c r="H582" s="73"/>
      <c r="I582" s="70"/>
      <c r="J582" s="70"/>
      <c r="K582" s="72"/>
      <c r="L582" s="77" t="s">
        <v>10</v>
      </c>
      <c r="M582" s="75" t="s">
        <v>636</v>
      </c>
      <c r="N582" s="75" t="s">
        <v>29</v>
      </c>
      <c r="O582" s="75" t="s">
        <v>290</v>
      </c>
      <c r="P582" s="75" t="s">
        <v>7</v>
      </c>
      <c r="Q582" s="77" t="s">
        <v>8</v>
      </c>
      <c r="R582" s="77" t="s">
        <v>27</v>
      </c>
    </row>
    <row r="583" spans="1:18" ht="21.75">
      <c r="A583" s="89" t="s">
        <v>1667</v>
      </c>
      <c r="B583" s="89"/>
      <c r="C583" s="89"/>
      <c r="D583" s="90"/>
      <c r="E583" s="91"/>
      <c r="F583" s="91"/>
      <c r="G583" s="91"/>
      <c r="H583" s="92"/>
      <c r="I583" s="89"/>
      <c r="J583" s="89"/>
      <c r="K583" s="91"/>
      <c r="L583" s="94" t="s">
        <v>16</v>
      </c>
      <c r="M583" s="95" t="s">
        <v>289</v>
      </c>
      <c r="N583" s="95" t="s">
        <v>18</v>
      </c>
      <c r="O583" s="95" t="s">
        <v>290</v>
      </c>
      <c r="P583" s="95" t="s">
        <v>7</v>
      </c>
      <c r="Q583" s="94" t="s">
        <v>79</v>
      </c>
      <c r="R583" s="94" t="s">
        <v>8</v>
      </c>
    </row>
    <row r="584" spans="1:18" ht="21.75">
      <c r="A584" s="74">
        <v>196</v>
      </c>
      <c r="B584" s="75" t="s">
        <v>1867</v>
      </c>
      <c r="C584" s="75" t="s">
        <v>35</v>
      </c>
      <c r="D584" s="71">
        <v>39615</v>
      </c>
      <c r="E584" s="76">
        <v>39615</v>
      </c>
      <c r="F584" s="76">
        <v>42788</v>
      </c>
      <c r="G584" s="72"/>
      <c r="H584" s="73"/>
      <c r="I584" s="75" t="s">
        <v>58</v>
      </c>
      <c r="J584" s="70"/>
      <c r="K584" s="76">
        <v>51044</v>
      </c>
      <c r="L584" s="77" t="s">
        <v>3</v>
      </c>
      <c r="M584" s="75" t="s">
        <v>4</v>
      </c>
      <c r="N584" s="75" t="s">
        <v>5</v>
      </c>
      <c r="O584" s="75" t="s">
        <v>6</v>
      </c>
      <c r="P584" s="75" t="s">
        <v>7</v>
      </c>
      <c r="Q584" s="77" t="s">
        <v>9</v>
      </c>
      <c r="R584" s="77" t="s">
        <v>38</v>
      </c>
    </row>
    <row r="585" spans="1:18" ht="21.75">
      <c r="A585" s="70" t="s">
        <v>1667</v>
      </c>
      <c r="B585" s="70"/>
      <c r="C585" s="70"/>
      <c r="D585" s="71"/>
      <c r="E585" s="72"/>
      <c r="F585" s="72"/>
      <c r="G585" s="72"/>
      <c r="H585" s="73"/>
      <c r="I585" s="70"/>
      <c r="J585" s="70"/>
      <c r="K585" s="72"/>
      <c r="L585" s="77" t="s">
        <v>10</v>
      </c>
      <c r="M585" s="75" t="s">
        <v>52</v>
      </c>
      <c r="N585" s="75" t="s">
        <v>29</v>
      </c>
      <c r="O585" s="75" t="s">
        <v>6</v>
      </c>
      <c r="P585" s="75" t="s">
        <v>7</v>
      </c>
      <c r="Q585" s="77" t="s">
        <v>64</v>
      </c>
      <c r="R585" s="77" t="s">
        <v>9</v>
      </c>
    </row>
    <row r="586" spans="1:18" ht="21.75">
      <c r="A586" s="89" t="s">
        <v>1667</v>
      </c>
      <c r="B586" s="89"/>
      <c r="C586" s="89"/>
      <c r="D586" s="90"/>
      <c r="E586" s="91"/>
      <c r="F586" s="91"/>
      <c r="G586" s="91"/>
      <c r="H586" s="92"/>
      <c r="I586" s="89"/>
      <c r="J586" s="89"/>
      <c r="K586" s="91"/>
      <c r="L586" s="94" t="s">
        <v>16</v>
      </c>
      <c r="M586" s="95" t="s">
        <v>783</v>
      </c>
      <c r="N586" s="95" t="s">
        <v>18</v>
      </c>
      <c r="O586" s="95" t="s">
        <v>784</v>
      </c>
      <c r="P586" s="95" t="s">
        <v>7</v>
      </c>
      <c r="Q586" s="94" t="s">
        <v>40</v>
      </c>
      <c r="R586" s="94" t="s">
        <v>64</v>
      </c>
    </row>
    <row r="587" spans="1:18" ht="21.75">
      <c r="A587" s="74">
        <v>197</v>
      </c>
      <c r="B587" s="75" t="s">
        <v>654</v>
      </c>
      <c r="C587" s="75" t="s">
        <v>35</v>
      </c>
      <c r="D587" s="71">
        <v>36623</v>
      </c>
      <c r="E587" s="76">
        <v>36623</v>
      </c>
      <c r="F587" s="76">
        <v>41445</v>
      </c>
      <c r="G587" s="72"/>
      <c r="H587" s="73"/>
      <c r="I587" s="75" t="s">
        <v>58</v>
      </c>
      <c r="J587" s="70"/>
      <c r="K587" s="76">
        <v>47757</v>
      </c>
      <c r="L587" s="77" t="s">
        <v>3</v>
      </c>
      <c r="M587" s="75" t="s">
        <v>655</v>
      </c>
      <c r="N587" s="75" t="s">
        <v>5</v>
      </c>
      <c r="O587" s="75" t="s">
        <v>290</v>
      </c>
      <c r="P587" s="75" t="s">
        <v>7</v>
      </c>
      <c r="Q587" s="77" t="s">
        <v>41</v>
      </c>
      <c r="R587" s="77" t="s">
        <v>194</v>
      </c>
    </row>
    <row r="588" spans="1:18" ht="21.75">
      <c r="A588" s="70" t="s">
        <v>1667</v>
      </c>
      <c r="B588" s="70"/>
      <c r="C588" s="70"/>
      <c r="D588" s="71"/>
      <c r="E588" s="72"/>
      <c r="F588" s="72"/>
      <c r="G588" s="72"/>
      <c r="H588" s="73"/>
      <c r="I588" s="70"/>
      <c r="J588" s="70"/>
      <c r="K588" s="72"/>
      <c r="L588" s="77" t="s">
        <v>10</v>
      </c>
      <c r="M588" s="75" t="s">
        <v>636</v>
      </c>
      <c r="N588" s="75" t="s">
        <v>29</v>
      </c>
      <c r="O588" s="75" t="s">
        <v>290</v>
      </c>
      <c r="P588" s="75" t="s">
        <v>7</v>
      </c>
      <c r="Q588" s="77" t="s">
        <v>32</v>
      </c>
      <c r="R588" s="77" t="s">
        <v>79</v>
      </c>
    </row>
    <row r="589" spans="1:18" ht="21.75">
      <c r="A589" s="89" t="s">
        <v>1667</v>
      </c>
      <c r="B589" s="89"/>
      <c r="C589" s="89"/>
      <c r="D589" s="90"/>
      <c r="E589" s="91"/>
      <c r="F589" s="91"/>
      <c r="G589" s="91"/>
      <c r="H589" s="92"/>
      <c r="I589" s="89"/>
      <c r="J589" s="89"/>
      <c r="K589" s="91"/>
      <c r="L589" s="94" t="s">
        <v>16</v>
      </c>
      <c r="M589" s="95" t="s">
        <v>289</v>
      </c>
      <c r="N589" s="95" t="s">
        <v>18</v>
      </c>
      <c r="O589" s="95" t="s">
        <v>290</v>
      </c>
      <c r="P589" s="95" t="s">
        <v>7</v>
      </c>
      <c r="Q589" s="94" t="s">
        <v>15</v>
      </c>
      <c r="R589" s="94" t="s">
        <v>32</v>
      </c>
    </row>
    <row r="590" spans="1:18" ht="21.75">
      <c r="A590" s="74">
        <v>198</v>
      </c>
      <c r="B590" s="75" t="s">
        <v>2364</v>
      </c>
      <c r="C590" s="75" t="s">
        <v>35</v>
      </c>
      <c r="D590" s="71">
        <v>37419</v>
      </c>
      <c r="E590" s="76">
        <v>37419</v>
      </c>
      <c r="F590" s="76">
        <v>43754</v>
      </c>
      <c r="G590" s="72"/>
      <c r="H590" s="73"/>
      <c r="I590" s="75" t="s">
        <v>58</v>
      </c>
      <c r="J590" s="70"/>
      <c r="K590" s="76">
        <v>50679</v>
      </c>
      <c r="L590" s="77" t="s">
        <v>3</v>
      </c>
      <c r="M590" s="75" t="s">
        <v>4</v>
      </c>
      <c r="N590" s="75" t="s">
        <v>5</v>
      </c>
      <c r="O590" s="75" t="s">
        <v>6</v>
      </c>
      <c r="P590" s="75" t="s">
        <v>7</v>
      </c>
      <c r="Q590" s="77" t="s">
        <v>59</v>
      </c>
      <c r="R590" s="77" t="s">
        <v>72</v>
      </c>
    </row>
    <row r="591" spans="1:18" ht="21.75">
      <c r="A591" s="70" t="s">
        <v>1667</v>
      </c>
      <c r="B591" s="70"/>
      <c r="C591" s="70"/>
      <c r="D591" s="71"/>
      <c r="E591" s="72"/>
      <c r="F591" s="72"/>
      <c r="G591" s="72"/>
      <c r="H591" s="73"/>
      <c r="I591" s="70"/>
      <c r="J591" s="70"/>
      <c r="K591" s="72"/>
      <c r="L591" s="77" t="s">
        <v>10</v>
      </c>
      <c r="M591" s="75" t="s">
        <v>39</v>
      </c>
      <c r="N591" s="75" t="s">
        <v>29</v>
      </c>
      <c r="O591" s="75" t="s">
        <v>37</v>
      </c>
      <c r="P591" s="75" t="s">
        <v>7</v>
      </c>
      <c r="Q591" s="77" t="s">
        <v>41</v>
      </c>
      <c r="R591" s="77" t="s">
        <v>27</v>
      </c>
    </row>
    <row r="592" spans="1:18" ht="21.75">
      <c r="A592" s="89" t="s">
        <v>1667</v>
      </c>
      <c r="B592" s="89"/>
      <c r="C592" s="89"/>
      <c r="D592" s="90"/>
      <c r="E592" s="91"/>
      <c r="F592" s="91"/>
      <c r="G592" s="91"/>
      <c r="H592" s="92"/>
      <c r="I592" s="89"/>
      <c r="J592" s="89"/>
      <c r="K592" s="91"/>
      <c r="L592" s="94" t="s">
        <v>16</v>
      </c>
      <c r="M592" s="95" t="s">
        <v>129</v>
      </c>
      <c r="N592" s="95" t="s">
        <v>18</v>
      </c>
      <c r="O592" s="95" t="s">
        <v>130</v>
      </c>
      <c r="P592" s="95" t="s">
        <v>7</v>
      </c>
      <c r="Q592" s="94" t="s">
        <v>83</v>
      </c>
      <c r="R592" s="94" t="s">
        <v>41</v>
      </c>
    </row>
    <row r="593" spans="1:18" ht="21.75">
      <c r="A593" s="74">
        <v>199</v>
      </c>
      <c r="B593" s="75" t="s">
        <v>2537</v>
      </c>
      <c r="C593" s="75" t="s">
        <v>35</v>
      </c>
      <c r="D593" s="71">
        <v>39584</v>
      </c>
      <c r="E593" s="76">
        <v>39461</v>
      </c>
      <c r="F593" s="72">
        <v>44559</v>
      </c>
      <c r="G593" s="72"/>
      <c r="H593" s="73"/>
      <c r="I593" s="75" t="s">
        <v>58</v>
      </c>
      <c r="J593" s="70"/>
      <c r="K593" s="76">
        <v>50314</v>
      </c>
      <c r="L593" s="77" t="s">
        <v>3</v>
      </c>
      <c r="M593" s="75" t="s">
        <v>631</v>
      </c>
      <c r="N593" s="75" t="s">
        <v>1884</v>
      </c>
      <c r="O593" s="75" t="s">
        <v>632</v>
      </c>
      <c r="P593" s="75" t="s">
        <v>1246</v>
      </c>
      <c r="Q593" s="77" t="s">
        <v>9</v>
      </c>
      <c r="R593" s="77" t="s">
        <v>121</v>
      </c>
    </row>
    <row r="594" spans="1:18" ht="21.75">
      <c r="A594" s="70" t="s">
        <v>1667</v>
      </c>
      <c r="B594" s="70"/>
      <c r="C594" s="70"/>
      <c r="D594" s="71"/>
      <c r="E594" s="72"/>
      <c r="F594" s="72"/>
      <c r="G594" s="72"/>
      <c r="H594" s="73"/>
      <c r="I594" s="70"/>
      <c r="J594" s="70"/>
      <c r="K594" s="72"/>
      <c r="L594" s="77" t="s">
        <v>10</v>
      </c>
      <c r="M594" s="75" t="s">
        <v>795</v>
      </c>
      <c r="N594" s="75" t="s">
        <v>272</v>
      </c>
      <c r="O594" s="75" t="s">
        <v>680</v>
      </c>
      <c r="P594" s="75" t="s">
        <v>7</v>
      </c>
      <c r="Q594" s="77" t="s">
        <v>26</v>
      </c>
      <c r="R594" s="77" t="s">
        <v>27</v>
      </c>
    </row>
    <row r="595" spans="1:18" ht="21.75">
      <c r="A595" s="89" t="s">
        <v>1667</v>
      </c>
      <c r="B595" s="89"/>
      <c r="C595" s="89"/>
      <c r="D595" s="90"/>
      <c r="E595" s="91"/>
      <c r="F595" s="91"/>
      <c r="G595" s="91"/>
      <c r="H595" s="92"/>
      <c r="I595" s="89"/>
      <c r="J595" s="89"/>
      <c r="K595" s="91"/>
      <c r="L595" s="94" t="s">
        <v>16</v>
      </c>
      <c r="M595" s="95" t="s">
        <v>796</v>
      </c>
      <c r="N595" s="95" t="s">
        <v>18</v>
      </c>
      <c r="O595" s="95" t="s">
        <v>797</v>
      </c>
      <c r="P595" s="95" t="s">
        <v>53</v>
      </c>
      <c r="Q595" s="94" t="s">
        <v>54</v>
      </c>
      <c r="R595" s="94" t="s">
        <v>26</v>
      </c>
    </row>
    <row r="596" spans="1:18" ht="21.75">
      <c r="A596" s="74">
        <v>200</v>
      </c>
      <c r="B596" s="75" t="s">
        <v>2592</v>
      </c>
      <c r="C596" s="75" t="s">
        <v>35</v>
      </c>
      <c r="D596" s="71">
        <v>39629</v>
      </c>
      <c r="E596" s="76">
        <v>39629</v>
      </c>
      <c r="F596" s="76">
        <v>42615</v>
      </c>
      <c r="G596" s="72"/>
      <c r="H596" s="73"/>
      <c r="I596" s="75" t="s">
        <v>58</v>
      </c>
      <c r="J596" s="75" t="s">
        <v>837</v>
      </c>
      <c r="K596" s="76">
        <v>52505</v>
      </c>
      <c r="L596" s="77" t="s">
        <v>3</v>
      </c>
      <c r="M596" s="75" t="s">
        <v>2593</v>
      </c>
      <c r="N596" s="75" t="s">
        <v>1884</v>
      </c>
      <c r="O596" s="75" t="s">
        <v>2594</v>
      </c>
      <c r="P596" s="75" t="s">
        <v>2595</v>
      </c>
      <c r="Q596" s="77">
        <v>2560</v>
      </c>
      <c r="R596" s="77">
        <v>2566</v>
      </c>
    </row>
    <row r="597" spans="1:18" ht="21.75">
      <c r="A597" s="74" t="s">
        <v>1667</v>
      </c>
      <c r="B597" s="75"/>
      <c r="C597" s="75"/>
      <c r="D597" s="71"/>
      <c r="E597" s="76"/>
      <c r="F597" s="76"/>
      <c r="G597" s="72"/>
      <c r="H597" s="73"/>
      <c r="I597" s="75"/>
      <c r="J597" s="75"/>
      <c r="K597" s="76"/>
      <c r="L597" s="77" t="s">
        <v>10</v>
      </c>
      <c r="M597" s="75" t="s">
        <v>852</v>
      </c>
      <c r="N597" s="75" t="s">
        <v>29</v>
      </c>
      <c r="O597" s="75" t="s">
        <v>136</v>
      </c>
      <c r="P597" s="75" t="s">
        <v>31</v>
      </c>
      <c r="Q597" s="77" t="s">
        <v>78</v>
      </c>
      <c r="R597" s="77" t="s">
        <v>38</v>
      </c>
    </row>
    <row r="598" spans="1:18" ht="21.75">
      <c r="A598" s="89" t="s">
        <v>1667</v>
      </c>
      <c r="B598" s="89"/>
      <c r="C598" s="89"/>
      <c r="D598" s="90"/>
      <c r="E598" s="91"/>
      <c r="F598" s="91"/>
      <c r="G598" s="91"/>
      <c r="H598" s="92"/>
      <c r="I598" s="89"/>
      <c r="J598" s="89"/>
      <c r="K598" s="91"/>
      <c r="L598" s="94" t="s">
        <v>16</v>
      </c>
      <c r="M598" s="95" t="s">
        <v>615</v>
      </c>
      <c r="N598" s="95" t="s">
        <v>18</v>
      </c>
      <c r="O598" s="95" t="s">
        <v>616</v>
      </c>
      <c r="P598" s="95" t="s">
        <v>7</v>
      </c>
      <c r="Q598" s="94" t="s">
        <v>64</v>
      </c>
      <c r="R598" s="94" t="s">
        <v>78</v>
      </c>
    </row>
    <row r="599" spans="1:18" ht="21.75">
      <c r="A599" s="74">
        <v>201</v>
      </c>
      <c r="B599" s="75" t="s">
        <v>2118</v>
      </c>
      <c r="C599" s="75" t="s">
        <v>35</v>
      </c>
      <c r="D599" s="71">
        <v>38572</v>
      </c>
      <c r="E599" s="76">
        <v>38572</v>
      </c>
      <c r="F599" s="76">
        <v>43391</v>
      </c>
      <c r="G599" s="72"/>
      <c r="H599" s="73"/>
      <c r="I599" s="75" t="s">
        <v>58</v>
      </c>
      <c r="J599" s="70"/>
      <c r="K599" s="76">
        <v>50679</v>
      </c>
      <c r="L599" s="77" t="s">
        <v>3</v>
      </c>
      <c r="M599" s="75" t="s">
        <v>798</v>
      </c>
      <c r="N599" s="75" t="s">
        <v>1884</v>
      </c>
      <c r="O599" s="75" t="s">
        <v>799</v>
      </c>
      <c r="P599" s="75" t="s">
        <v>800</v>
      </c>
      <c r="Q599" s="77" t="s">
        <v>99</v>
      </c>
      <c r="R599" s="77" t="s">
        <v>167</v>
      </c>
    </row>
    <row r="600" spans="1:18" ht="21.75">
      <c r="A600" s="70" t="s">
        <v>1667</v>
      </c>
      <c r="B600" s="70"/>
      <c r="C600" s="70"/>
      <c r="D600" s="71"/>
      <c r="E600" s="72"/>
      <c r="F600" s="72"/>
      <c r="G600" s="72"/>
      <c r="H600" s="73"/>
      <c r="I600" s="70"/>
      <c r="J600" s="70"/>
      <c r="K600" s="72"/>
      <c r="L600" s="77" t="s">
        <v>10</v>
      </c>
      <c r="M600" s="75" t="s">
        <v>801</v>
      </c>
      <c r="N600" s="75" t="s">
        <v>29</v>
      </c>
      <c r="O600" s="75" t="s">
        <v>494</v>
      </c>
      <c r="P600" s="75" t="s">
        <v>31</v>
      </c>
      <c r="Q600" s="77" t="s">
        <v>64</v>
      </c>
      <c r="R600" s="77" t="s">
        <v>78</v>
      </c>
    </row>
    <row r="601" spans="1:18" ht="21.75">
      <c r="A601" s="89" t="s">
        <v>1667</v>
      </c>
      <c r="B601" s="89"/>
      <c r="C601" s="89"/>
      <c r="D601" s="90"/>
      <c r="E601" s="91"/>
      <c r="F601" s="91"/>
      <c r="G601" s="91"/>
      <c r="H601" s="92"/>
      <c r="I601" s="89"/>
      <c r="J601" s="89"/>
      <c r="K601" s="91"/>
      <c r="L601" s="94" t="s">
        <v>16</v>
      </c>
      <c r="M601" s="95" t="s">
        <v>84</v>
      </c>
      <c r="N601" s="95" t="s">
        <v>18</v>
      </c>
      <c r="O601" s="95" t="s">
        <v>37</v>
      </c>
      <c r="P601" s="95" t="s">
        <v>106</v>
      </c>
      <c r="Q601" s="94" t="s">
        <v>40</v>
      </c>
      <c r="R601" s="94" t="s">
        <v>64</v>
      </c>
    </row>
    <row r="602" spans="1:18" ht="21.75">
      <c r="A602" s="74">
        <v>202</v>
      </c>
      <c r="B602" s="75" t="s">
        <v>2119</v>
      </c>
      <c r="C602" s="75" t="s">
        <v>35</v>
      </c>
      <c r="D602" s="71">
        <v>35621</v>
      </c>
      <c r="E602" s="76">
        <v>35621</v>
      </c>
      <c r="F602" s="76">
        <v>43606</v>
      </c>
      <c r="G602" s="72"/>
      <c r="H602" s="73"/>
      <c r="I602" s="75" t="s">
        <v>58</v>
      </c>
      <c r="J602" s="70"/>
      <c r="K602" s="76">
        <v>49218</v>
      </c>
      <c r="L602" s="77" t="s">
        <v>3</v>
      </c>
      <c r="M602" s="75" t="s">
        <v>362</v>
      </c>
      <c r="N602" s="75" t="s">
        <v>1884</v>
      </c>
      <c r="O602" s="75" t="s">
        <v>357</v>
      </c>
      <c r="P602" s="75" t="s">
        <v>414</v>
      </c>
      <c r="Q602" s="77" t="s">
        <v>121</v>
      </c>
      <c r="R602" s="77" t="s">
        <v>167</v>
      </c>
    </row>
    <row r="603" spans="1:18" ht="21.75">
      <c r="A603" s="70" t="s">
        <v>1667</v>
      </c>
      <c r="B603" s="70"/>
      <c r="C603" s="70"/>
      <c r="D603" s="71"/>
      <c r="E603" s="72"/>
      <c r="F603" s="72"/>
      <c r="G603" s="72"/>
      <c r="H603" s="73"/>
      <c r="I603" s="70"/>
      <c r="J603" s="70"/>
      <c r="K603" s="72"/>
      <c r="L603" s="77" t="s">
        <v>10</v>
      </c>
      <c r="M603" s="75" t="s">
        <v>774</v>
      </c>
      <c r="N603" s="75" t="s">
        <v>29</v>
      </c>
      <c r="O603" s="75" t="s">
        <v>775</v>
      </c>
      <c r="P603" s="75" t="s">
        <v>31</v>
      </c>
      <c r="Q603" s="77" t="s">
        <v>26</v>
      </c>
      <c r="R603" s="77" t="s">
        <v>9</v>
      </c>
    </row>
    <row r="604" spans="1:18" ht="21.75">
      <c r="A604" s="89" t="s">
        <v>1667</v>
      </c>
      <c r="B604" s="89"/>
      <c r="C604" s="89"/>
      <c r="D604" s="90"/>
      <c r="E604" s="91"/>
      <c r="F604" s="91"/>
      <c r="G604" s="91"/>
      <c r="H604" s="92"/>
      <c r="I604" s="89"/>
      <c r="J604" s="89"/>
      <c r="K604" s="91"/>
      <c r="L604" s="94" t="s">
        <v>16</v>
      </c>
      <c r="M604" s="95" t="s">
        <v>422</v>
      </c>
      <c r="N604" s="95" t="s">
        <v>18</v>
      </c>
      <c r="O604" s="95" t="s">
        <v>423</v>
      </c>
      <c r="P604" s="95" t="s">
        <v>120</v>
      </c>
      <c r="Q604" s="94" t="s">
        <v>76</v>
      </c>
      <c r="R604" s="94" t="s">
        <v>40</v>
      </c>
    </row>
    <row r="605" spans="1:18" ht="21.75">
      <c r="A605" s="74">
        <v>203</v>
      </c>
      <c r="B605" s="75" t="s">
        <v>656</v>
      </c>
      <c r="C605" s="75" t="s">
        <v>35</v>
      </c>
      <c r="D605" s="71">
        <v>36983</v>
      </c>
      <c r="E605" s="76">
        <v>36983</v>
      </c>
      <c r="F605" s="76">
        <v>41914</v>
      </c>
      <c r="G605" s="72"/>
      <c r="H605" s="73"/>
      <c r="I605" s="75" t="s">
        <v>58</v>
      </c>
      <c r="J605" s="70"/>
      <c r="K605" s="76">
        <v>49583</v>
      </c>
      <c r="L605" s="77" t="s">
        <v>3</v>
      </c>
      <c r="M605" s="75" t="s">
        <v>655</v>
      </c>
      <c r="N605" s="75" t="s">
        <v>5</v>
      </c>
      <c r="O605" s="75" t="s">
        <v>290</v>
      </c>
      <c r="P605" s="75" t="s">
        <v>657</v>
      </c>
      <c r="Q605" s="77" t="s">
        <v>194</v>
      </c>
      <c r="R605" s="77" t="s">
        <v>99</v>
      </c>
    </row>
    <row r="606" spans="1:18" ht="21.75">
      <c r="A606" s="70" t="s">
        <v>1667</v>
      </c>
      <c r="B606" s="70"/>
      <c r="C606" s="70"/>
      <c r="D606" s="71"/>
      <c r="E606" s="72"/>
      <c r="F606" s="72"/>
      <c r="G606" s="72"/>
      <c r="H606" s="73"/>
      <c r="I606" s="70"/>
      <c r="J606" s="70"/>
      <c r="K606" s="72"/>
      <c r="L606" s="77" t="s">
        <v>10</v>
      </c>
      <c r="M606" s="75" t="s">
        <v>636</v>
      </c>
      <c r="N606" s="75" t="s">
        <v>29</v>
      </c>
      <c r="O606" s="75" t="s">
        <v>290</v>
      </c>
      <c r="P606" s="75" t="s">
        <v>7</v>
      </c>
      <c r="Q606" s="77" t="s">
        <v>26</v>
      </c>
      <c r="R606" s="77" t="s">
        <v>64</v>
      </c>
    </row>
    <row r="607" spans="1:18" ht="21.75">
      <c r="A607" s="89" t="s">
        <v>1667</v>
      </c>
      <c r="B607" s="89"/>
      <c r="C607" s="89"/>
      <c r="D607" s="90"/>
      <c r="E607" s="91"/>
      <c r="F607" s="91"/>
      <c r="G607" s="91"/>
      <c r="H607" s="92"/>
      <c r="I607" s="89"/>
      <c r="J607" s="89"/>
      <c r="K607" s="91"/>
      <c r="L607" s="94" t="s">
        <v>16</v>
      </c>
      <c r="M607" s="95" t="s">
        <v>289</v>
      </c>
      <c r="N607" s="95" t="s">
        <v>18</v>
      </c>
      <c r="O607" s="95" t="s">
        <v>290</v>
      </c>
      <c r="P607" s="95" t="s">
        <v>7</v>
      </c>
      <c r="Q607" s="94" t="s">
        <v>54</v>
      </c>
      <c r="R607" s="94" t="s">
        <v>40</v>
      </c>
    </row>
    <row r="608" spans="1:18" ht="21.75">
      <c r="A608" s="74">
        <v>204</v>
      </c>
      <c r="B608" s="75" t="s">
        <v>658</v>
      </c>
      <c r="C608" s="75" t="s">
        <v>35</v>
      </c>
      <c r="D608" s="71">
        <v>39569</v>
      </c>
      <c r="E608" s="76">
        <v>39569</v>
      </c>
      <c r="F608" s="76">
        <v>41830</v>
      </c>
      <c r="G608" s="72"/>
      <c r="H608" s="73"/>
      <c r="I608" s="75" t="s">
        <v>58</v>
      </c>
      <c r="J608" s="70"/>
      <c r="K608" s="76">
        <v>51044</v>
      </c>
      <c r="L608" s="77" t="s">
        <v>3</v>
      </c>
      <c r="M608" s="75" t="s">
        <v>659</v>
      </c>
      <c r="N608" s="75" t="s">
        <v>5</v>
      </c>
      <c r="O608" s="75" t="s">
        <v>660</v>
      </c>
      <c r="P608" s="75" t="s">
        <v>7</v>
      </c>
      <c r="Q608" s="77" t="s">
        <v>78</v>
      </c>
      <c r="R608" s="77" t="s">
        <v>38</v>
      </c>
    </row>
    <row r="609" spans="1:18" ht="21.75">
      <c r="A609" s="70" t="s">
        <v>1667</v>
      </c>
      <c r="B609" s="70"/>
      <c r="C609" s="70"/>
      <c r="D609" s="71"/>
      <c r="E609" s="72"/>
      <c r="F609" s="72"/>
      <c r="G609" s="72"/>
      <c r="H609" s="73"/>
      <c r="I609" s="70"/>
      <c r="J609" s="70"/>
      <c r="K609" s="72"/>
      <c r="L609" s="77" t="s">
        <v>10</v>
      </c>
      <c r="M609" s="75" t="s">
        <v>661</v>
      </c>
      <c r="N609" s="75" t="s">
        <v>29</v>
      </c>
      <c r="O609" s="75" t="s">
        <v>660</v>
      </c>
      <c r="P609" s="75" t="s">
        <v>7</v>
      </c>
      <c r="Q609" s="77" t="s">
        <v>27</v>
      </c>
      <c r="R609" s="77" t="s">
        <v>78</v>
      </c>
    </row>
    <row r="610" spans="1:18" ht="21.75">
      <c r="A610" s="89" t="s">
        <v>1667</v>
      </c>
      <c r="B610" s="89"/>
      <c r="C610" s="89"/>
      <c r="D610" s="90"/>
      <c r="E610" s="91"/>
      <c r="F610" s="91"/>
      <c r="G610" s="91"/>
      <c r="H610" s="92"/>
      <c r="I610" s="89"/>
      <c r="J610" s="89"/>
      <c r="K610" s="91"/>
      <c r="L610" s="94" t="s">
        <v>16</v>
      </c>
      <c r="M610" s="95" t="s">
        <v>662</v>
      </c>
      <c r="N610" s="95" t="s">
        <v>18</v>
      </c>
      <c r="O610" s="95" t="s">
        <v>663</v>
      </c>
      <c r="P610" s="95" t="s">
        <v>7</v>
      </c>
      <c r="Q610" s="94" t="s">
        <v>40</v>
      </c>
      <c r="R610" s="94" t="s">
        <v>64</v>
      </c>
    </row>
    <row r="611" spans="1:18" ht="21.75">
      <c r="A611" s="74">
        <v>205</v>
      </c>
      <c r="B611" s="75" t="s">
        <v>666</v>
      </c>
      <c r="C611" s="75" t="s">
        <v>35</v>
      </c>
      <c r="D611" s="71">
        <v>33770</v>
      </c>
      <c r="E611" s="76">
        <v>33770</v>
      </c>
      <c r="F611" s="76">
        <v>38595</v>
      </c>
      <c r="G611" s="72"/>
      <c r="H611" s="73"/>
      <c r="I611" s="75" t="s">
        <v>58</v>
      </c>
      <c r="J611" s="70"/>
      <c r="K611" s="76">
        <v>45200</v>
      </c>
      <c r="L611" s="77" t="s">
        <v>3</v>
      </c>
      <c r="M611" s="75" t="s">
        <v>481</v>
      </c>
      <c r="N611" s="75" t="s">
        <v>1884</v>
      </c>
      <c r="O611" s="75" t="s">
        <v>482</v>
      </c>
      <c r="P611" s="75" t="s">
        <v>667</v>
      </c>
      <c r="Q611" s="77" t="s">
        <v>26</v>
      </c>
      <c r="R611" s="77" t="s">
        <v>64</v>
      </c>
    </row>
    <row r="612" spans="1:18" ht="21.75">
      <c r="A612" s="70" t="s">
        <v>1667</v>
      </c>
      <c r="B612" s="70"/>
      <c r="C612" s="70"/>
      <c r="D612" s="71"/>
      <c r="E612" s="72"/>
      <c r="F612" s="72"/>
      <c r="G612" s="72"/>
      <c r="H612" s="73"/>
      <c r="I612" s="70"/>
      <c r="J612" s="70"/>
      <c r="K612" s="72"/>
      <c r="L612" s="77" t="s">
        <v>10</v>
      </c>
      <c r="M612" s="75" t="s">
        <v>668</v>
      </c>
      <c r="N612" s="75" t="s">
        <v>29</v>
      </c>
      <c r="O612" s="75" t="s">
        <v>669</v>
      </c>
      <c r="P612" s="75" t="s">
        <v>31</v>
      </c>
      <c r="Q612" s="77" t="s">
        <v>34</v>
      </c>
      <c r="R612" s="77" t="s">
        <v>46</v>
      </c>
    </row>
    <row r="613" spans="1:18" ht="21.75">
      <c r="A613" s="89" t="s">
        <v>1667</v>
      </c>
      <c r="B613" s="89"/>
      <c r="C613" s="89"/>
      <c r="D613" s="90"/>
      <c r="E613" s="91"/>
      <c r="F613" s="91"/>
      <c r="G613" s="91"/>
      <c r="H613" s="92"/>
      <c r="I613" s="89"/>
      <c r="J613" s="89"/>
      <c r="K613" s="91"/>
      <c r="L613" s="94" t="s">
        <v>16</v>
      </c>
      <c r="M613" s="95" t="s">
        <v>670</v>
      </c>
      <c r="N613" s="95" t="s">
        <v>18</v>
      </c>
      <c r="O613" s="95" t="s">
        <v>671</v>
      </c>
      <c r="P613" s="95" t="s">
        <v>31</v>
      </c>
      <c r="Q613" s="94" t="s">
        <v>33</v>
      </c>
      <c r="R613" s="94" t="s">
        <v>34</v>
      </c>
    </row>
    <row r="614" spans="1:18" ht="21.75">
      <c r="A614" s="74">
        <v>206</v>
      </c>
      <c r="B614" s="75" t="s">
        <v>682</v>
      </c>
      <c r="C614" s="75" t="s">
        <v>35</v>
      </c>
      <c r="D614" s="71">
        <v>31198</v>
      </c>
      <c r="E614" s="76">
        <v>31198</v>
      </c>
      <c r="F614" s="76">
        <v>38990</v>
      </c>
      <c r="G614" s="72"/>
      <c r="H614" s="73"/>
      <c r="I614" s="75" t="s">
        <v>2</v>
      </c>
      <c r="J614" s="70"/>
      <c r="K614" s="76">
        <v>45200</v>
      </c>
      <c r="L614" s="77" t="s">
        <v>3</v>
      </c>
      <c r="M614" s="75" t="s">
        <v>683</v>
      </c>
      <c r="N614" s="75" t="s">
        <v>684</v>
      </c>
      <c r="O614" s="75" t="s">
        <v>610</v>
      </c>
      <c r="P614" s="75" t="s">
        <v>31</v>
      </c>
      <c r="Q614" s="77" t="s">
        <v>26</v>
      </c>
      <c r="R614" s="77" t="s">
        <v>194</v>
      </c>
    </row>
    <row r="615" spans="1:18" ht="21.75">
      <c r="A615" s="70" t="s">
        <v>1667</v>
      </c>
      <c r="B615" s="70"/>
      <c r="C615" s="70"/>
      <c r="D615" s="71"/>
      <c r="E615" s="72"/>
      <c r="F615" s="72"/>
      <c r="G615" s="72"/>
      <c r="H615" s="73"/>
      <c r="I615" s="70"/>
      <c r="J615" s="70"/>
      <c r="K615" s="72"/>
      <c r="L615" s="77" t="s">
        <v>10</v>
      </c>
      <c r="M615" s="75" t="s">
        <v>685</v>
      </c>
      <c r="N615" s="75" t="s">
        <v>29</v>
      </c>
      <c r="O615" s="75" t="s">
        <v>686</v>
      </c>
      <c r="P615" s="75" t="s">
        <v>7</v>
      </c>
      <c r="Q615" s="77" t="s">
        <v>15</v>
      </c>
      <c r="R615" s="77" t="s">
        <v>57</v>
      </c>
    </row>
    <row r="616" spans="1:18" ht="21.75">
      <c r="A616" s="89" t="s">
        <v>1667</v>
      </c>
      <c r="B616" s="89"/>
      <c r="C616" s="89"/>
      <c r="D616" s="90"/>
      <c r="E616" s="91"/>
      <c r="F616" s="91"/>
      <c r="G616" s="91"/>
      <c r="H616" s="92"/>
      <c r="I616" s="89"/>
      <c r="J616" s="89"/>
      <c r="K616" s="91"/>
      <c r="L616" s="94" t="s">
        <v>16</v>
      </c>
      <c r="M616" s="95" t="s">
        <v>687</v>
      </c>
      <c r="N616" s="95" t="s">
        <v>606</v>
      </c>
      <c r="O616" s="95" t="s">
        <v>605</v>
      </c>
      <c r="P616" s="95" t="s">
        <v>688</v>
      </c>
      <c r="Q616" s="94" t="s">
        <v>95</v>
      </c>
      <c r="R616" s="94" t="s">
        <v>14</v>
      </c>
    </row>
    <row r="617" spans="1:18" ht="21.75">
      <c r="A617" s="74">
        <v>207</v>
      </c>
      <c r="B617" s="75" t="s">
        <v>1830</v>
      </c>
      <c r="C617" s="75" t="s">
        <v>35</v>
      </c>
      <c r="D617" s="71">
        <v>35972</v>
      </c>
      <c r="E617" s="76">
        <v>35972</v>
      </c>
      <c r="F617" s="76">
        <v>42688</v>
      </c>
      <c r="G617" s="72"/>
      <c r="H617" s="73"/>
      <c r="I617" s="75" t="s">
        <v>58</v>
      </c>
      <c r="J617" s="70"/>
      <c r="K617" s="76">
        <v>48122</v>
      </c>
      <c r="L617" s="77" t="s">
        <v>3</v>
      </c>
      <c r="M617" s="75" t="s">
        <v>463</v>
      </c>
      <c r="N617" s="75" t="s">
        <v>5</v>
      </c>
      <c r="O617" s="75" t="s">
        <v>464</v>
      </c>
      <c r="P617" s="75" t="s">
        <v>7</v>
      </c>
      <c r="Q617" s="77" t="s">
        <v>27</v>
      </c>
      <c r="R617" s="77" t="s">
        <v>38</v>
      </c>
    </row>
    <row r="618" spans="1:18" ht="21.75">
      <c r="A618" s="70" t="s">
        <v>1667</v>
      </c>
      <c r="B618" s="70"/>
      <c r="C618" s="70"/>
      <c r="D618" s="71"/>
      <c r="E618" s="72"/>
      <c r="F618" s="72"/>
      <c r="G618" s="72"/>
      <c r="H618" s="73"/>
      <c r="I618" s="70"/>
      <c r="J618" s="70"/>
      <c r="K618" s="72"/>
      <c r="L618" s="77" t="s">
        <v>10</v>
      </c>
      <c r="M618" s="75" t="s">
        <v>805</v>
      </c>
      <c r="N618" s="75" t="s">
        <v>29</v>
      </c>
      <c r="O618" s="75" t="s">
        <v>130</v>
      </c>
      <c r="P618" s="75" t="s">
        <v>31</v>
      </c>
      <c r="Q618" s="77" t="s">
        <v>54</v>
      </c>
      <c r="R618" s="77" t="s">
        <v>26</v>
      </c>
    </row>
    <row r="619" spans="1:18" ht="21.75">
      <c r="A619" s="89" t="s">
        <v>1667</v>
      </c>
      <c r="B619" s="89"/>
      <c r="C619" s="89"/>
      <c r="D619" s="90"/>
      <c r="E619" s="91"/>
      <c r="F619" s="91"/>
      <c r="G619" s="91"/>
      <c r="H619" s="92"/>
      <c r="I619" s="89"/>
      <c r="J619" s="89"/>
      <c r="K619" s="91"/>
      <c r="L619" s="94" t="s">
        <v>16</v>
      </c>
      <c r="M619" s="95" t="s">
        <v>84</v>
      </c>
      <c r="N619" s="95" t="s">
        <v>18</v>
      </c>
      <c r="O619" s="95" t="s">
        <v>37</v>
      </c>
      <c r="P619" s="95" t="s">
        <v>31</v>
      </c>
      <c r="Q619" s="94" t="s">
        <v>57</v>
      </c>
      <c r="R619" s="94" t="s">
        <v>76</v>
      </c>
    </row>
    <row r="620" spans="1:18" ht="21.75">
      <c r="A620" s="74">
        <v>208</v>
      </c>
      <c r="B620" s="75" t="s">
        <v>2234</v>
      </c>
      <c r="C620" s="75" t="s">
        <v>35</v>
      </c>
      <c r="D620" s="71">
        <v>42366</v>
      </c>
      <c r="E620" s="76">
        <v>42366</v>
      </c>
      <c r="F620" s="76">
        <v>43391</v>
      </c>
      <c r="G620" s="72"/>
      <c r="H620" s="73"/>
      <c r="I620" s="75" t="s">
        <v>58</v>
      </c>
      <c r="J620" s="70"/>
      <c r="K620" s="76">
        <v>52140</v>
      </c>
      <c r="L620" s="77" t="s">
        <v>3</v>
      </c>
      <c r="M620" s="75" t="s">
        <v>806</v>
      </c>
      <c r="N620" s="75" t="s">
        <v>5</v>
      </c>
      <c r="O620" s="75" t="s">
        <v>807</v>
      </c>
      <c r="P620" s="75" t="s">
        <v>53</v>
      </c>
      <c r="Q620" s="77" t="s">
        <v>99</v>
      </c>
      <c r="R620" s="77" t="s">
        <v>73</v>
      </c>
    </row>
    <row r="621" spans="1:18" ht="21.75">
      <c r="A621" s="70" t="s">
        <v>1667</v>
      </c>
      <c r="B621" s="70"/>
      <c r="C621" s="70"/>
      <c r="D621" s="71"/>
      <c r="E621" s="72"/>
      <c r="F621" s="72"/>
      <c r="G621" s="72"/>
      <c r="H621" s="73"/>
      <c r="I621" s="70"/>
      <c r="J621" s="70"/>
      <c r="K621" s="72"/>
      <c r="L621" s="77" t="s">
        <v>10</v>
      </c>
      <c r="M621" s="75" t="s">
        <v>808</v>
      </c>
      <c r="N621" s="75" t="s">
        <v>29</v>
      </c>
      <c r="O621" s="75" t="s">
        <v>807</v>
      </c>
      <c r="P621" s="75" t="s">
        <v>53</v>
      </c>
      <c r="Q621" s="77" t="s">
        <v>78</v>
      </c>
      <c r="R621" s="77" t="s">
        <v>121</v>
      </c>
    </row>
    <row r="622" spans="1:18" ht="21.75">
      <c r="A622" s="89" t="s">
        <v>1667</v>
      </c>
      <c r="B622" s="89"/>
      <c r="C622" s="89"/>
      <c r="D622" s="90"/>
      <c r="E622" s="91"/>
      <c r="F622" s="91"/>
      <c r="G622" s="91"/>
      <c r="H622" s="92"/>
      <c r="I622" s="89"/>
      <c r="J622" s="89"/>
      <c r="K622" s="91"/>
      <c r="L622" s="94" t="s">
        <v>16</v>
      </c>
      <c r="M622" s="95" t="s">
        <v>796</v>
      </c>
      <c r="N622" s="95" t="s">
        <v>18</v>
      </c>
      <c r="O622" s="95" t="s">
        <v>797</v>
      </c>
      <c r="P622" s="95" t="s">
        <v>53</v>
      </c>
      <c r="Q622" s="94" t="s">
        <v>64</v>
      </c>
      <c r="R622" s="94" t="s">
        <v>78</v>
      </c>
    </row>
    <row r="623" spans="1:18" ht="21.75">
      <c r="A623" s="74">
        <v>209</v>
      </c>
      <c r="B623" s="75" t="s">
        <v>692</v>
      </c>
      <c r="C623" s="75" t="s">
        <v>35</v>
      </c>
      <c r="D623" s="71">
        <v>37547</v>
      </c>
      <c r="E623" s="76">
        <v>37547</v>
      </c>
      <c r="F623" s="76">
        <v>41473</v>
      </c>
      <c r="G623" s="72"/>
      <c r="H623" s="73"/>
      <c r="I623" s="75" t="s">
        <v>58</v>
      </c>
      <c r="J623" s="70"/>
      <c r="K623" s="76">
        <v>47392</v>
      </c>
      <c r="L623" s="77" t="s">
        <v>3</v>
      </c>
      <c r="M623" s="75" t="s">
        <v>36</v>
      </c>
      <c r="N623" s="75" t="s">
        <v>5</v>
      </c>
      <c r="O623" s="75" t="s">
        <v>37</v>
      </c>
      <c r="P623" s="75" t="s">
        <v>7</v>
      </c>
      <c r="Q623" s="77" t="s">
        <v>8</v>
      </c>
      <c r="R623" s="77" t="s">
        <v>27</v>
      </c>
    </row>
    <row r="624" spans="1:18" ht="21.75">
      <c r="A624" s="70" t="s">
        <v>1667</v>
      </c>
      <c r="B624" s="70"/>
      <c r="C624" s="70"/>
      <c r="D624" s="71"/>
      <c r="E624" s="72"/>
      <c r="F624" s="72"/>
      <c r="G624" s="72"/>
      <c r="H624" s="73"/>
      <c r="I624" s="70"/>
      <c r="J624" s="70"/>
      <c r="K624" s="72"/>
      <c r="L624" s="77" t="s">
        <v>10</v>
      </c>
      <c r="M624" s="75" t="s">
        <v>182</v>
      </c>
      <c r="N624" s="75" t="s">
        <v>1892</v>
      </c>
      <c r="O624" s="75" t="s">
        <v>183</v>
      </c>
      <c r="P624" s="75" t="s">
        <v>1931</v>
      </c>
      <c r="Q624" s="77" t="s">
        <v>79</v>
      </c>
      <c r="R624" s="77" t="s">
        <v>40</v>
      </c>
    </row>
    <row r="625" spans="1:18" ht="21.75">
      <c r="A625" s="70" t="s">
        <v>1667</v>
      </c>
      <c r="B625" s="70"/>
      <c r="C625" s="70"/>
      <c r="D625" s="71"/>
      <c r="E625" s="72"/>
      <c r="F625" s="72"/>
      <c r="G625" s="72"/>
      <c r="H625" s="73"/>
      <c r="I625" s="70"/>
      <c r="J625" s="70"/>
      <c r="K625" s="72"/>
      <c r="L625" s="77" t="s">
        <v>10</v>
      </c>
      <c r="M625" s="75" t="s">
        <v>634</v>
      </c>
      <c r="N625" s="75" t="s">
        <v>29</v>
      </c>
      <c r="O625" s="75" t="s">
        <v>635</v>
      </c>
      <c r="P625" s="75" t="s">
        <v>87</v>
      </c>
      <c r="Q625" s="77" t="s">
        <v>32</v>
      </c>
      <c r="R625" s="77" t="s">
        <v>76</v>
      </c>
    </row>
    <row r="626" spans="1:18" ht="21.75">
      <c r="A626" s="89" t="s">
        <v>1667</v>
      </c>
      <c r="B626" s="89"/>
      <c r="C626" s="89"/>
      <c r="D626" s="90"/>
      <c r="E626" s="91"/>
      <c r="F626" s="91"/>
      <c r="G626" s="91"/>
      <c r="H626" s="92"/>
      <c r="I626" s="89"/>
      <c r="J626" s="89"/>
      <c r="K626" s="91"/>
      <c r="L626" s="94" t="s">
        <v>16</v>
      </c>
      <c r="M626" s="95" t="s">
        <v>693</v>
      </c>
      <c r="N626" s="95" t="s">
        <v>18</v>
      </c>
      <c r="O626" s="95" t="s">
        <v>694</v>
      </c>
      <c r="P626" s="95" t="s">
        <v>257</v>
      </c>
      <c r="Q626" s="94" t="s">
        <v>15</v>
      </c>
      <c r="R626" s="94" t="s">
        <v>32</v>
      </c>
    </row>
    <row r="627" spans="1:18" ht="21.75">
      <c r="A627" s="74">
        <v>210</v>
      </c>
      <c r="B627" s="75" t="s">
        <v>2538</v>
      </c>
      <c r="C627" s="75" t="s">
        <v>35</v>
      </c>
      <c r="D627" s="71">
        <v>42675</v>
      </c>
      <c r="E627" s="76">
        <v>42675</v>
      </c>
      <c r="F627" s="72">
        <v>44586</v>
      </c>
      <c r="G627" s="72"/>
      <c r="H627" s="73"/>
      <c r="I627" s="75" t="s">
        <v>58</v>
      </c>
      <c r="J627" s="70"/>
      <c r="K627" s="76">
        <v>53966</v>
      </c>
      <c r="L627" s="77" t="s">
        <v>3</v>
      </c>
      <c r="M627" s="75" t="s">
        <v>664</v>
      </c>
      <c r="N627" s="75" t="s">
        <v>88</v>
      </c>
      <c r="O627" s="75" t="s">
        <v>136</v>
      </c>
      <c r="P627" s="75" t="s">
        <v>31</v>
      </c>
      <c r="Q627" s="77" t="s">
        <v>109</v>
      </c>
      <c r="R627" s="77" t="s">
        <v>1768</v>
      </c>
    </row>
    <row r="628" spans="1:18" ht="21.75">
      <c r="A628" s="70" t="s">
        <v>1667</v>
      </c>
      <c r="B628" s="70"/>
      <c r="C628" s="70"/>
      <c r="D628" s="71"/>
      <c r="E628" s="72"/>
      <c r="F628" s="72"/>
      <c r="G628" s="72"/>
      <c r="H628" s="73"/>
      <c r="I628" s="70"/>
      <c r="J628" s="70"/>
      <c r="K628" s="72"/>
      <c r="L628" s="77" t="s">
        <v>10</v>
      </c>
      <c r="M628" s="75" t="s">
        <v>279</v>
      </c>
      <c r="N628" s="75" t="s">
        <v>29</v>
      </c>
      <c r="O628" s="75" t="s">
        <v>280</v>
      </c>
      <c r="P628" s="75" t="s">
        <v>7</v>
      </c>
      <c r="Q628" s="77" t="s">
        <v>99</v>
      </c>
      <c r="R628" s="77" t="s">
        <v>109</v>
      </c>
    </row>
    <row r="629" spans="1:18" ht="21.75">
      <c r="A629" s="89" t="s">
        <v>1667</v>
      </c>
      <c r="B629" s="89"/>
      <c r="C629" s="89"/>
      <c r="D629" s="90"/>
      <c r="E629" s="91"/>
      <c r="F629" s="91"/>
      <c r="G629" s="91"/>
      <c r="H629" s="92"/>
      <c r="I629" s="89"/>
      <c r="J629" s="89"/>
      <c r="K629" s="91"/>
      <c r="L629" s="94" t="s">
        <v>16</v>
      </c>
      <c r="M629" s="95" t="s">
        <v>135</v>
      </c>
      <c r="N629" s="95" t="s">
        <v>18</v>
      </c>
      <c r="O629" s="95" t="s">
        <v>136</v>
      </c>
      <c r="P629" s="95" t="s">
        <v>120</v>
      </c>
      <c r="Q629" s="94" t="s">
        <v>78</v>
      </c>
      <c r="R629" s="94" t="s">
        <v>99</v>
      </c>
    </row>
    <row r="630" spans="1:18" ht="21.75">
      <c r="A630" s="74">
        <v>211</v>
      </c>
      <c r="B630" s="75" t="s">
        <v>695</v>
      </c>
      <c r="C630" s="75" t="s">
        <v>35</v>
      </c>
      <c r="D630" s="71">
        <v>34268</v>
      </c>
      <c r="E630" s="76">
        <v>34268</v>
      </c>
      <c r="F630" s="76">
        <v>38714</v>
      </c>
      <c r="G630" s="72"/>
      <c r="H630" s="73"/>
      <c r="I630" s="75" t="s">
        <v>2</v>
      </c>
      <c r="J630" s="70"/>
      <c r="K630" s="76">
        <v>46296</v>
      </c>
      <c r="L630" s="77" t="s">
        <v>3</v>
      </c>
      <c r="M630" s="75" t="s">
        <v>696</v>
      </c>
      <c r="N630" s="75" t="s">
        <v>88</v>
      </c>
      <c r="O630" s="75" t="s">
        <v>290</v>
      </c>
      <c r="P630" s="75" t="s">
        <v>697</v>
      </c>
      <c r="Q630" s="77" t="s">
        <v>78</v>
      </c>
      <c r="R630" s="77" t="s">
        <v>72</v>
      </c>
    </row>
    <row r="631" spans="1:18" ht="21.75">
      <c r="A631" s="70" t="s">
        <v>1667</v>
      </c>
      <c r="B631" s="70"/>
      <c r="C631" s="70"/>
      <c r="D631" s="71"/>
      <c r="E631" s="72"/>
      <c r="F631" s="72"/>
      <c r="G631" s="72"/>
      <c r="H631" s="73"/>
      <c r="I631" s="70"/>
      <c r="J631" s="70"/>
      <c r="K631" s="72"/>
      <c r="L631" s="77" t="s">
        <v>10</v>
      </c>
      <c r="M631" s="75" t="s">
        <v>698</v>
      </c>
      <c r="N631" s="75" t="s">
        <v>29</v>
      </c>
      <c r="O631" s="75" t="s">
        <v>699</v>
      </c>
      <c r="P631" s="75" t="s">
        <v>7</v>
      </c>
      <c r="Q631" s="77" t="s">
        <v>46</v>
      </c>
      <c r="R631" s="77" t="s">
        <v>76</v>
      </c>
    </row>
    <row r="632" spans="1:18" ht="21.75">
      <c r="A632" s="89" t="s">
        <v>1667</v>
      </c>
      <c r="B632" s="89"/>
      <c r="C632" s="89"/>
      <c r="D632" s="90"/>
      <c r="E632" s="91"/>
      <c r="F632" s="91"/>
      <c r="G632" s="91"/>
      <c r="H632" s="92"/>
      <c r="I632" s="89"/>
      <c r="J632" s="89"/>
      <c r="K632" s="91"/>
      <c r="L632" s="94" t="s">
        <v>16</v>
      </c>
      <c r="M632" s="95" t="s">
        <v>289</v>
      </c>
      <c r="N632" s="95" t="s">
        <v>18</v>
      </c>
      <c r="O632" s="95" t="s">
        <v>290</v>
      </c>
      <c r="P632" s="95" t="s">
        <v>85</v>
      </c>
      <c r="Q632" s="94" t="s">
        <v>81</v>
      </c>
      <c r="R632" s="94" t="s">
        <v>101</v>
      </c>
    </row>
    <row r="633" spans="1:18" ht="21.75">
      <c r="A633" s="74">
        <v>212</v>
      </c>
      <c r="B633" s="75" t="s">
        <v>700</v>
      </c>
      <c r="C633" s="75" t="s">
        <v>35</v>
      </c>
      <c r="D633" s="71">
        <v>39708</v>
      </c>
      <c r="E633" s="76">
        <v>39708</v>
      </c>
      <c r="F633" s="76">
        <v>41830</v>
      </c>
      <c r="G633" s="72"/>
      <c r="H633" s="73"/>
      <c r="I633" s="75" t="s">
        <v>58</v>
      </c>
      <c r="J633" s="70"/>
      <c r="K633" s="76">
        <v>51044</v>
      </c>
      <c r="L633" s="77" t="s">
        <v>3</v>
      </c>
      <c r="M633" s="75" t="s">
        <v>659</v>
      </c>
      <c r="N633" s="75" t="s">
        <v>5</v>
      </c>
      <c r="O633" s="75" t="s">
        <v>660</v>
      </c>
      <c r="P633" s="75" t="s">
        <v>7</v>
      </c>
      <c r="Q633" s="77" t="s">
        <v>194</v>
      </c>
      <c r="R633" s="77" t="s">
        <v>38</v>
      </c>
    </row>
    <row r="634" spans="1:18" ht="21.75">
      <c r="A634" s="70" t="s">
        <v>1667</v>
      </c>
      <c r="B634" s="70"/>
      <c r="C634" s="70"/>
      <c r="D634" s="71"/>
      <c r="E634" s="72"/>
      <c r="F634" s="72"/>
      <c r="G634" s="72"/>
      <c r="H634" s="73"/>
      <c r="I634" s="70"/>
      <c r="J634" s="70"/>
      <c r="K634" s="72"/>
      <c r="L634" s="77" t="s">
        <v>10</v>
      </c>
      <c r="M634" s="75" t="s">
        <v>661</v>
      </c>
      <c r="N634" s="75" t="s">
        <v>29</v>
      </c>
      <c r="O634" s="75" t="s">
        <v>660</v>
      </c>
      <c r="P634" s="75" t="s">
        <v>7</v>
      </c>
      <c r="Q634" s="77" t="s">
        <v>64</v>
      </c>
      <c r="R634" s="77" t="s">
        <v>194</v>
      </c>
    </row>
    <row r="635" spans="1:18" ht="21.75">
      <c r="A635" s="89" t="s">
        <v>1667</v>
      </c>
      <c r="B635" s="89"/>
      <c r="C635" s="89"/>
      <c r="D635" s="90"/>
      <c r="E635" s="91"/>
      <c r="F635" s="91"/>
      <c r="G635" s="91"/>
      <c r="H635" s="92"/>
      <c r="I635" s="89"/>
      <c r="J635" s="89"/>
      <c r="K635" s="91"/>
      <c r="L635" s="94" t="s">
        <v>16</v>
      </c>
      <c r="M635" s="95" t="s">
        <v>701</v>
      </c>
      <c r="N635" s="95" t="s">
        <v>18</v>
      </c>
      <c r="O635" s="95" t="s">
        <v>660</v>
      </c>
      <c r="P635" s="95" t="s">
        <v>7</v>
      </c>
      <c r="Q635" s="94" t="s">
        <v>40</v>
      </c>
      <c r="R635" s="94" t="s">
        <v>64</v>
      </c>
    </row>
    <row r="636" spans="1:18" ht="21.75">
      <c r="A636" s="74">
        <v>213</v>
      </c>
      <c r="B636" s="75" t="s">
        <v>702</v>
      </c>
      <c r="C636" s="75" t="s">
        <v>35</v>
      </c>
      <c r="D636" s="71">
        <v>32443</v>
      </c>
      <c r="E636" s="76">
        <v>34610</v>
      </c>
      <c r="F636" s="76">
        <v>39059</v>
      </c>
      <c r="G636" s="72"/>
      <c r="H636" s="73"/>
      <c r="I636" s="75" t="s">
        <v>58</v>
      </c>
      <c r="J636" s="70"/>
      <c r="K636" s="76">
        <v>46661</v>
      </c>
      <c r="L636" s="77" t="s">
        <v>3</v>
      </c>
      <c r="M636" s="75" t="s">
        <v>703</v>
      </c>
      <c r="N636" s="75" t="s">
        <v>684</v>
      </c>
      <c r="O636" s="75" t="s">
        <v>704</v>
      </c>
      <c r="P636" s="75" t="s">
        <v>31</v>
      </c>
      <c r="Q636" s="77" t="s">
        <v>72</v>
      </c>
      <c r="R636" s="77" t="s">
        <v>73</v>
      </c>
    </row>
    <row r="637" spans="1:18" ht="21.75">
      <c r="A637" s="70" t="s">
        <v>1667</v>
      </c>
      <c r="B637" s="70"/>
      <c r="C637" s="70"/>
      <c r="D637" s="71"/>
      <c r="E637" s="72"/>
      <c r="F637" s="72"/>
      <c r="G637" s="72"/>
      <c r="H637" s="73"/>
      <c r="I637" s="70"/>
      <c r="J637" s="70"/>
      <c r="K637" s="72"/>
      <c r="L637" s="77" t="s">
        <v>10</v>
      </c>
      <c r="M637" s="75" t="s">
        <v>279</v>
      </c>
      <c r="N637" s="75" t="s">
        <v>29</v>
      </c>
      <c r="O637" s="75" t="s">
        <v>280</v>
      </c>
      <c r="P637" s="75" t="s">
        <v>7</v>
      </c>
      <c r="Q637" s="77" t="s">
        <v>32</v>
      </c>
      <c r="R637" s="77" t="s">
        <v>54</v>
      </c>
    </row>
    <row r="638" spans="1:18" ht="21.75">
      <c r="A638" s="89" t="s">
        <v>1667</v>
      </c>
      <c r="B638" s="89"/>
      <c r="C638" s="89"/>
      <c r="D638" s="90"/>
      <c r="E638" s="91"/>
      <c r="F638" s="91"/>
      <c r="G638" s="91"/>
      <c r="H638" s="92"/>
      <c r="I638" s="89"/>
      <c r="J638" s="89"/>
      <c r="K638" s="91"/>
      <c r="L638" s="94" t="s">
        <v>16</v>
      </c>
      <c r="M638" s="95" t="s">
        <v>163</v>
      </c>
      <c r="N638" s="95" t="s">
        <v>18</v>
      </c>
      <c r="O638" s="95" t="s">
        <v>164</v>
      </c>
      <c r="P638" s="95" t="s">
        <v>7</v>
      </c>
      <c r="Q638" s="94" t="s">
        <v>81</v>
      </c>
      <c r="R638" s="94" t="s">
        <v>101</v>
      </c>
    </row>
    <row r="639" spans="1:18" ht="21.75">
      <c r="A639" s="74">
        <v>214</v>
      </c>
      <c r="B639" s="75" t="s">
        <v>2365</v>
      </c>
      <c r="C639" s="75" t="s">
        <v>35</v>
      </c>
      <c r="D639" s="71">
        <v>38005</v>
      </c>
      <c r="E639" s="76">
        <v>38005</v>
      </c>
      <c r="F639" s="76">
        <v>44092</v>
      </c>
      <c r="G639" s="72"/>
      <c r="H639" s="73"/>
      <c r="I639" s="75" t="s">
        <v>58</v>
      </c>
      <c r="J639" s="70"/>
      <c r="K639" s="76">
        <v>50679</v>
      </c>
      <c r="L639" s="77" t="s">
        <v>3</v>
      </c>
      <c r="M639" s="75" t="s">
        <v>1659</v>
      </c>
      <c r="N639" s="75" t="s">
        <v>1884</v>
      </c>
      <c r="O639" s="70"/>
      <c r="P639" s="75" t="s">
        <v>815</v>
      </c>
      <c r="Q639" s="77" t="s">
        <v>60</v>
      </c>
      <c r="R639" s="77" t="s">
        <v>117</v>
      </c>
    </row>
    <row r="640" spans="1:18" ht="21.75">
      <c r="A640" s="70" t="s">
        <v>1667</v>
      </c>
      <c r="B640" s="70"/>
      <c r="C640" s="70"/>
      <c r="D640" s="71"/>
      <c r="E640" s="72"/>
      <c r="F640" s="72"/>
      <c r="G640" s="72"/>
      <c r="H640" s="73"/>
      <c r="I640" s="70"/>
      <c r="J640" s="70"/>
      <c r="K640" s="72"/>
      <c r="L640" s="77" t="s">
        <v>10</v>
      </c>
      <c r="M640" s="75" t="s">
        <v>284</v>
      </c>
      <c r="N640" s="75" t="s">
        <v>29</v>
      </c>
      <c r="O640" s="75" t="s">
        <v>164</v>
      </c>
      <c r="P640" s="75" t="s">
        <v>7</v>
      </c>
      <c r="Q640" s="77" t="s">
        <v>41</v>
      </c>
      <c r="R640" s="77" t="s">
        <v>9</v>
      </c>
    </row>
    <row r="641" spans="1:18" ht="21.75">
      <c r="A641" s="89" t="s">
        <v>1667</v>
      </c>
      <c r="B641" s="89"/>
      <c r="C641" s="89"/>
      <c r="D641" s="90"/>
      <c r="E641" s="91"/>
      <c r="F641" s="91"/>
      <c r="G641" s="91"/>
      <c r="H641" s="92"/>
      <c r="I641" s="89"/>
      <c r="J641" s="89"/>
      <c r="K641" s="91"/>
      <c r="L641" s="94" t="s">
        <v>16</v>
      </c>
      <c r="M641" s="95" t="s">
        <v>163</v>
      </c>
      <c r="N641" s="95" t="s">
        <v>18</v>
      </c>
      <c r="O641" s="95" t="s">
        <v>164</v>
      </c>
      <c r="P641" s="95" t="s">
        <v>120</v>
      </c>
      <c r="Q641" s="94" t="s">
        <v>83</v>
      </c>
      <c r="R641" s="94" t="s">
        <v>41</v>
      </c>
    </row>
    <row r="642" spans="1:18" ht="21.75">
      <c r="A642" s="74">
        <v>215</v>
      </c>
      <c r="B642" s="75" t="s">
        <v>2235</v>
      </c>
      <c r="C642" s="75" t="s">
        <v>35</v>
      </c>
      <c r="D642" s="71">
        <v>38937</v>
      </c>
      <c r="E642" s="76">
        <v>38937</v>
      </c>
      <c r="F642" s="76">
        <v>42009</v>
      </c>
      <c r="G642" s="72"/>
      <c r="H642" s="73"/>
      <c r="I642" s="75" t="s">
        <v>58</v>
      </c>
      <c r="J642" s="70"/>
      <c r="K642" s="76">
        <v>49583</v>
      </c>
      <c r="L642" s="77" t="s">
        <v>3</v>
      </c>
      <c r="M642" s="75" t="s">
        <v>2242</v>
      </c>
      <c r="N642" s="75" t="s">
        <v>1884</v>
      </c>
      <c r="O642" s="75" t="s">
        <v>637</v>
      </c>
      <c r="P642" s="75" t="s">
        <v>2366</v>
      </c>
      <c r="Q642" s="77" t="s">
        <v>117</v>
      </c>
      <c r="R642" s="77" t="s">
        <v>2042</v>
      </c>
    </row>
    <row r="643" spans="1:18" ht="21.75">
      <c r="A643" s="70" t="s">
        <v>1667</v>
      </c>
      <c r="B643" s="70"/>
      <c r="C643" s="70"/>
      <c r="D643" s="71"/>
      <c r="E643" s="72"/>
      <c r="F643" s="72"/>
      <c r="G643" s="72"/>
      <c r="H643" s="73"/>
      <c r="I643" s="70"/>
      <c r="J643" s="70"/>
      <c r="K643" s="72"/>
      <c r="L643" s="77" t="s">
        <v>10</v>
      </c>
      <c r="M643" s="75" t="s">
        <v>2367</v>
      </c>
      <c r="N643" s="75" t="s">
        <v>11</v>
      </c>
      <c r="O643" s="75" t="s">
        <v>637</v>
      </c>
      <c r="P643" s="75" t="s">
        <v>2366</v>
      </c>
      <c r="Q643" s="77" t="s">
        <v>117</v>
      </c>
      <c r="R643" s="77" t="s">
        <v>1768</v>
      </c>
    </row>
    <row r="644" spans="1:18" ht="21.75">
      <c r="A644" s="70" t="s">
        <v>1667</v>
      </c>
      <c r="B644" s="70"/>
      <c r="C644" s="70"/>
      <c r="D644" s="71"/>
      <c r="E644" s="72"/>
      <c r="F644" s="72"/>
      <c r="G644" s="72"/>
      <c r="H644" s="73"/>
      <c r="I644" s="70"/>
      <c r="J644" s="70"/>
      <c r="K644" s="72"/>
      <c r="L644" s="77" t="s">
        <v>10</v>
      </c>
      <c r="M644" s="75" t="s">
        <v>614</v>
      </c>
      <c r="N644" s="75" t="s">
        <v>29</v>
      </c>
      <c r="O644" s="75" t="s">
        <v>613</v>
      </c>
      <c r="P644" s="75" t="s">
        <v>7</v>
      </c>
      <c r="Q644" s="77" t="s">
        <v>194</v>
      </c>
      <c r="R644" s="77" t="s">
        <v>59</v>
      </c>
    </row>
    <row r="645" spans="1:18" ht="21.75">
      <c r="A645" s="89" t="s">
        <v>1667</v>
      </c>
      <c r="B645" s="89"/>
      <c r="C645" s="89"/>
      <c r="D645" s="90"/>
      <c r="E645" s="91"/>
      <c r="F645" s="91"/>
      <c r="G645" s="91"/>
      <c r="H645" s="92"/>
      <c r="I645" s="89"/>
      <c r="J645" s="89"/>
      <c r="K645" s="91"/>
      <c r="L645" s="94" t="s">
        <v>16</v>
      </c>
      <c r="M645" s="95" t="s">
        <v>615</v>
      </c>
      <c r="N645" s="95" t="s">
        <v>18</v>
      </c>
      <c r="O645" s="95" t="s">
        <v>616</v>
      </c>
      <c r="P645" s="95" t="s">
        <v>85</v>
      </c>
      <c r="Q645" s="94" t="s">
        <v>26</v>
      </c>
      <c r="R645" s="94" t="s">
        <v>9</v>
      </c>
    </row>
    <row r="646" spans="1:18" ht="21.75">
      <c r="A646" s="74">
        <v>216</v>
      </c>
      <c r="B646" s="75" t="s">
        <v>705</v>
      </c>
      <c r="C646" s="75" t="s">
        <v>35</v>
      </c>
      <c r="D646" s="71">
        <v>39569</v>
      </c>
      <c r="E646" s="76">
        <v>39569</v>
      </c>
      <c r="F646" s="76">
        <v>41830</v>
      </c>
      <c r="G646" s="72"/>
      <c r="H646" s="73"/>
      <c r="I646" s="75" t="s">
        <v>58</v>
      </c>
      <c r="J646" s="70"/>
      <c r="K646" s="76">
        <v>51775</v>
      </c>
      <c r="L646" s="77" t="s">
        <v>3</v>
      </c>
      <c r="M646" s="75" t="s">
        <v>659</v>
      </c>
      <c r="N646" s="75" t="s">
        <v>5</v>
      </c>
      <c r="O646" s="75" t="s">
        <v>660</v>
      </c>
      <c r="P646" s="75" t="s">
        <v>7</v>
      </c>
      <c r="Q646" s="77" t="s">
        <v>78</v>
      </c>
      <c r="R646" s="77" t="s">
        <v>38</v>
      </c>
    </row>
    <row r="647" spans="1:18" ht="21.75">
      <c r="A647" s="70" t="s">
        <v>1667</v>
      </c>
      <c r="B647" s="70"/>
      <c r="C647" s="70"/>
      <c r="D647" s="71"/>
      <c r="E647" s="72"/>
      <c r="F647" s="72"/>
      <c r="G647" s="72"/>
      <c r="H647" s="73"/>
      <c r="I647" s="70"/>
      <c r="J647" s="70"/>
      <c r="K647" s="72"/>
      <c r="L647" s="77" t="s">
        <v>10</v>
      </c>
      <c r="M647" s="75" t="s">
        <v>661</v>
      </c>
      <c r="N647" s="75" t="s">
        <v>29</v>
      </c>
      <c r="O647" s="75" t="s">
        <v>660</v>
      </c>
      <c r="P647" s="75" t="s">
        <v>7</v>
      </c>
      <c r="Q647" s="77" t="s">
        <v>9</v>
      </c>
      <c r="R647" s="77" t="s">
        <v>78</v>
      </c>
    </row>
    <row r="648" spans="1:18" ht="21.75">
      <c r="A648" s="89" t="s">
        <v>1667</v>
      </c>
      <c r="B648" s="89"/>
      <c r="C648" s="89"/>
      <c r="D648" s="90"/>
      <c r="E648" s="91"/>
      <c r="F648" s="91"/>
      <c r="G648" s="91"/>
      <c r="H648" s="92"/>
      <c r="I648" s="89"/>
      <c r="J648" s="89"/>
      <c r="K648" s="91"/>
      <c r="L648" s="94" t="s">
        <v>16</v>
      </c>
      <c r="M648" s="95" t="s">
        <v>604</v>
      </c>
      <c r="N648" s="95" t="s">
        <v>18</v>
      </c>
      <c r="O648" s="95" t="s">
        <v>605</v>
      </c>
      <c r="P648" s="95" t="s">
        <v>7</v>
      </c>
      <c r="Q648" s="94" t="s">
        <v>8</v>
      </c>
      <c r="R648" s="94" t="s">
        <v>9</v>
      </c>
    </row>
    <row r="649" spans="1:18" ht="21.75">
      <c r="A649" s="74">
        <v>217</v>
      </c>
      <c r="B649" s="75" t="s">
        <v>1719</v>
      </c>
      <c r="C649" s="75" t="s">
        <v>35</v>
      </c>
      <c r="D649" s="71">
        <v>35744</v>
      </c>
      <c r="E649" s="76">
        <v>35744</v>
      </c>
      <c r="F649" s="76">
        <v>42265</v>
      </c>
      <c r="G649" s="72"/>
      <c r="H649" s="73"/>
      <c r="I649" s="75" t="s">
        <v>58</v>
      </c>
      <c r="J649" s="70"/>
      <c r="K649" s="76">
        <v>49218</v>
      </c>
      <c r="L649" s="77" t="s">
        <v>3</v>
      </c>
      <c r="M649" s="75" t="s">
        <v>817</v>
      </c>
      <c r="N649" s="75" t="s">
        <v>1884</v>
      </c>
      <c r="O649" s="75" t="s">
        <v>818</v>
      </c>
      <c r="P649" s="75" t="s">
        <v>819</v>
      </c>
      <c r="Q649" s="77" t="s">
        <v>64</v>
      </c>
      <c r="R649" s="77" t="s">
        <v>78</v>
      </c>
    </row>
    <row r="650" spans="1:18" ht="21.75">
      <c r="A650" s="70" t="s">
        <v>1667</v>
      </c>
      <c r="B650" s="70"/>
      <c r="C650" s="70"/>
      <c r="D650" s="71"/>
      <c r="E650" s="72"/>
      <c r="F650" s="72"/>
      <c r="G650" s="72"/>
      <c r="H650" s="73"/>
      <c r="I650" s="70"/>
      <c r="J650" s="70"/>
      <c r="K650" s="72"/>
      <c r="L650" s="77" t="s">
        <v>10</v>
      </c>
      <c r="M650" s="75" t="s">
        <v>636</v>
      </c>
      <c r="N650" s="75" t="s">
        <v>29</v>
      </c>
      <c r="O650" s="75" t="s">
        <v>290</v>
      </c>
      <c r="P650" s="75" t="s">
        <v>7</v>
      </c>
      <c r="Q650" s="77" t="s">
        <v>26</v>
      </c>
      <c r="R650" s="77" t="s">
        <v>64</v>
      </c>
    </row>
    <row r="651" spans="1:18" ht="21.75">
      <c r="A651" s="89" t="s">
        <v>1667</v>
      </c>
      <c r="B651" s="89"/>
      <c r="C651" s="89"/>
      <c r="D651" s="90"/>
      <c r="E651" s="91"/>
      <c r="F651" s="91"/>
      <c r="G651" s="91"/>
      <c r="H651" s="92"/>
      <c r="I651" s="89"/>
      <c r="J651" s="89"/>
      <c r="K651" s="91"/>
      <c r="L651" s="94" t="s">
        <v>16</v>
      </c>
      <c r="M651" s="95" t="s">
        <v>289</v>
      </c>
      <c r="N651" s="95" t="s">
        <v>18</v>
      </c>
      <c r="O651" s="95" t="s">
        <v>290</v>
      </c>
      <c r="P651" s="95" t="s">
        <v>7</v>
      </c>
      <c r="Q651" s="94" t="s">
        <v>47</v>
      </c>
      <c r="R651" s="94" t="s">
        <v>83</v>
      </c>
    </row>
    <row r="652" spans="1:18" ht="21.75">
      <c r="A652" s="74">
        <v>218</v>
      </c>
      <c r="B652" s="75" t="s">
        <v>2236</v>
      </c>
      <c r="C652" s="75" t="s">
        <v>35</v>
      </c>
      <c r="D652" s="71">
        <v>41334</v>
      </c>
      <c r="E652" s="76">
        <v>41334</v>
      </c>
      <c r="F652" s="76">
        <v>43923</v>
      </c>
      <c r="G652" s="72"/>
      <c r="H652" s="73"/>
      <c r="I652" s="75" t="s">
        <v>58</v>
      </c>
      <c r="J652" s="70"/>
      <c r="K652" s="76">
        <v>51410</v>
      </c>
      <c r="L652" s="77" t="s">
        <v>3</v>
      </c>
      <c r="M652" s="75" t="s">
        <v>706</v>
      </c>
      <c r="N652" s="75" t="s">
        <v>88</v>
      </c>
      <c r="O652" s="75" t="s">
        <v>707</v>
      </c>
      <c r="P652" s="75" t="s">
        <v>87</v>
      </c>
      <c r="Q652" s="77" t="s">
        <v>121</v>
      </c>
      <c r="R652" s="77" t="s">
        <v>72</v>
      </c>
    </row>
    <row r="653" spans="1:18" ht="21.75">
      <c r="A653" s="70" t="s">
        <v>1667</v>
      </c>
      <c r="B653" s="70"/>
      <c r="C653" s="70"/>
      <c r="D653" s="71"/>
      <c r="E653" s="72"/>
      <c r="F653" s="72"/>
      <c r="G653" s="72"/>
      <c r="H653" s="73"/>
      <c r="I653" s="70"/>
      <c r="J653" s="70"/>
      <c r="K653" s="72"/>
      <c r="L653" s="77" t="s">
        <v>10</v>
      </c>
      <c r="M653" s="75" t="s">
        <v>820</v>
      </c>
      <c r="N653" s="75" t="s">
        <v>29</v>
      </c>
      <c r="O653" s="75" t="s">
        <v>707</v>
      </c>
      <c r="P653" s="75" t="s">
        <v>87</v>
      </c>
      <c r="Q653" s="77" t="s">
        <v>78</v>
      </c>
      <c r="R653" s="77" t="s">
        <v>121</v>
      </c>
    </row>
    <row r="654" spans="1:18" ht="21.75">
      <c r="A654" s="89" t="s">
        <v>1667</v>
      </c>
      <c r="B654" s="89"/>
      <c r="C654" s="89"/>
      <c r="D654" s="90"/>
      <c r="E654" s="91"/>
      <c r="F654" s="91"/>
      <c r="G654" s="91"/>
      <c r="H654" s="92"/>
      <c r="I654" s="89"/>
      <c r="J654" s="89"/>
      <c r="K654" s="91"/>
      <c r="L654" s="94" t="s">
        <v>16</v>
      </c>
      <c r="M654" s="95" t="s">
        <v>537</v>
      </c>
      <c r="N654" s="95" t="s">
        <v>18</v>
      </c>
      <c r="O654" s="95" t="s">
        <v>538</v>
      </c>
      <c r="P654" s="95" t="s">
        <v>7</v>
      </c>
      <c r="Q654" s="94" t="s">
        <v>8</v>
      </c>
      <c r="R654" s="94" t="s">
        <v>9</v>
      </c>
    </row>
    <row r="655" spans="1:18" ht="21.75">
      <c r="A655" s="74">
        <v>219</v>
      </c>
      <c r="B655" s="75" t="s">
        <v>2237</v>
      </c>
      <c r="C655" s="75" t="s">
        <v>35</v>
      </c>
      <c r="D655" s="71">
        <v>40843</v>
      </c>
      <c r="E655" s="76">
        <v>40843</v>
      </c>
      <c r="F655" s="76">
        <v>43391</v>
      </c>
      <c r="G655" s="72"/>
      <c r="H655" s="73"/>
      <c r="I655" s="75" t="s">
        <v>58</v>
      </c>
      <c r="J655" s="70"/>
      <c r="K655" s="76">
        <v>51410</v>
      </c>
      <c r="L655" s="77" t="s">
        <v>3</v>
      </c>
      <c r="M655" s="75" t="s">
        <v>821</v>
      </c>
      <c r="N655" s="75" t="s">
        <v>1884</v>
      </c>
      <c r="O655" s="75" t="s">
        <v>822</v>
      </c>
      <c r="P655" s="75" t="s">
        <v>7</v>
      </c>
      <c r="Q655" s="77" t="s">
        <v>78</v>
      </c>
      <c r="R655" s="77" t="s">
        <v>60</v>
      </c>
    </row>
    <row r="656" spans="1:18" ht="21.75">
      <c r="A656" s="70" t="s">
        <v>1667</v>
      </c>
      <c r="B656" s="70"/>
      <c r="C656" s="70"/>
      <c r="D656" s="71"/>
      <c r="E656" s="72"/>
      <c r="F656" s="72"/>
      <c r="G656" s="72"/>
      <c r="H656" s="73"/>
      <c r="I656" s="70"/>
      <c r="J656" s="70"/>
      <c r="K656" s="72"/>
      <c r="L656" s="77" t="s">
        <v>10</v>
      </c>
      <c r="M656" s="75" t="s">
        <v>823</v>
      </c>
      <c r="N656" s="75" t="s">
        <v>272</v>
      </c>
      <c r="O656" s="75" t="s">
        <v>824</v>
      </c>
      <c r="P656" s="75" t="s">
        <v>7</v>
      </c>
      <c r="Q656" s="77" t="s">
        <v>27</v>
      </c>
      <c r="R656" s="77" t="s">
        <v>194</v>
      </c>
    </row>
    <row r="657" spans="1:18" ht="21.75">
      <c r="A657" s="89" t="s">
        <v>1667</v>
      </c>
      <c r="B657" s="89"/>
      <c r="C657" s="89"/>
      <c r="D657" s="90"/>
      <c r="E657" s="91"/>
      <c r="F657" s="91"/>
      <c r="G657" s="91"/>
      <c r="H657" s="92"/>
      <c r="I657" s="89"/>
      <c r="J657" s="89"/>
      <c r="K657" s="91"/>
      <c r="L657" s="94" t="s">
        <v>16</v>
      </c>
      <c r="M657" s="95" t="s">
        <v>662</v>
      </c>
      <c r="N657" s="95" t="s">
        <v>18</v>
      </c>
      <c r="O657" s="95" t="s">
        <v>663</v>
      </c>
      <c r="P657" s="95" t="s">
        <v>7</v>
      </c>
      <c r="Q657" s="94" t="s">
        <v>26</v>
      </c>
      <c r="R657" s="94" t="s">
        <v>27</v>
      </c>
    </row>
    <row r="658" spans="1:18" ht="21.75">
      <c r="A658" s="74">
        <v>220</v>
      </c>
      <c r="B658" s="75" t="s">
        <v>709</v>
      </c>
      <c r="C658" s="75" t="s">
        <v>35</v>
      </c>
      <c r="D658" s="71">
        <v>36052</v>
      </c>
      <c r="E658" s="76">
        <v>36052</v>
      </c>
      <c r="F658" s="76">
        <v>38912</v>
      </c>
      <c r="G658" s="72"/>
      <c r="H658" s="73"/>
      <c r="I658" s="75" t="s">
        <v>2</v>
      </c>
      <c r="J658" s="70"/>
      <c r="K658" s="76">
        <v>48122</v>
      </c>
      <c r="L658" s="77" t="s">
        <v>3</v>
      </c>
      <c r="M658" s="75" t="s">
        <v>710</v>
      </c>
      <c r="N658" s="75" t="s">
        <v>684</v>
      </c>
      <c r="O658" s="75" t="s">
        <v>711</v>
      </c>
      <c r="P658" s="75" t="s">
        <v>7</v>
      </c>
      <c r="Q658" s="77" t="s">
        <v>72</v>
      </c>
      <c r="R658" s="77" t="s">
        <v>117</v>
      </c>
    </row>
    <row r="659" spans="1:18" ht="21.75">
      <c r="A659" s="70" t="s">
        <v>1667</v>
      </c>
      <c r="B659" s="70"/>
      <c r="C659" s="70"/>
      <c r="D659" s="71"/>
      <c r="E659" s="72"/>
      <c r="F659" s="72"/>
      <c r="G659" s="72"/>
      <c r="H659" s="73"/>
      <c r="I659" s="70"/>
      <c r="J659" s="70"/>
      <c r="K659" s="72"/>
      <c r="L659" s="77" t="s">
        <v>10</v>
      </c>
      <c r="M659" s="75" t="s">
        <v>279</v>
      </c>
      <c r="N659" s="75" t="s">
        <v>29</v>
      </c>
      <c r="O659" s="75" t="s">
        <v>280</v>
      </c>
      <c r="P659" s="75" t="s">
        <v>7</v>
      </c>
      <c r="Q659" s="77" t="s">
        <v>83</v>
      </c>
      <c r="R659" s="77" t="s">
        <v>26</v>
      </c>
    </row>
    <row r="660" spans="1:18" ht="21.75">
      <c r="A660" s="89" t="s">
        <v>1667</v>
      </c>
      <c r="B660" s="89"/>
      <c r="C660" s="89"/>
      <c r="D660" s="90"/>
      <c r="E660" s="91"/>
      <c r="F660" s="91"/>
      <c r="G660" s="91"/>
      <c r="H660" s="92"/>
      <c r="I660" s="89"/>
      <c r="J660" s="89"/>
      <c r="K660" s="91"/>
      <c r="L660" s="94" t="s">
        <v>16</v>
      </c>
      <c r="M660" s="95" t="s">
        <v>135</v>
      </c>
      <c r="N660" s="95" t="s">
        <v>18</v>
      </c>
      <c r="O660" s="95" t="s">
        <v>136</v>
      </c>
      <c r="P660" s="95" t="s">
        <v>162</v>
      </c>
      <c r="Q660" s="94" t="s">
        <v>57</v>
      </c>
      <c r="R660" s="94" t="s">
        <v>76</v>
      </c>
    </row>
    <row r="661" spans="1:18" ht="21.75">
      <c r="A661" s="74">
        <v>221</v>
      </c>
      <c r="B661" s="75" t="s">
        <v>1831</v>
      </c>
      <c r="C661" s="75" t="s">
        <v>35</v>
      </c>
      <c r="D661" s="71">
        <v>39356</v>
      </c>
      <c r="E661" s="76">
        <v>39356</v>
      </c>
      <c r="F661" s="76">
        <v>42304</v>
      </c>
      <c r="G661" s="72"/>
      <c r="H661" s="73"/>
      <c r="I661" s="75" t="s">
        <v>58</v>
      </c>
      <c r="J661" s="70"/>
      <c r="K661" s="76">
        <v>50314</v>
      </c>
      <c r="L661" s="77" t="s">
        <v>3</v>
      </c>
      <c r="M661" s="75" t="s">
        <v>826</v>
      </c>
      <c r="N661" s="75" t="s">
        <v>88</v>
      </c>
      <c r="O661" s="75" t="s">
        <v>827</v>
      </c>
      <c r="P661" s="75" t="s">
        <v>248</v>
      </c>
      <c r="Q661" s="77" t="s">
        <v>9</v>
      </c>
      <c r="R661" s="77" t="s">
        <v>121</v>
      </c>
    </row>
    <row r="662" spans="1:18" ht="21.75">
      <c r="A662" s="70" t="s">
        <v>1667</v>
      </c>
      <c r="B662" s="70"/>
      <c r="C662" s="70"/>
      <c r="D662" s="71"/>
      <c r="E662" s="72"/>
      <c r="F662" s="72"/>
      <c r="G662" s="72"/>
      <c r="H662" s="73"/>
      <c r="I662" s="70"/>
      <c r="J662" s="70"/>
      <c r="K662" s="72"/>
      <c r="L662" s="77" t="s">
        <v>10</v>
      </c>
      <c r="M662" s="75" t="s">
        <v>828</v>
      </c>
      <c r="N662" s="75" t="s">
        <v>29</v>
      </c>
      <c r="O662" s="75" t="s">
        <v>827</v>
      </c>
      <c r="P662" s="75" t="s">
        <v>248</v>
      </c>
      <c r="Q662" s="77" t="s">
        <v>41</v>
      </c>
      <c r="R662" s="77" t="s">
        <v>9</v>
      </c>
    </row>
    <row r="663" spans="1:18" ht="21.75">
      <c r="A663" s="89" t="s">
        <v>1667</v>
      </c>
      <c r="B663" s="89"/>
      <c r="C663" s="89"/>
      <c r="D663" s="90"/>
      <c r="E663" s="91"/>
      <c r="F663" s="91"/>
      <c r="G663" s="91"/>
      <c r="H663" s="92"/>
      <c r="I663" s="89"/>
      <c r="J663" s="89"/>
      <c r="K663" s="91"/>
      <c r="L663" s="94" t="s">
        <v>16</v>
      </c>
      <c r="M663" s="95" t="s">
        <v>829</v>
      </c>
      <c r="N663" s="95" t="s">
        <v>18</v>
      </c>
      <c r="O663" s="95" t="s">
        <v>830</v>
      </c>
      <c r="P663" s="95" t="s">
        <v>734</v>
      </c>
      <c r="Q663" s="94" t="s">
        <v>79</v>
      </c>
      <c r="R663" s="94" t="s">
        <v>8</v>
      </c>
    </row>
    <row r="664" spans="1:18" ht="21.75">
      <c r="A664" s="74">
        <v>222</v>
      </c>
      <c r="B664" s="75" t="s">
        <v>2238</v>
      </c>
      <c r="C664" s="75" t="s">
        <v>35</v>
      </c>
      <c r="D664" s="71">
        <v>35942</v>
      </c>
      <c r="E664" s="76">
        <v>35942</v>
      </c>
      <c r="F664" s="76">
        <v>43217</v>
      </c>
      <c r="G664" s="72"/>
      <c r="H664" s="73"/>
      <c r="I664" s="75" t="s">
        <v>2</v>
      </c>
      <c r="J664" s="70"/>
      <c r="K664" s="76">
        <v>48853</v>
      </c>
      <c r="L664" s="77" t="s">
        <v>3</v>
      </c>
      <c r="M664" s="75" t="s">
        <v>655</v>
      </c>
      <c r="N664" s="75" t="s">
        <v>5</v>
      </c>
      <c r="O664" s="75" t="s">
        <v>290</v>
      </c>
      <c r="P664" s="75" t="s">
        <v>7</v>
      </c>
      <c r="Q664" s="77" t="s">
        <v>9</v>
      </c>
      <c r="R664" s="77" t="s">
        <v>38</v>
      </c>
    </row>
    <row r="665" spans="1:18" ht="21.75">
      <c r="A665" s="70" t="s">
        <v>1667</v>
      </c>
      <c r="B665" s="70"/>
      <c r="C665" s="70"/>
      <c r="D665" s="71"/>
      <c r="E665" s="72"/>
      <c r="F665" s="72"/>
      <c r="G665" s="72"/>
      <c r="H665" s="73"/>
      <c r="I665" s="70"/>
      <c r="J665" s="70"/>
      <c r="K665" s="72"/>
      <c r="L665" s="77" t="s">
        <v>10</v>
      </c>
      <c r="M665" s="75" t="s">
        <v>636</v>
      </c>
      <c r="N665" s="75" t="s">
        <v>29</v>
      </c>
      <c r="O665" s="75" t="s">
        <v>290</v>
      </c>
      <c r="P665" s="75" t="s">
        <v>7</v>
      </c>
      <c r="Q665" s="77" t="s">
        <v>79</v>
      </c>
      <c r="R665" s="77" t="s">
        <v>26</v>
      </c>
    </row>
    <row r="666" spans="1:18" ht="21.75">
      <c r="A666" s="89" t="s">
        <v>1667</v>
      </c>
      <c r="B666" s="89"/>
      <c r="C666" s="89"/>
      <c r="D666" s="90"/>
      <c r="E666" s="91"/>
      <c r="F666" s="91"/>
      <c r="G666" s="91"/>
      <c r="H666" s="92"/>
      <c r="I666" s="89"/>
      <c r="J666" s="89"/>
      <c r="K666" s="91"/>
      <c r="L666" s="94" t="s">
        <v>16</v>
      </c>
      <c r="M666" s="95" t="s">
        <v>289</v>
      </c>
      <c r="N666" s="95" t="s">
        <v>18</v>
      </c>
      <c r="O666" s="95" t="s">
        <v>290</v>
      </c>
      <c r="P666" s="95" t="s">
        <v>7</v>
      </c>
      <c r="Q666" s="94" t="s">
        <v>32</v>
      </c>
      <c r="R666" s="94" t="s">
        <v>79</v>
      </c>
    </row>
    <row r="667" spans="1:18" ht="21.75">
      <c r="A667" s="74">
        <v>223</v>
      </c>
      <c r="B667" s="75" t="s">
        <v>2239</v>
      </c>
      <c r="C667" s="75" t="s">
        <v>35</v>
      </c>
      <c r="D667" s="71">
        <v>38868</v>
      </c>
      <c r="E667" s="76">
        <v>38868</v>
      </c>
      <c r="F667" s="76">
        <v>43378</v>
      </c>
      <c r="G667" s="72"/>
      <c r="H667" s="73"/>
      <c r="I667" s="75" t="s">
        <v>58</v>
      </c>
      <c r="J667" s="70"/>
      <c r="K667" s="76">
        <v>50679</v>
      </c>
      <c r="L667" s="77" t="s">
        <v>3</v>
      </c>
      <c r="M667" s="75" t="s">
        <v>831</v>
      </c>
      <c r="N667" s="75" t="s">
        <v>5</v>
      </c>
      <c r="O667" s="75" t="s">
        <v>832</v>
      </c>
      <c r="P667" s="75" t="s">
        <v>53</v>
      </c>
      <c r="Q667" s="77" t="s">
        <v>64</v>
      </c>
      <c r="R667" s="77" t="s">
        <v>121</v>
      </c>
    </row>
    <row r="668" spans="1:18" ht="21.75">
      <c r="A668" s="70" t="s">
        <v>1667</v>
      </c>
      <c r="B668" s="70"/>
      <c r="C668" s="70"/>
      <c r="D668" s="71"/>
      <c r="E668" s="72"/>
      <c r="F668" s="72"/>
      <c r="G668" s="72"/>
      <c r="H668" s="73"/>
      <c r="I668" s="70"/>
      <c r="J668" s="70"/>
      <c r="K668" s="72"/>
      <c r="L668" s="77" t="s">
        <v>10</v>
      </c>
      <c r="M668" s="75" t="s">
        <v>636</v>
      </c>
      <c r="N668" s="75" t="s">
        <v>29</v>
      </c>
      <c r="O668" s="75" t="s">
        <v>290</v>
      </c>
      <c r="P668" s="75" t="s">
        <v>7</v>
      </c>
      <c r="Q668" s="77" t="s">
        <v>8</v>
      </c>
      <c r="R668" s="77" t="s">
        <v>64</v>
      </c>
    </row>
    <row r="669" spans="1:18" ht="21.75">
      <c r="A669" s="89" t="s">
        <v>1667</v>
      </c>
      <c r="B669" s="89"/>
      <c r="C669" s="89"/>
      <c r="D669" s="90"/>
      <c r="E669" s="91"/>
      <c r="F669" s="91"/>
      <c r="G669" s="91"/>
      <c r="H669" s="92"/>
      <c r="I669" s="89"/>
      <c r="J669" s="89"/>
      <c r="K669" s="91"/>
      <c r="L669" s="94" t="s">
        <v>16</v>
      </c>
      <c r="M669" s="95" t="s">
        <v>289</v>
      </c>
      <c r="N669" s="95" t="s">
        <v>18</v>
      </c>
      <c r="O669" s="95" t="s">
        <v>290</v>
      </c>
      <c r="P669" s="95" t="s">
        <v>7</v>
      </c>
      <c r="Q669" s="94" t="s">
        <v>79</v>
      </c>
      <c r="R669" s="94" t="s">
        <v>8</v>
      </c>
    </row>
    <row r="670" spans="1:18" ht="21.75">
      <c r="A670" s="74">
        <v>224</v>
      </c>
      <c r="B670" s="75" t="s">
        <v>2120</v>
      </c>
      <c r="C670" s="75" t="s">
        <v>35</v>
      </c>
      <c r="D670" s="71">
        <v>41191</v>
      </c>
      <c r="E670" s="76">
        <v>41191</v>
      </c>
      <c r="F670" s="76">
        <v>43391</v>
      </c>
      <c r="G670" s="72"/>
      <c r="H670" s="73"/>
      <c r="I670" s="75" t="s">
        <v>58</v>
      </c>
      <c r="J670" s="70"/>
      <c r="K670" s="76">
        <v>51044</v>
      </c>
      <c r="L670" s="77" t="s">
        <v>3</v>
      </c>
      <c r="M670" s="75" t="s">
        <v>678</v>
      </c>
      <c r="N670" s="75" t="s">
        <v>5</v>
      </c>
      <c r="O670" s="75" t="s">
        <v>616</v>
      </c>
      <c r="P670" s="75" t="s">
        <v>7</v>
      </c>
      <c r="Q670" s="77" t="s">
        <v>121</v>
      </c>
      <c r="R670" s="77" t="s">
        <v>60</v>
      </c>
    </row>
    <row r="671" spans="1:18" ht="21.75">
      <c r="A671" s="70" t="s">
        <v>1667</v>
      </c>
      <c r="B671" s="70"/>
      <c r="C671" s="70"/>
      <c r="D671" s="71"/>
      <c r="E671" s="72"/>
      <c r="F671" s="72"/>
      <c r="G671" s="72"/>
      <c r="H671" s="73"/>
      <c r="I671" s="70"/>
      <c r="J671" s="70"/>
      <c r="K671" s="72"/>
      <c r="L671" s="77" t="s">
        <v>10</v>
      </c>
      <c r="M671" s="75" t="s">
        <v>639</v>
      </c>
      <c r="N671" s="75" t="s">
        <v>29</v>
      </c>
      <c r="O671" s="75" t="s">
        <v>616</v>
      </c>
      <c r="P671" s="75" t="s">
        <v>190</v>
      </c>
      <c r="Q671" s="77" t="s">
        <v>78</v>
      </c>
      <c r="R671" s="77" t="s">
        <v>59</v>
      </c>
    </row>
    <row r="672" spans="1:18" ht="21.75">
      <c r="A672" s="89" t="s">
        <v>1667</v>
      </c>
      <c r="B672" s="89"/>
      <c r="C672" s="89"/>
      <c r="D672" s="90"/>
      <c r="E672" s="91"/>
      <c r="F672" s="91"/>
      <c r="G672" s="91"/>
      <c r="H672" s="92"/>
      <c r="I672" s="89"/>
      <c r="J672" s="89"/>
      <c r="K672" s="91"/>
      <c r="L672" s="94" t="s">
        <v>16</v>
      </c>
      <c r="M672" s="95" t="s">
        <v>615</v>
      </c>
      <c r="N672" s="95" t="s">
        <v>18</v>
      </c>
      <c r="O672" s="95" t="s">
        <v>616</v>
      </c>
      <c r="P672" s="95" t="s">
        <v>190</v>
      </c>
      <c r="Q672" s="94" t="s">
        <v>40</v>
      </c>
      <c r="R672" s="94" t="s">
        <v>64</v>
      </c>
    </row>
    <row r="673" spans="1:18" ht="21.75">
      <c r="A673" s="74">
        <v>225</v>
      </c>
      <c r="B673" s="75" t="s">
        <v>1738</v>
      </c>
      <c r="C673" s="75" t="s">
        <v>35</v>
      </c>
      <c r="D673" s="71">
        <v>39867</v>
      </c>
      <c r="E673" s="76">
        <v>39867</v>
      </c>
      <c r="F673" s="76">
        <v>42341</v>
      </c>
      <c r="G673" s="72"/>
      <c r="H673" s="73"/>
      <c r="I673" s="75" t="s">
        <v>58</v>
      </c>
      <c r="J673" s="70"/>
      <c r="K673" s="76">
        <v>51044</v>
      </c>
      <c r="L673" s="77" t="s">
        <v>3</v>
      </c>
      <c r="M673" s="75" t="s">
        <v>659</v>
      </c>
      <c r="N673" s="75" t="s">
        <v>5</v>
      </c>
      <c r="O673" s="75" t="s">
        <v>660</v>
      </c>
      <c r="P673" s="75" t="s">
        <v>53</v>
      </c>
      <c r="Q673" s="77" t="s">
        <v>9</v>
      </c>
      <c r="R673" s="77" t="s">
        <v>38</v>
      </c>
    </row>
    <row r="674" spans="1:18" ht="21.75">
      <c r="A674" s="70" t="s">
        <v>1667</v>
      </c>
      <c r="B674" s="70"/>
      <c r="C674" s="70"/>
      <c r="D674" s="71"/>
      <c r="E674" s="72"/>
      <c r="F674" s="72"/>
      <c r="G674" s="72"/>
      <c r="H674" s="73"/>
      <c r="I674" s="70"/>
      <c r="J674" s="70"/>
      <c r="K674" s="72"/>
      <c r="L674" s="77" t="s">
        <v>10</v>
      </c>
      <c r="M674" s="75" t="s">
        <v>833</v>
      </c>
      <c r="N674" s="75" t="s">
        <v>29</v>
      </c>
      <c r="O674" s="75" t="s">
        <v>834</v>
      </c>
      <c r="P674" s="75" t="s">
        <v>53</v>
      </c>
      <c r="Q674" s="77" t="s">
        <v>41</v>
      </c>
      <c r="R674" s="77" t="s">
        <v>9</v>
      </c>
    </row>
    <row r="675" spans="1:18" ht="21.75">
      <c r="A675" s="89" t="s">
        <v>1667</v>
      </c>
      <c r="B675" s="89"/>
      <c r="C675" s="89"/>
      <c r="D675" s="90"/>
      <c r="E675" s="91"/>
      <c r="F675" s="91"/>
      <c r="G675" s="91"/>
      <c r="H675" s="92"/>
      <c r="I675" s="89"/>
      <c r="J675" s="89"/>
      <c r="K675" s="91"/>
      <c r="L675" s="94" t="s">
        <v>16</v>
      </c>
      <c r="M675" s="95" t="s">
        <v>662</v>
      </c>
      <c r="N675" s="95" t="s">
        <v>18</v>
      </c>
      <c r="O675" s="95" t="s">
        <v>663</v>
      </c>
      <c r="P675" s="95" t="s">
        <v>7</v>
      </c>
      <c r="Q675" s="94" t="s">
        <v>83</v>
      </c>
      <c r="R675" s="94" t="s">
        <v>41</v>
      </c>
    </row>
    <row r="676" spans="1:18" ht="21.75">
      <c r="A676" s="74">
        <v>226</v>
      </c>
      <c r="B676" s="75" t="s">
        <v>2578</v>
      </c>
      <c r="C676" s="75" t="s">
        <v>35</v>
      </c>
      <c r="D676" s="71">
        <v>38474</v>
      </c>
      <c r="E676" s="76">
        <v>38474</v>
      </c>
      <c r="F676" s="72">
        <v>44638</v>
      </c>
      <c r="G676" s="72"/>
      <c r="H676" s="73"/>
      <c r="I676" s="75" t="s">
        <v>58</v>
      </c>
      <c r="J676" s="75" t="s">
        <v>1152</v>
      </c>
      <c r="K676" s="76">
        <v>49583</v>
      </c>
      <c r="L676" s="77" t="s">
        <v>10</v>
      </c>
      <c r="M676" s="75" t="s">
        <v>639</v>
      </c>
      <c r="N676" s="75" t="s">
        <v>29</v>
      </c>
      <c r="O676" s="75" t="s">
        <v>616</v>
      </c>
      <c r="P676" s="75" t="s">
        <v>7</v>
      </c>
      <c r="Q676" s="77" t="s">
        <v>64</v>
      </c>
      <c r="R676" s="77" t="s">
        <v>78</v>
      </c>
    </row>
    <row r="677" spans="1:18" ht="21.75">
      <c r="A677" s="89" t="s">
        <v>1667</v>
      </c>
      <c r="B677" s="89"/>
      <c r="C677" s="89"/>
      <c r="D677" s="90"/>
      <c r="E677" s="91"/>
      <c r="F677" s="91"/>
      <c r="G677" s="91"/>
      <c r="H677" s="92"/>
      <c r="I677" s="89"/>
      <c r="J677" s="89"/>
      <c r="K677" s="91"/>
      <c r="L677" s="94" t="s">
        <v>16</v>
      </c>
      <c r="M677" s="95" t="s">
        <v>615</v>
      </c>
      <c r="N677" s="95" t="s">
        <v>18</v>
      </c>
      <c r="O677" s="95" t="s">
        <v>616</v>
      </c>
      <c r="P677" s="95" t="s">
        <v>7</v>
      </c>
      <c r="Q677" s="94" t="s">
        <v>76</v>
      </c>
      <c r="R677" s="94" t="s">
        <v>40</v>
      </c>
    </row>
    <row r="678" spans="1:18" ht="21.75">
      <c r="A678" s="74">
        <v>227</v>
      </c>
      <c r="B678" s="75" t="s">
        <v>1832</v>
      </c>
      <c r="C678" s="75" t="s">
        <v>35</v>
      </c>
      <c r="D678" s="71">
        <v>37823</v>
      </c>
      <c r="E678" s="76">
        <v>37823</v>
      </c>
      <c r="F678" s="76">
        <v>42481</v>
      </c>
      <c r="G678" s="72"/>
      <c r="H678" s="73"/>
      <c r="I678" s="75" t="s">
        <v>58</v>
      </c>
      <c r="J678" s="70"/>
      <c r="K678" s="76">
        <v>49218</v>
      </c>
      <c r="L678" s="77" t="s">
        <v>10</v>
      </c>
      <c r="M678" s="75" t="s">
        <v>284</v>
      </c>
      <c r="N678" s="75" t="s">
        <v>29</v>
      </c>
      <c r="O678" s="75" t="s">
        <v>164</v>
      </c>
      <c r="P678" s="75" t="s">
        <v>311</v>
      </c>
      <c r="Q678" s="77" t="s">
        <v>41</v>
      </c>
      <c r="R678" s="77" t="s">
        <v>27</v>
      </c>
    </row>
    <row r="679" spans="1:18" ht="21.75">
      <c r="A679" s="89" t="s">
        <v>1667</v>
      </c>
      <c r="B679" s="89"/>
      <c r="C679" s="89"/>
      <c r="D679" s="90"/>
      <c r="E679" s="91"/>
      <c r="F679" s="91"/>
      <c r="G679" s="91"/>
      <c r="H679" s="92"/>
      <c r="I679" s="89"/>
      <c r="J679" s="89"/>
      <c r="K679" s="91"/>
      <c r="L679" s="94" t="s">
        <v>16</v>
      </c>
      <c r="M679" s="95" t="s">
        <v>135</v>
      </c>
      <c r="N679" s="95" t="s">
        <v>18</v>
      </c>
      <c r="O679" s="95" t="s">
        <v>136</v>
      </c>
      <c r="P679" s="95" t="s">
        <v>7</v>
      </c>
      <c r="Q679" s="94" t="s">
        <v>76</v>
      </c>
      <c r="R679" s="94" t="s">
        <v>40</v>
      </c>
    </row>
    <row r="680" spans="1:18" ht="21.75">
      <c r="A680" s="74">
        <v>228</v>
      </c>
      <c r="B680" s="75" t="s">
        <v>712</v>
      </c>
      <c r="C680" s="75" t="s">
        <v>35</v>
      </c>
      <c r="D680" s="71">
        <v>30074</v>
      </c>
      <c r="E680" s="76">
        <v>34469</v>
      </c>
      <c r="F680" s="76">
        <v>36815</v>
      </c>
      <c r="G680" s="72"/>
      <c r="H680" s="73"/>
      <c r="I680" s="75" t="s">
        <v>58</v>
      </c>
      <c r="J680" s="70"/>
      <c r="K680" s="76">
        <v>45200</v>
      </c>
      <c r="L680" s="77" t="s">
        <v>10</v>
      </c>
      <c r="M680" s="75" t="s">
        <v>639</v>
      </c>
      <c r="N680" s="75" t="s">
        <v>29</v>
      </c>
      <c r="O680" s="75" t="s">
        <v>616</v>
      </c>
      <c r="P680" s="75" t="s">
        <v>7</v>
      </c>
      <c r="Q680" s="77" t="s">
        <v>101</v>
      </c>
      <c r="R680" s="77" t="s">
        <v>76</v>
      </c>
    </row>
    <row r="681" spans="1:18" ht="21.75">
      <c r="A681" s="89" t="s">
        <v>1667</v>
      </c>
      <c r="B681" s="89"/>
      <c r="C681" s="89"/>
      <c r="D681" s="90"/>
      <c r="E681" s="91"/>
      <c r="F681" s="91"/>
      <c r="G681" s="91"/>
      <c r="H681" s="92"/>
      <c r="I681" s="89"/>
      <c r="J681" s="89"/>
      <c r="K681" s="91"/>
      <c r="L681" s="94" t="s">
        <v>16</v>
      </c>
      <c r="M681" s="95" t="s">
        <v>640</v>
      </c>
      <c r="N681" s="95" t="s">
        <v>611</v>
      </c>
      <c r="O681" s="95" t="s">
        <v>616</v>
      </c>
      <c r="P681" s="95" t="s">
        <v>471</v>
      </c>
      <c r="Q681" s="94" t="s">
        <v>21</v>
      </c>
      <c r="R681" s="94" t="s">
        <v>15</v>
      </c>
    </row>
    <row r="682" spans="1:18" ht="21.75">
      <c r="A682" s="74">
        <v>229</v>
      </c>
      <c r="B682" s="75" t="s">
        <v>2240</v>
      </c>
      <c r="C682" s="75" t="s">
        <v>35</v>
      </c>
      <c r="D682" s="71">
        <v>41243</v>
      </c>
      <c r="E682" s="76">
        <v>41243</v>
      </c>
      <c r="F682" s="76">
        <v>43549</v>
      </c>
      <c r="G682" s="72"/>
      <c r="H682" s="73"/>
      <c r="I682" s="75" t="s">
        <v>58</v>
      </c>
      <c r="J682" s="75" t="s">
        <v>837</v>
      </c>
      <c r="K682" s="76">
        <v>52505</v>
      </c>
      <c r="L682" s="77" t="s">
        <v>10</v>
      </c>
      <c r="M682" s="75" t="s">
        <v>845</v>
      </c>
      <c r="N682" s="75" t="s">
        <v>29</v>
      </c>
      <c r="O682" s="75" t="s">
        <v>846</v>
      </c>
      <c r="P682" s="75" t="s">
        <v>87</v>
      </c>
      <c r="Q682" s="77" t="s">
        <v>59</v>
      </c>
      <c r="R682" s="77" t="s">
        <v>60</v>
      </c>
    </row>
    <row r="683" spans="1:18" ht="21.75">
      <c r="A683" s="89" t="s">
        <v>1667</v>
      </c>
      <c r="B683" s="89"/>
      <c r="C683" s="89"/>
      <c r="D683" s="90"/>
      <c r="E683" s="91"/>
      <c r="F683" s="91"/>
      <c r="G683" s="91"/>
      <c r="H683" s="92"/>
      <c r="I683" s="89"/>
      <c r="J683" s="89"/>
      <c r="K683" s="91"/>
      <c r="L683" s="94" t="s">
        <v>16</v>
      </c>
      <c r="M683" s="95" t="s">
        <v>847</v>
      </c>
      <c r="N683" s="95" t="s">
        <v>18</v>
      </c>
      <c r="O683" s="95" t="s">
        <v>280</v>
      </c>
      <c r="P683" s="95" t="s">
        <v>734</v>
      </c>
      <c r="Q683" s="94" t="s">
        <v>27</v>
      </c>
      <c r="R683" s="94" t="s">
        <v>59</v>
      </c>
    </row>
    <row r="684" spans="1:18" ht="21.75">
      <c r="A684" s="74">
        <v>230</v>
      </c>
      <c r="B684" s="75" t="s">
        <v>713</v>
      </c>
      <c r="C684" s="75" t="s">
        <v>35</v>
      </c>
      <c r="D684" s="71">
        <v>32848</v>
      </c>
      <c r="E684" s="76">
        <v>34246</v>
      </c>
      <c r="F684" s="76">
        <v>38995</v>
      </c>
      <c r="G684" s="72"/>
      <c r="H684" s="73"/>
      <c r="I684" s="75" t="s">
        <v>2</v>
      </c>
      <c r="J684" s="70"/>
      <c r="K684" s="76">
        <v>45931</v>
      </c>
      <c r="L684" s="77" t="s">
        <v>10</v>
      </c>
      <c r="M684" s="75" t="s">
        <v>343</v>
      </c>
      <c r="N684" s="75" t="s">
        <v>29</v>
      </c>
      <c r="O684" s="75" t="s">
        <v>89</v>
      </c>
      <c r="P684" s="75" t="s">
        <v>31</v>
      </c>
      <c r="Q684" s="77" t="s">
        <v>15</v>
      </c>
      <c r="R684" s="77" t="s">
        <v>46</v>
      </c>
    </row>
    <row r="685" spans="1:18" ht="21.75">
      <c r="A685" s="89" t="s">
        <v>1667</v>
      </c>
      <c r="B685" s="89"/>
      <c r="C685" s="89"/>
      <c r="D685" s="90"/>
      <c r="E685" s="91"/>
      <c r="F685" s="91"/>
      <c r="G685" s="91"/>
      <c r="H685" s="92"/>
      <c r="I685" s="89"/>
      <c r="J685" s="89"/>
      <c r="K685" s="91"/>
      <c r="L685" s="94" t="s">
        <v>16</v>
      </c>
      <c r="M685" s="95" t="s">
        <v>124</v>
      </c>
      <c r="N685" s="95" t="s">
        <v>18</v>
      </c>
      <c r="O685" s="95" t="s">
        <v>89</v>
      </c>
      <c r="P685" s="95" t="s">
        <v>31</v>
      </c>
      <c r="Q685" s="94" t="s">
        <v>21</v>
      </c>
      <c r="R685" s="94" t="s">
        <v>15</v>
      </c>
    </row>
    <row r="686" spans="1:18" ht="21.75">
      <c r="A686" s="74">
        <v>231</v>
      </c>
      <c r="B686" s="75" t="s">
        <v>2539</v>
      </c>
      <c r="C686" s="75" t="s">
        <v>35</v>
      </c>
      <c r="D686" s="71">
        <v>40821</v>
      </c>
      <c r="E686" s="76">
        <v>40821</v>
      </c>
      <c r="F686" s="72">
        <v>44375</v>
      </c>
      <c r="G686" s="72"/>
      <c r="H686" s="73"/>
      <c r="I686" s="75" t="s">
        <v>58</v>
      </c>
      <c r="J686" s="70"/>
      <c r="K686" s="76">
        <v>53236</v>
      </c>
      <c r="L686" s="77" t="s">
        <v>10</v>
      </c>
      <c r="M686" s="75" t="s">
        <v>292</v>
      </c>
      <c r="N686" s="75" t="s">
        <v>29</v>
      </c>
      <c r="O686" s="75" t="s">
        <v>293</v>
      </c>
      <c r="P686" s="75" t="s">
        <v>7</v>
      </c>
      <c r="Q686" s="77" t="s">
        <v>38</v>
      </c>
      <c r="R686" s="77" t="s">
        <v>72</v>
      </c>
    </row>
    <row r="687" spans="1:18" ht="21.75">
      <c r="A687" s="89" t="s">
        <v>1667</v>
      </c>
      <c r="B687" s="89"/>
      <c r="C687" s="89"/>
      <c r="D687" s="90"/>
      <c r="E687" s="91"/>
      <c r="F687" s="91"/>
      <c r="G687" s="91"/>
      <c r="H687" s="92"/>
      <c r="I687" s="89"/>
      <c r="J687" s="89"/>
      <c r="K687" s="91"/>
      <c r="L687" s="94" t="s">
        <v>16</v>
      </c>
      <c r="M687" s="95" t="s">
        <v>848</v>
      </c>
      <c r="N687" s="95" t="s">
        <v>18</v>
      </c>
      <c r="O687" s="95" t="s">
        <v>849</v>
      </c>
      <c r="P687" s="95" t="s">
        <v>120</v>
      </c>
      <c r="Q687" s="94" t="s">
        <v>194</v>
      </c>
      <c r="R687" s="94" t="s">
        <v>38</v>
      </c>
    </row>
    <row r="688" spans="1:18" ht="21.75">
      <c r="A688" s="74">
        <v>232</v>
      </c>
      <c r="B688" s="75" t="s">
        <v>1932</v>
      </c>
      <c r="C688" s="75" t="s">
        <v>35</v>
      </c>
      <c r="D688" s="71">
        <v>40820</v>
      </c>
      <c r="E688" s="76">
        <v>40820</v>
      </c>
      <c r="F688" s="76">
        <v>42898</v>
      </c>
      <c r="G688" s="72"/>
      <c r="H688" s="73"/>
      <c r="I688" s="75" t="s">
        <v>58</v>
      </c>
      <c r="J688" s="70"/>
      <c r="K688" s="76">
        <v>53601</v>
      </c>
      <c r="L688" s="77" t="s">
        <v>10</v>
      </c>
      <c r="M688" s="75" t="s">
        <v>284</v>
      </c>
      <c r="N688" s="75" t="s">
        <v>29</v>
      </c>
      <c r="O688" s="75" t="s">
        <v>164</v>
      </c>
      <c r="P688" s="75" t="s">
        <v>7</v>
      </c>
      <c r="Q688" s="77" t="s">
        <v>38</v>
      </c>
      <c r="R688" s="77" t="s">
        <v>60</v>
      </c>
    </row>
    <row r="689" spans="1:18" ht="21.75">
      <c r="A689" s="89" t="s">
        <v>1667</v>
      </c>
      <c r="B689" s="89"/>
      <c r="C689" s="89"/>
      <c r="D689" s="90"/>
      <c r="E689" s="91"/>
      <c r="F689" s="91"/>
      <c r="G689" s="91"/>
      <c r="H689" s="92"/>
      <c r="I689" s="89"/>
      <c r="J689" s="89"/>
      <c r="K689" s="91"/>
      <c r="L689" s="94" t="s">
        <v>16</v>
      </c>
      <c r="M689" s="95" t="s">
        <v>163</v>
      </c>
      <c r="N689" s="95" t="s">
        <v>18</v>
      </c>
      <c r="O689" s="95" t="s">
        <v>164</v>
      </c>
      <c r="P689" s="95" t="s">
        <v>7</v>
      </c>
      <c r="Q689" s="94" t="s">
        <v>194</v>
      </c>
      <c r="R689" s="94" t="s">
        <v>38</v>
      </c>
    </row>
    <row r="690" spans="1:18" ht="21.75">
      <c r="A690" s="74">
        <v>233</v>
      </c>
      <c r="B690" s="75" t="s">
        <v>714</v>
      </c>
      <c r="C690" s="75" t="s">
        <v>35</v>
      </c>
      <c r="D690" s="71">
        <v>34151</v>
      </c>
      <c r="E690" s="76">
        <v>34151</v>
      </c>
      <c r="F690" s="76">
        <v>38595</v>
      </c>
      <c r="G690" s="72"/>
      <c r="H690" s="73"/>
      <c r="I690" s="75" t="s">
        <v>58</v>
      </c>
      <c r="J690" s="70"/>
      <c r="K690" s="76">
        <v>46296</v>
      </c>
      <c r="L690" s="77" t="s">
        <v>10</v>
      </c>
      <c r="M690" s="75" t="s">
        <v>639</v>
      </c>
      <c r="N690" s="75" t="s">
        <v>29</v>
      </c>
      <c r="O690" s="75" t="s">
        <v>616</v>
      </c>
      <c r="P690" s="75" t="s">
        <v>7</v>
      </c>
      <c r="Q690" s="77" t="s">
        <v>101</v>
      </c>
      <c r="R690" s="77" t="s">
        <v>47</v>
      </c>
    </row>
    <row r="691" spans="1:18" ht="21.75">
      <c r="A691" s="89" t="s">
        <v>1667</v>
      </c>
      <c r="B691" s="89"/>
      <c r="C691" s="89"/>
      <c r="D691" s="90"/>
      <c r="E691" s="91"/>
      <c r="F691" s="91"/>
      <c r="G691" s="91"/>
      <c r="H691" s="92"/>
      <c r="I691" s="89"/>
      <c r="J691" s="89"/>
      <c r="K691" s="91"/>
      <c r="L691" s="94" t="s">
        <v>16</v>
      </c>
      <c r="M691" s="95" t="s">
        <v>640</v>
      </c>
      <c r="N691" s="95" t="s">
        <v>611</v>
      </c>
      <c r="O691" s="95" t="s">
        <v>616</v>
      </c>
      <c r="P691" s="95" t="s">
        <v>471</v>
      </c>
      <c r="Q691" s="94" t="s">
        <v>81</v>
      </c>
      <c r="R691" s="94" t="s">
        <v>101</v>
      </c>
    </row>
    <row r="692" spans="1:18" ht="21.75">
      <c r="A692" s="74">
        <v>234</v>
      </c>
      <c r="B692" s="75" t="s">
        <v>715</v>
      </c>
      <c r="C692" s="75" t="s">
        <v>35</v>
      </c>
      <c r="D692" s="71">
        <v>35725</v>
      </c>
      <c r="E692" s="76">
        <v>35725</v>
      </c>
      <c r="F692" s="76">
        <v>37637</v>
      </c>
      <c r="G692" s="72"/>
      <c r="H692" s="73"/>
      <c r="I692" s="75" t="s">
        <v>2</v>
      </c>
      <c r="J692" s="75" t="s">
        <v>131</v>
      </c>
      <c r="K692" s="76">
        <v>48853</v>
      </c>
      <c r="L692" s="77" t="s">
        <v>10</v>
      </c>
      <c r="M692" s="75" t="s">
        <v>279</v>
      </c>
      <c r="N692" s="75" t="s">
        <v>29</v>
      </c>
      <c r="O692" s="75" t="s">
        <v>280</v>
      </c>
      <c r="P692" s="75" t="s">
        <v>7</v>
      </c>
      <c r="Q692" s="77" t="s">
        <v>79</v>
      </c>
      <c r="R692" s="77" t="s">
        <v>40</v>
      </c>
    </row>
    <row r="693" spans="1:18" ht="21.75">
      <c r="A693" s="89" t="s">
        <v>1667</v>
      </c>
      <c r="B693" s="89"/>
      <c r="C693" s="89"/>
      <c r="D693" s="90"/>
      <c r="E693" s="91"/>
      <c r="F693" s="91"/>
      <c r="G693" s="91"/>
      <c r="H693" s="92"/>
      <c r="I693" s="89"/>
      <c r="J693" s="89"/>
      <c r="K693" s="91"/>
      <c r="L693" s="94" t="s">
        <v>16</v>
      </c>
      <c r="M693" s="95" t="s">
        <v>135</v>
      </c>
      <c r="N693" s="95" t="s">
        <v>18</v>
      </c>
      <c r="O693" s="95" t="s">
        <v>136</v>
      </c>
      <c r="P693" s="95" t="s">
        <v>7</v>
      </c>
      <c r="Q693" s="94" t="s">
        <v>32</v>
      </c>
      <c r="R693" s="94" t="s">
        <v>79</v>
      </c>
    </row>
    <row r="694" spans="1:18" ht="21.75">
      <c r="A694" s="74">
        <v>235</v>
      </c>
      <c r="B694" s="75" t="s">
        <v>721</v>
      </c>
      <c r="C694" s="75" t="s">
        <v>96</v>
      </c>
      <c r="D694" s="71">
        <v>39601</v>
      </c>
      <c r="E694" s="76">
        <v>39601</v>
      </c>
      <c r="F694" s="72"/>
      <c r="G694" s="72"/>
      <c r="H694" s="73"/>
      <c r="I694" s="75" t="s">
        <v>58</v>
      </c>
      <c r="J694" s="70"/>
      <c r="K694" s="76">
        <v>51044</v>
      </c>
      <c r="L694" s="77" t="s">
        <v>3</v>
      </c>
      <c r="M694" s="75" t="s">
        <v>722</v>
      </c>
      <c r="N694" s="75" t="s">
        <v>88</v>
      </c>
      <c r="O694" s="75" t="s">
        <v>723</v>
      </c>
      <c r="P694" s="75" t="s">
        <v>120</v>
      </c>
      <c r="Q694" s="77" t="s">
        <v>99</v>
      </c>
      <c r="R694" s="77" t="s">
        <v>73</v>
      </c>
    </row>
    <row r="695" spans="1:18" ht="21.75">
      <c r="A695" s="70" t="s">
        <v>1667</v>
      </c>
      <c r="B695" s="70"/>
      <c r="C695" s="70"/>
      <c r="D695" s="71"/>
      <c r="E695" s="72"/>
      <c r="F695" s="72"/>
      <c r="G695" s="72"/>
      <c r="H695" s="73"/>
      <c r="I695" s="70"/>
      <c r="J695" s="70"/>
      <c r="K695" s="72"/>
      <c r="L695" s="77" t="s">
        <v>10</v>
      </c>
      <c r="M695" s="75" t="s">
        <v>307</v>
      </c>
      <c r="N695" s="75" t="s">
        <v>29</v>
      </c>
      <c r="O695" s="75" t="s">
        <v>308</v>
      </c>
      <c r="P695" s="75" t="s">
        <v>7</v>
      </c>
      <c r="Q695" s="77" t="s">
        <v>9</v>
      </c>
      <c r="R695" s="77" t="s">
        <v>78</v>
      </c>
    </row>
    <row r="696" spans="1:18" ht="21.75">
      <c r="A696" s="89" t="s">
        <v>1667</v>
      </c>
      <c r="B696" s="89"/>
      <c r="C696" s="89"/>
      <c r="D696" s="90"/>
      <c r="E696" s="91"/>
      <c r="F696" s="91"/>
      <c r="G696" s="91"/>
      <c r="H696" s="92"/>
      <c r="I696" s="89"/>
      <c r="J696" s="89"/>
      <c r="K696" s="91"/>
      <c r="L696" s="94" t="s">
        <v>16</v>
      </c>
      <c r="M696" s="95" t="s">
        <v>163</v>
      </c>
      <c r="N696" s="95" t="s">
        <v>18</v>
      </c>
      <c r="O696" s="95" t="s">
        <v>164</v>
      </c>
      <c r="P696" s="95" t="s">
        <v>120</v>
      </c>
      <c r="Q696" s="94" t="s">
        <v>40</v>
      </c>
      <c r="R696" s="94" t="s">
        <v>64</v>
      </c>
    </row>
    <row r="697" spans="1:18" ht="21.75">
      <c r="A697" s="74">
        <v>236</v>
      </c>
      <c r="B697" s="75" t="s">
        <v>724</v>
      </c>
      <c r="C697" s="75" t="s">
        <v>96</v>
      </c>
      <c r="D697" s="71">
        <v>41114</v>
      </c>
      <c r="E697" s="76">
        <v>41114</v>
      </c>
      <c r="F697" s="72"/>
      <c r="G697" s="72"/>
      <c r="H697" s="73"/>
      <c r="I697" s="75" t="s">
        <v>58</v>
      </c>
      <c r="J697" s="70"/>
      <c r="K697" s="76">
        <v>52871</v>
      </c>
      <c r="L697" s="77" t="s">
        <v>3</v>
      </c>
      <c r="M697" s="75" t="s">
        <v>725</v>
      </c>
      <c r="N697" s="75" t="s">
        <v>5</v>
      </c>
      <c r="O697" s="75" t="s">
        <v>605</v>
      </c>
      <c r="P697" s="75" t="s">
        <v>7</v>
      </c>
      <c r="Q697" s="77" t="s">
        <v>59</v>
      </c>
      <c r="R697" s="77" t="s">
        <v>109</v>
      </c>
    </row>
    <row r="698" spans="1:18" ht="21.75">
      <c r="A698" s="89" t="s">
        <v>1667</v>
      </c>
      <c r="B698" s="89"/>
      <c r="C698" s="89"/>
      <c r="D698" s="90"/>
      <c r="E698" s="91"/>
      <c r="F698" s="91"/>
      <c r="G698" s="91"/>
      <c r="H698" s="92"/>
      <c r="I698" s="89"/>
      <c r="J698" s="89"/>
      <c r="K698" s="91"/>
      <c r="L698" s="94" t="s">
        <v>16</v>
      </c>
      <c r="M698" s="95" t="s">
        <v>604</v>
      </c>
      <c r="N698" s="95" t="s">
        <v>18</v>
      </c>
      <c r="O698" s="95" t="s">
        <v>605</v>
      </c>
      <c r="P698" s="95" t="s">
        <v>7</v>
      </c>
      <c r="Q698" s="94" t="s">
        <v>27</v>
      </c>
      <c r="R698" s="94" t="s">
        <v>59</v>
      </c>
    </row>
    <row r="699" spans="1:18" ht="21.75">
      <c r="A699" s="74">
        <v>237</v>
      </c>
      <c r="B699" s="75" t="s">
        <v>726</v>
      </c>
      <c r="C699" s="75" t="s">
        <v>96</v>
      </c>
      <c r="D699" s="71">
        <v>42214</v>
      </c>
      <c r="E699" s="76">
        <v>42214</v>
      </c>
      <c r="F699" s="72"/>
      <c r="G699" s="72"/>
      <c r="H699" s="73"/>
      <c r="I699" s="75" t="s">
        <v>58</v>
      </c>
      <c r="J699" s="70"/>
      <c r="K699" s="76">
        <v>52140</v>
      </c>
      <c r="L699" s="77" t="s">
        <v>3</v>
      </c>
      <c r="M699" s="75" t="s">
        <v>727</v>
      </c>
      <c r="N699" s="75" t="s">
        <v>1884</v>
      </c>
      <c r="O699" s="75" t="s">
        <v>607</v>
      </c>
      <c r="P699" s="75" t="s">
        <v>728</v>
      </c>
      <c r="Q699" s="77" t="s">
        <v>121</v>
      </c>
      <c r="R699" s="77" t="s">
        <v>167</v>
      </c>
    </row>
    <row r="700" spans="1:18" ht="21.75">
      <c r="A700" s="70" t="s">
        <v>1667</v>
      </c>
      <c r="B700" s="70"/>
      <c r="C700" s="70"/>
      <c r="D700" s="71"/>
      <c r="E700" s="72"/>
      <c r="F700" s="72"/>
      <c r="G700" s="72"/>
      <c r="H700" s="73"/>
      <c r="I700" s="70"/>
      <c r="J700" s="70"/>
      <c r="K700" s="72"/>
      <c r="L700" s="77" t="s">
        <v>10</v>
      </c>
      <c r="M700" s="75" t="s">
        <v>729</v>
      </c>
      <c r="N700" s="75" t="s">
        <v>11</v>
      </c>
      <c r="O700" s="75" t="s">
        <v>730</v>
      </c>
      <c r="P700" s="75" t="s">
        <v>731</v>
      </c>
      <c r="Q700" s="77" t="s">
        <v>78</v>
      </c>
      <c r="R700" s="77" t="s">
        <v>121</v>
      </c>
    </row>
    <row r="701" spans="1:18" ht="21.75">
      <c r="A701" s="89" t="s">
        <v>1667</v>
      </c>
      <c r="B701" s="89"/>
      <c r="C701" s="89"/>
      <c r="D701" s="90"/>
      <c r="E701" s="91"/>
      <c r="F701" s="91"/>
      <c r="G701" s="91"/>
      <c r="H701" s="92"/>
      <c r="I701" s="89"/>
      <c r="J701" s="89"/>
      <c r="K701" s="91"/>
      <c r="L701" s="94" t="s">
        <v>16</v>
      </c>
      <c r="M701" s="95" t="s">
        <v>732</v>
      </c>
      <c r="N701" s="95" t="s">
        <v>233</v>
      </c>
      <c r="O701" s="95" t="s">
        <v>276</v>
      </c>
      <c r="P701" s="95" t="s">
        <v>7</v>
      </c>
      <c r="Q701" s="94" t="s">
        <v>41</v>
      </c>
      <c r="R701" s="94" t="s">
        <v>194</v>
      </c>
    </row>
    <row r="702" spans="1:18" ht="21.75">
      <c r="A702" s="74">
        <v>238</v>
      </c>
      <c r="B702" s="75" t="s">
        <v>1740</v>
      </c>
      <c r="C702" s="75" t="s">
        <v>96</v>
      </c>
      <c r="D702" s="71">
        <v>39539</v>
      </c>
      <c r="E702" s="76">
        <v>39408</v>
      </c>
      <c r="F702" s="72"/>
      <c r="G702" s="72"/>
      <c r="H702" s="73"/>
      <c r="I702" s="75" t="s">
        <v>58</v>
      </c>
      <c r="J702" s="70"/>
      <c r="K702" s="76">
        <v>49583</v>
      </c>
      <c r="L702" s="77" t="s">
        <v>3</v>
      </c>
      <c r="M702" s="75" t="s">
        <v>725</v>
      </c>
      <c r="N702" s="75" t="s">
        <v>5</v>
      </c>
      <c r="O702" s="75" t="s">
        <v>605</v>
      </c>
      <c r="P702" s="75" t="s">
        <v>7</v>
      </c>
      <c r="Q702" s="77" t="s">
        <v>41</v>
      </c>
      <c r="R702" s="77" t="s">
        <v>59</v>
      </c>
    </row>
    <row r="703" spans="1:18" ht="21.75">
      <c r="A703" s="70" t="s">
        <v>1667</v>
      </c>
      <c r="B703" s="70"/>
      <c r="C703" s="70"/>
      <c r="D703" s="71"/>
      <c r="E703" s="72"/>
      <c r="F703" s="72"/>
      <c r="G703" s="72"/>
      <c r="H703" s="73"/>
      <c r="I703" s="70"/>
      <c r="J703" s="70"/>
      <c r="K703" s="72"/>
      <c r="L703" s="77" t="s">
        <v>10</v>
      </c>
      <c r="M703" s="75" t="s">
        <v>740</v>
      </c>
      <c r="N703" s="75" t="s">
        <v>29</v>
      </c>
      <c r="O703" s="75" t="s">
        <v>605</v>
      </c>
      <c r="P703" s="75" t="s">
        <v>7</v>
      </c>
      <c r="Q703" s="77" t="s">
        <v>40</v>
      </c>
      <c r="R703" s="77" t="s">
        <v>41</v>
      </c>
    </row>
    <row r="704" spans="1:18" ht="21.75">
      <c r="A704" s="89" t="s">
        <v>1667</v>
      </c>
      <c r="B704" s="89"/>
      <c r="C704" s="89"/>
      <c r="D704" s="90"/>
      <c r="E704" s="91"/>
      <c r="F704" s="91"/>
      <c r="G704" s="91"/>
      <c r="H704" s="92"/>
      <c r="I704" s="89"/>
      <c r="J704" s="89"/>
      <c r="K704" s="91"/>
      <c r="L704" s="94" t="s">
        <v>16</v>
      </c>
      <c r="M704" s="95" t="s">
        <v>604</v>
      </c>
      <c r="N704" s="95" t="s">
        <v>18</v>
      </c>
      <c r="O704" s="95" t="s">
        <v>605</v>
      </c>
      <c r="P704" s="95" t="s">
        <v>7</v>
      </c>
      <c r="Q704" s="94" t="s">
        <v>76</v>
      </c>
      <c r="R704" s="94" t="s">
        <v>40</v>
      </c>
    </row>
    <row r="705" spans="1:18" ht="21.75">
      <c r="A705" s="74">
        <v>239</v>
      </c>
      <c r="B705" s="75" t="s">
        <v>1418</v>
      </c>
      <c r="C705" s="75" t="s">
        <v>96</v>
      </c>
      <c r="D705" s="71">
        <v>37551</v>
      </c>
      <c r="E705" s="76">
        <v>37551</v>
      </c>
      <c r="F705" s="72"/>
      <c r="G705" s="72"/>
      <c r="H705" s="73"/>
      <c r="I705" s="75" t="s">
        <v>58</v>
      </c>
      <c r="J705" s="70"/>
      <c r="K705" s="76">
        <v>50679</v>
      </c>
      <c r="L705" s="77" t="s">
        <v>3</v>
      </c>
      <c r="M705" s="75" t="s">
        <v>1419</v>
      </c>
      <c r="N705" s="75" t="s">
        <v>1884</v>
      </c>
      <c r="O705" s="75" t="s">
        <v>1420</v>
      </c>
      <c r="P705" s="75" t="s">
        <v>257</v>
      </c>
      <c r="Q705" s="77" t="s">
        <v>59</v>
      </c>
      <c r="R705" s="77" t="s">
        <v>60</v>
      </c>
    </row>
    <row r="706" spans="1:18" ht="21.75">
      <c r="A706" s="70" t="s">
        <v>1667</v>
      </c>
      <c r="B706" s="70"/>
      <c r="C706" s="70"/>
      <c r="D706" s="71"/>
      <c r="E706" s="72"/>
      <c r="F706" s="72"/>
      <c r="G706" s="72"/>
      <c r="H706" s="73"/>
      <c r="I706" s="70"/>
      <c r="J706" s="70"/>
      <c r="K706" s="72"/>
      <c r="L706" s="77" t="s">
        <v>10</v>
      </c>
      <c r="M706" s="75" t="s">
        <v>284</v>
      </c>
      <c r="N706" s="75" t="s">
        <v>29</v>
      </c>
      <c r="O706" s="75" t="s">
        <v>164</v>
      </c>
      <c r="P706" s="75" t="s">
        <v>7</v>
      </c>
      <c r="Q706" s="77" t="s">
        <v>41</v>
      </c>
      <c r="R706" s="77" t="s">
        <v>27</v>
      </c>
    </row>
    <row r="707" spans="1:18" ht="21.75">
      <c r="A707" s="89" t="s">
        <v>1667</v>
      </c>
      <c r="B707" s="89"/>
      <c r="C707" s="89"/>
      <c r="D707" s="90"/>
      <c r="E707" s="91"/>
      <c r="F707" s="91"/>
      <c r="G707" s="91"/>
      <c r="H707" s="92"/>
      <c r="I707" s="89"/>
      <c r="J707" s="89"/>
      <c r="K707" s="91"/>
      <c r="L707" s="94" t="s">
        <v>16</v>
      </c>
      <c r="M707" s="95" t="s">
        <v>163</v>
      </c>
      <c r="N707" s="95" t="s">
        <v>18</v>
      </c>
      <c r="O707" s="95" t="s">
        <v>164</v>
      </c>
      <c r="P707" s="95" t="s">
        <v>120</v>
      </c>
      <c r="Q707" s="94" t="s">
        <v>83</v>
      </c>
      <c r="R707" s="94" t="s">
        <v>8</v>
      </c>
    </row>
    <row r="708" spans="1:18" ht="21.75">
      <c r="A708" s="74">
        <v>240</v>
      </c>
      <c r="B708" s="75" t="s">
        <v>737</v>
      </c>
      <c r="C708" s="75" t="s">
        <v>96</v>
      </c>
      <c r="D708" s="71">
        <v>38215</v>
      </c>
      <c r="E708" s="76">
        <v>38215</v>
      </c>
      <c r="F708" s="72"/>
      <c r="G708" s="72"/>
      <c r="H708" s="73"/>
      <c r="I708" s="75" t="s">
        <v>58</v>
      </c>
      <c r="J708" s="70"/>
      <c r="K708" s="76">
        <v>49949</v>
      </c>
      <c r="L708" s="77" t="s">
        <v>3</v>
      </c>
      <c r="M708" s="75" t="s">
        <v>2203</v>
      </c>
      <c r="N708" s="75" t="s">
        <v>88</v>
      </c>
      <c r="O708" s="75" t="s">
        <v>2204</v>
      </c>
      <c r="P708" s="75" t="s">
        <v>31</v>
      </c>
      <c r="Q708" s="77" t="s">
        <v>99</v>
      </c>
      <c r="R708" s="77" t="s">
        <v>73</v>
      </c>
    </row>
    <row r="709" spans="1:18" ht="21.75">
      <c r="A709" s="70" t="s">
        <v>1667</v>
      </c>
      <c r="B709" s="70"/>
      <c r="C709" s="70"/>
      <c r="D709" s="71"/>
      <c r="E709" s="72"/>
      <c r="F709" s="72"/>
      <c r="G709" s="72"/>
      <c r="H709" s="73"/>
      <c r="I709" s="70"/>
      <c r="J709" s="70"/>
      <c r="K709" s="72"/>
      <c r="L709" s="77" t="s">
        <v>10</v>
      </c>
      <c r="M709" s="75" t="s">
        <v>52</v>
      </c>
      <c r="N709" s="75" t="s">
        <v>29</v>
      </c>
      <c r="O709" s="75" t="s">
        <v>6</v>
      </c>
      <c r="P709" s="75" t="s">
        <v>273</v>
      </c>
      <c r="Q709" s="77" t="s">
        <v>41</v>
      </c>
      <c r="R709" s="77" t="s">
        <v>9</v>
      </c>
    </row>
    <row r="710" spans="1:18" ht="21.75">
      <c r="A710" s="89" t="s">
        <v>1667</v>
      </c>
      <c r="B710" s="89"/>
      <c r="C710" s="89"/>
      <c r="D710" s="90"/>
      <c r="E710" s="91"/>
      <c r="F710" s="91"/>
      <c r="G710" s="91"/>
      <c r="H710" s="92"/>
      <c r="I710" s="89"/>
      <c r="J710" s="89"/>
      <c r="K710" s="91"/>
      <c r="L710" s="94" t="s">
        <v>16</v>
      </c>
      <c r="M710" s="95" t="s">
        <v>708</v>
      </c>
      <c r="N710" s="95" t="s">
        <v>18</v>
      </c>
      <c r="O710" s="95" t="s">
        <v>6</v>
      </c>
      <c r="P710" s="95" t="s">
        <v>273</v>
      </c>
      <c r="Q710" s="94" t="s">
        <v>79</v>
      </c>
      <c r="R710" s="94" t="s">
        <v>8</v>
      </c>
    </row>
    <row r="711" spans="1:18" ht="21.75">
      <c r="A711" s="74">
        <v>241</v>
      </c>
      <c r="B711" s="75" t="s">
        <v>1787</v>
      </c>
      <c r="C711" s="75" t="s">
        <v>96</v>
      </c>
      <c r="D711" s="71">
        <v>42726</v>
      </c>
      <c r="E711" s="76">
        <v>42726</v>
      </c>
      <c r="F711" s="72"/>
      <c r="G711" s="72"/>
      <c r="H711" s="73"/>
      <c r="I711" s="75" t="s">
        <v>58</v>
      </c>
      <c r="J711" s="70"/>
      <c r="K711" s="76">
        <v>51775</v>
      </c>
      <c r="L711" s="77" t="s">
        <v>3</v>
      </c>
      <c r="M711" s="75" t="s">
        <v>772</v>
      </c>
      <c r="N711" s="75" t="s">
        <v>88</v>
      </c>
      <c r="O711" s="75" t="s">
        <v>616</v>
      </c>
      <c r="P711" s="75" t="s">
        <v>7</v>
      </c>
      <c r="Q711" s="77" t="s">
        <v>99</v>
      </c>
      <c r="R711" s="77" t="s">
        <v>495</v>
      </c>
    </row>
    <row r="712" spans="1:18" ht="21.75">
      <c r="A712" s="70" t="s">
        <v>1667</v>
      </c>
      <c r="B712" s="70"/>
      <c r="C712" s="70"/>
      <c r="D712" s="71"/>
      <c r="E712" s="72"/>
      <c r="F712" s="72"/>
      <c r="G712" s="72"/>
      <c r="H712" s="73"/>
      <c r="I712" s="70"/>
      <c r="J712" s="70"/>
      <c r="K712" s="72"/>
      <c r="L712" s="77" t="s">
        <v>10</v>
      </c>
      <c r="M712" s="75" t="s">
        <v>614</v>
      </c>
      <c r="N712" s="75" t="s">
        <v>29</v>
      </c>
      <c r="O712" s="75" t="s">
        <v>613</v>
      </c>
      <c r="P712" s="75" t="s">
        <v>7</v>
      </c>
      <c r="Q712" s="77" t="s">
        <v>194</v>
      </c>
      <c r="R712" s="77" t="s">
        <v>59</v>
      </c>
    </row>
    <row r="713" spans="1:18" ht="21.75">
      <c r="A713" s="89" t="s">
        <v>1667</v>
      </c>
      <c r="B713" s="89"/>
      <c r="C713" s="89"/>
      <c r="D713" s="90"/>
      <c r="E713" s="91"/>
      <c r="F713" s="91"/>
      <c r="G713" s="91"/>
      <c r="H713" s="92"/>
      <c r="I713" s="89"/>
      <c r="J713" s="89"/>
      <c r="K713" s="91"/>
      <c r="L713" s="94" t="s">
        <v>16</v>
      </c>
      <c r="M713" s="95" t="s">
        <v>615</v>
      </c>
      <c r="N713" s="95" t="s">
        <v>18</v>
      </c>
      <c r="O713" s="95" t="s">
        <v>616</v>
      </c>
      <c r="P713" s="95" t="s">
        <v>231</v>
      </c>
      <c r="Q713" s="94" t="s">
        <v>8</v>
      </c>
      <c r="R713" s="94" t="s">
        <v>9</v>
      </c>
    </row>
    <row r="714" spans="1:18" ht="21.75">
      <c r="A714" s="74">
        <v>242</v>
      </c>
      <c r="B714" s="75" t="s">
        <v>2241</v>
      </c>
      <c r="C714" s="75" t="s">
        <v>96</v>
      </c>
      <c r="D714" s="71">
        <v>36800</v>
      </c>
      <c r="E714" s="76">
        <v>36800</v>
      </c>
      <c r="F714" s="72"/>
      <c r="G714" s="72"/>
      <c r="H714" s="73"/>
      <c r="I714" s="75" t="s">
        <v>58</v>
      </c>
      <c r="J714" s="70"/>
      <c r="K714" s="76">
        <v>48853</v>
      </c>
      <c r="L714" s="77" t="s">
        <v>3</v>
      </c>
      <c r="M714" s="75" t="s">
        <v>2243</v>
      </c>
      <c r="N714" s="75" t="s">
        <v>88</v>
      </c>
      <c r="O714" s="75" t="s">
        <v>2368</v>
      </c>
      <c r="P714" s="75" t="s">
        <v>20</v>
      </c>
      <c r="Q714" s="77" t="s">
        <v>1837</v>
      </c>
      <c r="R714" s="77" t="s">
        <v>2360</v>
      </c>
    </row>
    <row r="715" spans="1:18" ht="21.75">
      <c r="A715" s="70" t="s">
        <v>1667</v>
      </c>
      <c r="B715" s="70"/>
      <c r="C715" s="70"/>
      <c r="D715" s="71"/>
      <c r="E715" s="72"/>
      <c r="F715" s="72"/>
      <c r="G715" s="72"/>
      <c r="H715" s="73"/>
      <c r="I715" s="70"/>
      <c r="J715" s="70"/>
      <c r="K715" s="72"/>
      <c r="L715" s="77" t="s">
        <v>10</v>
      </c>
      <c r="M715" s="75" t="s">
        <v>279</v>
      </c>
      <c r="N715" s="75" t="s">
        <v>29</v>
      </c>
      <c r="O715" s="75" t="s">
        <v>280</v>
      </c>
      <c r="P715" s="75" t="s">
        <v>7</v>
      </c>
      <c r="Q715" s="77" t="s">
        <v>40</v>
      </c>
      <c r="R715" s="77" t="s">
        <v>8</v>
      </c>
    </row>
    <row r="716" spans="1:18" ht="21.75">
      <c r="A716" s="89" t="s">
        <v>1667</v>
      </c>
      <c r="B716" s="89"/>
      <c r="C716" s="89"/>
      <c r="D716" s="90"/>
      <c r="E716" s="91"/>
      <c r="F716" s="91"/>
      <c r="G716" s="91"/>
      <c r="H716" s="92"/>
      <c r="I716" s="89"/>
      <c r="J716" s="89"/>
      <c r="K716" s="91"/>
      <c r="L716" s="94" t="s">
        <v>16</v>
      </c>
      <c r="M716" s="95" t="s">
        <v>135</v>
      </c>
      <c r="N716" s="95" t="s">
        <v>18</v>
      </c>
      <c r="O716" s="95" t="s">
        <v>136</v>
      </c>
      <c r="P716" s="95" t="s">
        <v>20</v>
      </c>
      <c r="Q716" s="94" t="s">
        <v>32</v>
      </c>
      <c r="R716" s="94" t="s">
        <v>79</v>
      </c>
    </row>
    <row r="717" spans="1:18" ht="21.75">
      <c r="A717" s="74">
        <v>243</v>
      </c>
      <c r="B717" s="75" t="s">
        <v>2049</v>
      </c>
      <c r="C717" s="75" t="s">
        <v>96</v>
      </c>
      <c r="D717" s="71">
        <v>43556</v>
      </c>
      <c r="E717" s="76">
        <v>43556</v>
      </c>
      <c r="F717" s="72"/>
      <c r="G717" s="72"/>
      <c r="H717" s="73"/>
      <c r="I717" s="75" t="s">
        <v>58</v>
      </c>
      <c r="J717" s="70"/>
      <c r="K717" s="76">
        <v>55062</v>
      </c>
      <c r="L717" s="77" t="s">
        <v>3</v>
      </c>
      <c r="M717" s="75" t="s">
        <v>2050</v>
      </c>
      <c r="N717" s="75" t="s">
        <v>1884</v>
      </c>
      <c r="O717" s="75" t="s">
        <v>2056</v>
      </c>
      <c r="P717" s="75" t="s">
        <v>441</v>
      </c>
      <c r="Q717" s="77" t="s">
        <v>167</v>
      </c>
      <c r="R717" s="77" t="s">
        <v>1837</v>
      </c>
    </row>
    <row r="718" spans="1:18" ht="21.75">
      <c r="A718" s="89" t="s">
        <v>1667</v>
      </c>
      <c r="B718" s="89"/>
      <c r="C718" s="89"/>
      <c r="D718" s="90"/>
      <c r="E718" s="91"/>
      <c r="F718" s="91"/>
      <c r="G718" s="91"/>
      <c r="H718" s="92"/>
      <c r="I718" s="89"/>
      <c r="J718" s="89"/>
      <c r="K718" s="91"/>
      <c r="L718" s="94" t="s">
        <v>16</v>
      </c>
      <c r="M718" s="95" t="s">
        <v>2051</v>
      </c>
      <c r="N718" s="95" t="s">
        <v>1996</v>
      </c>
      <c r="O718" s="95" t="s">
        <v>1295</v>
      </c>
      <c r="P718" s="95" t="s">
        <v>2369</v>
      </c>
      <c r="Q718" s="94" t="s">
        <v>99</v>
      </c>
      <c r="R718" s="94" t="s">
        <v>167</v>
      </c>
    </row>
    <row r="719" spans="1:18" ht="21.75">
      <c r="A719" s="74">
        <v>244</v>
      </c>
      <c r="B719" s="75" t="s">
        <v>750</v>
      </c>
      <c r="C719" s="75" t="s">
        <v>96</v>
      </c>
      <c r="D719" s="71">
        <v>34477</v>
      </c>
      <c r="E719" s="76">
        <v>34477</v>
      </c>
      <c r="F719" s="72"/>
      <c r="G719" s="72"/>
      <c r="H719" s="73"/>
      <c r="I719" s="75" t="s">
        <v>58</v>
      </c>
      <c r="J719" s="70"/>
      <c r="K719" s="76">
        <v>48488</v>
      </c>
      <c r="L719" s="77" t="s">
        <v>3</v>
      </c>
      <c r="M719" s="75" t="s">
        <v>751</v>
      </c>
      <c r="N719" s="75" t="s">
        <v>599</v>
      </c>
      <c r="O719" s="75" t="s">
        <v>752</v>
      </c>
      <c r="P719" s="75" t="s">
        <v>753</v>
      </c>
      <c r="Q719" s="77" t="s">
        <v>27</v>
      </c>
      <c r="R719" s="77" t="s">
        <v>78</v>
      </c>
    </row>
    <row r="720" spans="1:18" ht="21.75">
      <c r="A720" s="70" t="s">
        <v>1667</v>
      </c>
      <c r="B720" s="70"/>
      <c r="C720" s="70"/>
      <c r="D720" s="71"/>
      <c r="E720" s="72"/>
      <c r="F720" s="72"/>
      <c r="G720" s="72"/>
      <c r="H720" s="73"/>
      <c r="I720" s="70"/>
      <c r="J720" s="70"/>
      <c r="K720" s="72"/>
      <c r="L720" s="77" t="s">
        <v>10</v>
      </c>
      <c r="M720" s="75" t="s">
        <v>39</v>
      </c>
      <c r="N720" s="75" t="s">
        <v>29</v>
      </c>
      <c r="O720" s="75" t="s">
        <v>37</v>
      </c>
      <c r="P720" s="75" t="s">
        <v>7</v>
      </c>
      <c r="Q720" s="77" t="s">
        <v>54</v>
      </c>
      <c r="R720" s="77" t="s">
        <v>26</v>
      </c>
    </row>
    <row r="721" spans="1:31" ht="21.75">
      <c r="A721" s="89" t="s">
        <v>1667</v>
      </c>
      <c r="B721" s="89"/>
      <c r="C721" s="89"/>
      <c r="D721" s="90"/>
      <c r="E721" s="91"/>
      <c r="F721" s="91"/>
      <c r="G721" s="91"/>
      <c r="H721" s="92"/>
      <c r="I721" s="89"/>
      <c r="J721" s="89"/>
      <c r="K721" s="91"/>
      <c r="L721" s="94" t="s">
        <v>16</v>
      </c>
      <c r="M721" s="95" t="s">
        <v>84</v>
      </c>
      <c r="N721" s="95" t="s">
        <v>18</v>
      </c>
      <c r="O721" s="95" t="s">
        <v>37</v>
      </c>
      <c r="P721" s="95" t="s">
        <v>106</v>
      </c>
      <c r="Q721" s="94" t="s">
        <v>46</v>
      </c>
      <c r="R721" s="94" t="s">
        <v>54</v>
      </c>
    </row>
    <row r="722" spans="1:31" ht="21.75">
      <c r="A722" s="74">
        <v>245</v>
      </c>
      <c r="B722" s="75" t="s">
        <v>2370</v>
      </c>
      <c r="C722" s="75" t="s">
        <v>96</v>
      </c>
      <c r="D722" s="71">
        <v>40819</v>
      </c>
      <c r="E722" s="76">
        <v>40301</v>
      </c>
      <c r="F722" s="72"/>
      <c r="G722" s="72"/>
      <c r="H722" s="73"/>
      <c r="I722" s="75" t="s">
        <v>58</v>
      </c>
      <c r="J722" s="70"/>
      <c r="K722" s="76">
        <v>51775</v>
      </c>
      <c r="L722" s="77" t="s">
        <v>3</v>
      </c>
      <c r="M722" s="75" t="s">
        <v>772</v>
      </c>
      <c r="N722" s="75" t="s">
        <v>88</v>
      </c>
      <c r="O722" s="75" t="s">
        <v>616</v>
      </c>
      <c r="P722" s="75" t="s">
        <v>7</v>
      </c>
      <c r="Q722" s="77" t="s">
        <v>73</v>
      </c>
      <c r="R722" s="77" t="s">
        <v>2313</v>
      </c>
    </row>
    <row r="723" spans="1:31" ht="21.75">
      <c r="A723" s="70" t="s">
        <v>1667</v>
      </c>
      <c r="B723" s="70"/>
      <c r="C723" s="70"/>
      <c r="D723" s="71"/>
      <c r="E723" s="72"/>
      <c r="F723" s="72"/>
      <c r="G723" s="72"/>
      <c r="H723" s="73"/>
      <c r="I723" s="70"/>
      <c r="J723" s="70"/>
      <c r="K723" s="72"/>
      <c r="L723" s="77" t="s">
        <v>10</v>
      </c>
      <c r="M723" s="75" t="s">
        <v>614</v>
      </c>
      <c r="N723" s="75" t="s">
        <v>29</v>
      </c>
      <c r="O723" s="75" t="s">
        <v>613</v>
      </c>
      <c r="P723" s="75" t="s">
        <v>87</v>
      </c>
      <c r="Q723" s="77" t="s">
        <v>194</v>
      </c>
      <c r="R723" s="77" t="s">
        <v>99</v>
      </c>
    </row>
    <row r="724" spans="1:31" ht="21.75">
      <c r="A724" s="89" t="s">
        <v>1667</v>
      </c>
      <c r="B724" s="89"/>
      <c r="C724" s="89"/>
      <c r="D724" s="90"/>
      <c r="E724" s="91"/>
      <c r="F724" s="91"/>
      <c r="G724" s="91"/>
      <c r="H724" s="92"/>
      <c r="I724" s="89"/>
      <c r="J724" s="89"/>
      <c r="K724" s="91"/>
      <c r="L724" s="94" t="s">
        <v>16</v>
      </c>
      <c r="M724" s="95" t="s">
        <v>615</v>
      </c>
      <c r="N724" s="95" t="s">
        <v>18</v>
      </c>
      <c r="O724" s="95" t="s">
        <v>616</v>
      </c>
      <c r="P724" s="95" t="s">
        <v>7</v>
      </c>
      <c r="Q724" s="94" t="s">
        <v>41</v>
      </c>
      <c r="R724" s="94" t="s">
        <v>194</v>
      </c>
      <c r="U724" s="116"/>
      <c r="V724" s="116"/>
      <c r="W724" s="116"/>
      <c r="X724" s="116"/>
      <c r="Y724" s="116"/>
      <c r="Z724" s="116"/>
      <c r="AA724" s="116"/>
      <c r="AB724" s="116"/>
    </row>
    <row r="725" spans="1:31" ht="43.5">
      <c r="A725" s="143">
        <v>246</v>
      </c>
      <c r="B725" s="110" t="s">
        <v>763</v>
      </c>
      <c r="C725" s="110" t="s">
        <v>96</v>
      </c>
      <c r="D725" s="111">
        <v>41837</v>
      </c>
      <c r="E725" s="112">
        <v>41837</v>
      </c>
      <c r="F725" s="112"/>
      <c r="G725" s="112"/>
      <c r="H725" s="113"/>
      <c r="I725" s="110" t="s">
        <v>58</v>
      </c>
      <c r="J725" s="110"/>
      <c r="K725" s="112">
        <v>52140</v>
      </c>
      <c r="L725" s="114" t="s">
        <v>3</v>
      </c>
      <c r="M725" s="115" t="s">
        <v>2540</v>
      </c>
      <c r="N725" s="110" t="s">
        <v>764</v>
      </c>
      <c r="O725" s="110" t="s">
        <v>765</v>
      </c>
      <c r="P725" s="110" t="s">
        <v>766</v>
      </c>
      <c r="Q725" s="114" t="s">
        <v>121</v>
      </c>
      <c r="R725" s="114" t="s">
        <v>60</v>
      </c>
      <c r="AC725" s="116"/>
      <c r="AD725" s="116"/>
      <c r="AE725" s="116"/>
    </row>
    <row r="726" spans="1:31" s="116" customFormat="1" ht="21.75">
      <c r="A726" s="70" t="s">
        <v>1667</v>
      </c>
      <c r="B726" s="70"/>
      <c r="C726" s="70"/>
      <c r="D726" s="71"/>
      <c r="E726" s="72"/>
      <c r="F726" s="72"/>
      <c r="G726" s="72"/>
      <c r="H726" s="73"/>
      <c r="I726" s="70"/>
      <c r="J726" s="70"/>
      <c r="K726" s="72"/>
      <c r="L726" s="77" t="s">
        <v>10</v>
      </c>
      <c r="M726" s="75" t="s">
        <v>767</v>
      </c>
      <c r="N726" s="75" t="s">
        <v>1929</v>
      </c>
      <c r="O726" s="75" t="s">
        <v>765</v>
      </c>
      <c r="P726" s="75" t="s">
        <v>766</v>
      </c>
      <c r="Q726" s="77" t="s">
        <v>78</v>
      </c>
      <c r="R726" s="77" t="s">
        <v>121</v>
      </c>
      <c r="S726"/>
      <c r="T726"/>
      <c r="U726"/>
      <c r="V726"/>
      <c r="W726"/>
      <c r="X726"/>
      <c r="Y726"/>
      <c r="Z726"/>
      <c r="AA726"/>
      <c r="AB726"/>
      <c r="AC726"/>
      <c r="AD726"/>
      <c r="AE726"/>
    </row>
    <row r="727" spans="1:31" ht="21.75">
      <c r="A727" s="89" t="s">
        <v>1667</v>
      </c>
      <c r="B727" s="89"/>
      <c r="C727" s="89"/>
      <c r="D727" s="90"/>
      <c r="E727" s="91"/>
      <c r="F727" s="91"/>
      <c r="G727" s="91"/>
      <c r="H727" s="92"/>
      <c r="I727" s="89"/>
      <c r="J727" s="89"/>
      <c r="K727" s="91"/>
      <c r="L727" s="94" t="s">
        <v>16</v>
      </c>
      <c r="M727" s="95" t="s">
        <v>84</v>
      </c>
      <c r="N727" s="95" t="s">
        <v>18</v>
      </c>
      <c r="O727" s="95" t="s">
        <v>37</v>
      </c>
      <c r="P727" s="95" t="s">
        <v>31</v>
      </c>
      <c r="Q727" s="94" t="s">
        <v>64</v>
      </c>
      <c r="R727" s="94" t="s">
        <v>78</v>
      </c>
    </row>
    <row r="728" spans="1:31" ht="21.75">
      <c r="A728" s="74">
        <v>247</v>
      </c>
      <c r="B728" s="75" t="s">
        <v>1741</v>
      </c>
      <c r="C728" s="75" t="s">
        <v>96</v>
      </c>
      <c r="D728" s="71">
        <v>38989</v>
      </c>
      <c r="E728" s="76">
        <v>38989</v>
      </c>
      <c r="F728" s="72"/>
      <c r="G728" s="72"/>
      <c r="H728" s="73"/>
      <c r="I728" s="75" t="s">
        <v>58</v>
      </c>
      <c r="J728" s="70"/>
      <c r="K728" s="76">
        <v>51775</v>
      </c>
      <c r="L728" s="77" t="s">
        <v>3</v>
      </c>
      <c r="M728" s="75" t="s">
        <v>642</v>
      </c>
      <c r="N728" s="75" t="s">
        <v>1884</v>
      </c>
      <c r="O728" s="75" t="s">
        <v>643</v>
      </c>
      <c r="P728" s="75" t="s">
        <v>1742</v>
      </c>
      <c r="Q728" s="77" t="s">
        <v>72</v>
      </c>
      <c r="R728" s="77" t="s">
        <v>495</v>
      </c>
    </row>
    <row r="729" spans="1:31" ht="21.75">
      <c r="A729" s="70" t="s">
        <v>1667</v>
      </c>
      <c r="B729" s="70"/>
      <c r="C729" s="70"/>
      <c r="D729" s="71"/>
      <c r="E729" s="72"/>
      <c r="F729" s="72"/>
      <c r="G729" s="72"/>
      <c r="H729" s="73"/>
      <c r="I729" s="70"/>
      <c r="J729" s="70"/>
      <c r="K729" s="72"/>
      <c r="L729" s="77" t="s">
        <v>10</v>
      </c>
      <c r="M729" s="75" t="s">
        <v>850</v>
      </c>
      <c r="N729" s="75" t="s">
        <v>29</v>
      </c>
      <c r="O729" s="75" t="s">
        <v>851</v>
      </c>
      <c r="P729" s="75" t="s">
        <v>87</v>
      </c>
      <c r="Q729" s="77" t="s">
        <v>27</v>
      </c>
      <c r="R729" s="77" t="s">
        <v>78</v>
      </c>
    </row>
    <row r="730" spans="1:31" ht="21.75">
      <c r="A730" s="89" t="s">
        <v>1667</v>
      </c>
      <c r="B730" s="89"/>
      <c r="C730" s="89"/>
      <c r="D730" s="90"/>
      <c r="E730" s="91"/>
      <c r="F730" s="91"/>
      <c r="G730" s="91"/>
      <c r="H730" s="92"/>
      <c r="I730" s="89"/>
      <c r="J730" s="89"/>
      <c r="K730" s="91"/>
      <c r="L730" s="94" t="s">
        <v>16</v>
      </c>
      <c r="M730" s="95" t="s">
        <v>289</v>
      </c>
      <c r="N730" s="95" t="s">
        <v>18</v>
      </c>
      <c r="O730" s="95" t="s">
        <v>290</v>
      </c>
      <c r="P730" s="95" t="s">
        <v>90</v>
      </c>
      <c r="Q730" s="94" t="s">
        <v>40</v>
      </c>
      <c r="R730" s="94" t="s">
        <v>64</v>
      </c>
    </row>
    <row r="731" spans="1:31" ht="21.75">
      <c r="A731" s="74">
        <v>248</v>
      </c>
      <c r="B731" s="75" t="s">
        <v>1933</v>
      </c>
      <c r="C731" s="75" t="s">
        <v>96</v>
      </c>
      <c r="D731" s="71">
        <v>43437</v>
      </c>
      <c r="E731" s="76">
        <v>43437</v>
      </c>
      <c r="F731" s="72"/>
      <c r="G731" s="72"/>
      <c r="H731" s="73"/>
      <c r="I731" s="75" t="s">
        <v>58</v>
      </c>
      <c r="J731" s="70"/>
      <c r="K731" s="76">
        <v>53966</v>
      </c>
      <c r="L731" s="77" t="s">
        <v>3</v>
      </c>
      <c r="M731" s="75" t="s">
        <v>642</v>
      </c>
      <c r="N731" s="75" t="s">
        <v>1884</v>
      </c>
      <c r="O731" s="75" t="s">
        <v>643</v>
      </c>
      <c r="P731" s="75" t="s">
        <v>812</v>
      </c>
      <c r="Q731" s="77" t="s">
        <v>73</v>
      </c>
      <c r="R731" s="77" t="s">
        <v>1837</v>
      </c>
    </row>
    <row r="732" spans="1:31" ht="21.75">
      <c r="A732" s="70" t="s">
        <v>1667</v>
      </c>
      <c r="B732" s="70"/>
      <c r="C732" s="70"/>
      <c r="D732" s="71"/>
      <c r="E732" s="72"/>
      <c r="F732" s="72"/>
      <c r="G732" s="72"/>
      <c r="H732" s="73"/>
      <c r="I732" s="70"/>
      <c r="J732" s="70"/>
      <c r="K732" s="72"/>
      <c r="L732" s="77" t="s">
        <v>10</v>
      </c>
      <c r="M732" s="75" t="s">
        <v>1934</v>
      </c>
      <c r="N732" s="75" t="s">
        <v>272</v>
      </c>
      <c r="O732" s="75" t="s">
        <v>1935</v>
      </c>
      <c r="P732" s="75" t="s">
        <v>579</v>
      </c>
      <c r="Q732" s="77" t="s">
        <v>99</v>
      </c>
      <c r="R732" s="77" t="s">
        <v>167</v>
      </c>
    </row>
    <row r="733" spans="1:31" ht="21.75">
      <c r="A733" s="89" t="s">
        <v>1667</v>
      </c>
      <c r="B733" s="89"/>
      <c r="C733" s="89"/>
      <c r="D733" s="90"/>
      <c r="E733" s="91"/>
      <c r="F733" s="91"/>
      <c r="G733" s="91"/>
      <c r="H733" s="92"/>
      <c r="I733" s="89"/>
      <c r="J733" s="89"/>
      <c r="K733" s="91"/>
      <c r="L733" s="94" t="s">
        <v>16</v>
      </c>
      <c r="M733" s="95" t="s">
        <v>1936</v>
      </c>
      <c r="N733" s="95" t="s">
        <v>233</v>
      </c>
      <c r="O733" s="95" t="s">
        <v>1937</v>
      </c>
      <c r="P733" s="95" t="s">
        <v>579</v>
      </c>
      <c r="Q733" s="94" t="s">
        <v>78</v>
      </c>
      <c r="R733" s="94" t="s">
        <v>99</v>
      </c>
    </row>
    <row r="734" spans="1:31" ht="21.75">
      <c r="A734" s="74">
        <v>249</v>
      </c>
      <c r="B734" s="75" t="s">
        <v>1789</v>
      </c>
      <c r="C734" s="75" t="s">
        <v>96</v>
      </c>
      <c r="D734" s="71">
        <v>42765</v>
      </c>
      <c r="E734" s="76">
        <v>42765</v>
      </c>
      <c r="F734" s="72"/>
      <c r="G734" s="72"/>
      <c r="H734" s="73"/>
      <c r="I734" s="75" t="s">
        <v>58</v>
      </c>
      <c r="J734" s="70"/>
      <c r="K734" s="76">
        <v>54332</v>
      </c>
      <c r="L734" s="77" t="s">
        <v>3</v>
      </c>
      <c r="M734" s="75" t="s">
        <v>642</v>
      </c>
      <c r="N734" s="75" t="s">
        <v>1884</v>
      </c>
      <c r="O734" s="75" t="s">
        <v>643</v>
      </c>
      <c r="P734" s="75" t="s">
        <v>2373</v>
      </c>
      <c r="Q734" s="77" t="s">
        <v>117</v>
      </c>
      <c r="R734" s="77" t="s">
        <v>495</v>
      </c>
    </row>
    <row r="735" spans="1:31" ht="21.75">
      <c r="A735" s="70" t="s">
        <v>1667</v>
      </c>
      <c r="B735" s="70"/>
      <c r="C735" s="70"/>
      <c r="D735" s="71"/>
      <c r="E735" s="72"/>
      <c r="F735" s="72"/>
      <c r="G735" s="72"/>
      <c r="H735" s="73"/>
      <c r="I735" s="70"/>
      <c r="J735" s="70"/>
      <c r="K735" s="72"/>
      <c r="L735" s="77" t="s">
        <v>10</v>
      </c>
      <c r="M735" s="75" t="s">
        <v>1739</v>
      </c>
      <c r="N735" s="75" t="s">
        <v>1903</v>
      </c>
      <c r="O735" s="75" t="s">
        <v>643</v>
      </c>
      <c r="P735" s="75" t="s">
        <v>2373</v>
      </c>
      <c r="Q735" s="77" t="s">
        <v>60</v>
      </c>
      <c r="R735" s="77" t="s">
        <v>117</v>
      </c>
    </row>
    <row r="736" spans="1:31" ht="21.75">
      <c r="A736" s="89" t="s">
        <v>1667</v>
      </c>
      <c r="B736" s="89"/>
      <c r="C736" s="89"/>
      <c r="D736" s="90"/>
      <c r="E736" s="91"/>
      <c r="F736" s="91"/>
      <c r="G736" s="91"/>
      <c r="H736" s="92"/>
      <c r="I736" s="89"/>
      <c r="J736" s="89"/>
      <c r="K736" s="91"/>
      <c r="L736" s="94" t="s">
        <v>16</v>
      </c>
      <c r="M736" s="95" t="s">
        <v>289</v>
      </c>
      <c r="N736" s="95" t="s">
        <v>18</v>
      </c>
      <c r="O736" s="95" t="s">
        <v>290</v>
      </c>
      <c r="P736" s="95" t="s">
        <v>7</v>
      </c>
      <c r="Q736" s="94" t="s">
        <v>59</v>
      </c>
      <c r="R736" s="94" t="s">
        <v>72</v>
      </c>
    </row>
    <row r="737" spans="1:31" ht="21.75">
      <c r="A737" s="74">
        <v>250</v>
      </c>
      <c r="B737" s="75" t="s">
        <v>2121</v>
      </c>
      <c r="C737" s="75" t="s">
        <v>96</v>
      </c>
      <c r="D737" s="71">
        <v>43661</v>
      </c>
      <c r="E737" s="76">
        <v>43661</v>
      </c>
      <c r="F737" s="72"/>
      <c r="G737" s="72"/>
      <c r="H737" s="73"/>
      <c r="I737" s="75" t="s">
        <v>58</v>
      </c>
      <c r="J737" s="70"/>
      <c r="K737" s="76">
        <v>49218</v>
      </c>
      <c r="L737" s="77" t="s">
        <v>3</v>
      </c>
      <c r="M737" s="75" t="s">
        <v>771</v>
      </c>
      <c r="N737" s="75" t="s">
        <v>88</v>
      </c>
      <c r="O737" s="75" t="s">
        <v>276</v>
      </c>
      <c r="P737" s="75" t="s">
        <v>7</v>
      </c>
      <c r="Q737" s="77" t="s">
        <v>60</v>
      </c>
      <c r="R737" s="77" t="s">
        <v>1768</v>
      </c>
    </row>
    <row r="738" spans="1:31" ht="21.75">
      <c r="A738" s="70" t="s">
        <v>1667</v>
      </c>
      <c r="B738" s="70"/>
      <c r="C738" s="70"/>
      <c r="D738" s="71"/>
      <c r="E738" s="72"/>
      <c r="F738" s="72"/>
      <c r="G738" s="72"/>
      <c r="H738" s="73"/>
      <c r="I738" s="70"/>
      <c r="J738" s="70"/>
      <c r="K738" s="72"/>
      <c r="L738" s="77" t="s">
        <v>10</v>
      </c>
      <c r="M738" s="75" t="s">
        <v>284</v>
      </c>
      <c r="N738" s="75" t="s">
        <v>29</v>
      </c>
      <c r="O738" s="75" t="s">
        <v>164</v>
      </c>
      <c r="P738" s="75" t="s">
        <v>7</v>
      </c>
      <c r="Q738" s="77" t="s">
        <v>59</v>
      </c>
      <c r="R738" s="77" t="s">
        <v>38</v>
      </c>
    </row>
    <row r="739" spans="1:31" ht="21.75">
      <c r="A739" s="89" t="s">
        <v>1667</v>
      </c>
      <c r="B739" s="89"/>
      <c r="C739" s="89"/>
      <c r="D739" s="90"/>
      <c r="E739" s="91"/>
      <c r="F739" s="91"/>
      <c r="G739" s="91"/>
      <c r="H739" s="92"/>
      <c r="I739" s="89"/>
      <c r="J739" s="89"/>
      <c r="K739" s="91"/>
      <c r="L739" s="94" t="s">
        <v>16</v>
      </c>
      <c r="M739" s="95" t="s">
        <v>163</v>
      </c>
      <c r="N739" s="95" t="s">
        <v>18</v>
      </c>
      <c r="O739" s="95" t="s">
        <v>164</v>
      </c>
      <c r="P739" s="95" t="s">
        <v>461</v>
      </c>
      <c r="Q739" s="94" t="s">
        <v>47</v>
      </c>
      <c r="R739" s="94" t="s">
        <v>83</v>
      </c>
    </row>
    <row r="740" spans="1:31" ht="21.75">
      <c r="A740" s="74">
        <v>251</v>
      </c>
      <c r="B740" s="75" t="s">
        <v>2214</v>
      </c>
      <c r="C740" s="75" t="s">
        <v>96</v>
      </c>
      <c r="D740" s="71">
        <v>43892</v>
      </c>
      <c r="E740" s="76">
        <v>43892</v>
      </c>
      <c r="F740" s="72"/>
      <c r="G740" s="72"/>
      <c r="H740" s="73"/>
      <c r="I740" s="75" t="s">
        <v>58</v>
      </c>
      <c r="J740" s="70"/>
      <c r="K740" s="76">
        <v>52140</v>
      </c>
      <c r="L740" s="77" t="s">
        <v>3</v>
      </c>
      <c r="M740" s="75" t="s">
        <v>2374</v>
      </c>
      <c r="N740" s="75" t="s">
        <v>1884</v>
      </c>
      <c r="O740" s="75" t="s">
        <v>2375</v>
      </c>
      <c r="P740" s="75" t="s">
        <v>2376</v>
      </c>
      <c r="Q740" s="77" t="s">
        <v>117</v>
      </c>
      <c r="R740" s="77" t="s">
        <v>2042</v>
      </c>
    </row>
    <row r="741" spans="1:31" ht="21.75">
      <c r="A741" s="70" t="s">
        <v>1667</v>
      </c>
      <c r="B741" s="70"/>
      <c r="C741" s="70"/>
      <c r="D741" s="71"/>
      <c r="E741" s="72"/>
      <c r="F741" s="72"/>
      <c r="G741" s="72"/>
      <c r="H741" s="73"/>
      <c r="I741" s="70"/>
      <c r="J741" s="70"/>
      <c r="K741" s="72"/>
      <c r="L741" s="77" t="s">
        <v>10</v>
      </c>
      <c r="M741" s="75" t="s">
        <v>1176</v>
      </c>
      <c r="N741" s="75" t="s">
        <v>29</v>
      </c>
      <c r="O741" s="75" t="s">
        <v>694</v>
      </c>
      <c r="P741" s="75" t="s">
        <v>53</v>
      </c>
      <c r="Q741" s="77" t="s">
        <v>9</v>
      </c>
      <c r="R741" s="77" t="s">
        <v>59</v>
      </c>
    </row>
    <row r="742" spans="1:31" ht="21.75">
      <c r="A742" s="89" t="s">
        <v>1667</v>
      </c>
      <c r="B742" s="89"/>
      <c r="C742" s="89"/>
      <c r="D742" s="90"/>
      <c r="E742" s="91"/>
      <c r="F742" s="91"/>
      <c r="G742" s="91"/>
      <c r="H742" s="92"/>
      <c r="I742" s="89"/>
      <c r="J742" s="89"/>
      <c r="K742" s="91"/>
      <c r="L742" s="94" t="s">
        <v>16</v>
      </c>
      <c r="M742" s="95" t="s">
        <v>2213</v>
      </c>
      <c r="N742" s="95" t="s">
        <v>18</v>
      </c>
      <c r="O742" s="95" t="s">
        <v>2377</v>
      </c>
      <c r="P742" s="95" t="s">
        <v>53</v>
      </c>
      <c r="Q742" s="94" t="s">
        <v>8</v>
      </c>
      <c r="R742" s="94" t="s">
        <v>9</v>
      </c>
    </row>
    <row r="743" spans="1:31" ht="21.75">
      <c r="A743" s="74">
        <v>252</v>
      </c>
      <c r="B743" s="75" t="s">
        <v>1788</v>
      </c>
      <c r="C743" s="75" t="s">
        <v>96</v>
      </c>
      <c r="D743" s="71">
        <v>42705</v>
      </c>
      <c r="E743" s="76">
        <v>42705</v>
      </c>
      <c r="F743" s="72"/>
      <c r="G743" s="72"/>
      <c r="H743" s="73"/>
      <c r="I743" s="75" t="s">
        <v>58</v>
      </c>
      <c r="J743" s="70"/>
      <c r="K743" s="76">
        <v>54332</v>
      </c>
      <c r="L743" s="77" t="s">
        <v>3</v>
      </c>
      <c r="M743" s="75" t="s">
        <v>2378</v>
      </c>
      <c r="N743" s="75" t="s">
        <v>1884</v>
      </c>
      <c r="O743" s="75" t="s">
        <v>2379</v>
      </c>
      <c r="P743" s="75" t="s">
        <v>2380</v>
      </c>
      <c r="Q743" s="77" t="s">
        <v>109</v>
      </c>
      <c r="R743" s="77" t="s">
        <v>495</v>
      </c>
    </row>
    <row r="744" spans="1:31" ht="21.75">
      <c r="A744" s="70" t="s">
        <v>1667</v>
      </c>
      <c r="B744" s="70"/>
      <c r="C744" s="70"/>
      <c r="D744" s="71"/>
      <c r="E744" s="72"/>
      <c r="F744" s="72"/>
      <c r="G744" s="72"/>
      <c r="H744" s="73"/>
      <c r="I744" s="70"/>
      <c r="J744" s="70"/>
      <c r="K744" s="72"/>
      <c r="L744" s="77" t="s">
        <v>10</v>
      </c>
      <c r="M744" s="75" t="s">
        <v>2381</v>
      </c>
      <c r="N744" s="75" t="s">
        <v>11</v>
      </c>
      <c r="O744" s="75" t="s">
        <v>2382</v>
      </c>
      <c r="P744" s="75" t="s">
        <v>2383</v>
      </c>
      <c r="Q744" s="77" t="s">
        <v>60</v>
      </c>
      <c r="R744" s="77" t="s">
        <v>109</v>
      </c>
    </row>
    <row r="745" spans="1:31" ht="37.5" customHeight="1">
      <c r="A745" s="123" t="s">
        <v>1667</v>
      </c>
      <c r="B745" s="123"/>
      <c r="C745" s="123"/>
      <c r="D745" s="124"/>
      <c r="E745" s="125"/>
      <c r="F745" s="125"/>
      <c r="G745" s="125"/>
      <c r="H745" s="126"/>
      <c r="I745" s="123"/>
      <c r="J745" s="123"/>
      <c r="K745" s="125"/>
      <c r="L745" s="127" t="s">
        <v>735</v>
      </c>
      <c r="M745" s="144" t="s">
        <v>2541</v>
      </c>
      <c r="N745" s="123" t="s">
        <v>2384</v>
      </c>
      <c r="O745" s="123" t="s">
        <v>1795</v>
      </c>
      <c r="P745" s="123" t="s">
        <v>2385</v>
      </c>
      <c r="Q745" s="127" t="s">
        <v>38</v>
      </c>
      <c r="R745" s="127" t="s">
        <v>99</v>
      </c>
    </row>
    <row r="746" spans="1:31" ht="21.75">
      <c r="A746" s="74">
        <v>253</v>
      </c>
      <c r="B746" s="75" t="s">
        <v>1939</v>
      </c>
      <c r="C746" s="75" t="s">
        <v>96</v>
      </c>
      <c r="D746" s="71">
        <v>39022</v>
      </c>
      <c r="E746" s="76">
        <v>39022</v>
      </c>
      <c r="F746" s="72"/>
      <c r="G746" s="72"/>
      <c r="H746" s="73"/>
      <c r="I746" s="75" t="s">
        <v>58</v>
      </c>
      <c r="J746" s="70"/>
      <c r="K746" s="76">
        <v>49949</v>
      </c>
      <c r="L746" s="77" t="s">
        <v>3</v>
      </c>
      <c r="M746" s="75" t="s">
        <v>772</v>
      </c>
      <c r="N746" s="75" t="s">
        <v>88</v>
      </c>
      <c r="O746" s="75" t="s">
        <v>616</v>
      </c>
      <c r="P746" s="75" t="s">
        <v>7</v>
      </c>
      <c r="Q746" s="77" t="s">
        <v>167</v>
      </c>
      <c r="R746" s="77" t="s">
        <v>1837</v>
      </c>
    </row>
    <row r="747" spans="1:31" ht="21.75">
      <c r="A747" s="70" t="s">
        <v>1667</v>
      </c>
      <c r="B747" s="70"/>
      <c r="C747" s="70"/>
      <c r="D747" s="71"/>
      <c r="E747" s="72"/>
      <c r="F747" s="72"/>
      <c r="G747" s="72"/>
      <c r="H747" s="73"/>
      <c r="I747" s="70"/>
      <c r="J747" s="70"/>
      <c r="K747" s="72"/>
      <c r="L747" s="77" t="s">
        <v>10</v>
      </c>
      <c r="M747" s="75" t="s">
        <v>639</v>
      </c>
      <c r="N747" s="75" t="s">
        <v>29</v>
      </c>
      <c r="O747" s="75" t="s">
        <v>616</v>
      </c>
      <c r="P747" s="75" t="s">
        <v>53</v>
      </c>
      <c r="Q747" s="77" t="s">
        <v>8</v>
      </c>
      <c r="R747" s="77" t="s">
        <v>27</v>
      </c>
      <c r="U747" s="116"/>
      <c r="V747" s="116"/>
      <c r="W747" s="116"/>
      <c r="X747" s="116"/>
      <c r="Y747" s="116"/>
      <c r="Z747" s="116"/>
      <c r="AA747" s="116"/>
      <c r="AB747" s="116"/>
    </row>
    <row r="748" spans="1:31" ht="21.75">
      <c r="A748" s="89" t="s">
        <v>1667</v>
      </c>
      <c r="B748" s="89"/>
      <c r="C748" s="89"/>
      <c r="D748" s="90"/>
      <c r="E748" s="91"/>
      <c r="F748" s="91"/>
      <c r="G748" s="91"/>
      <c r="H748" s="92"/>
      <c r="I748" s="89"/>
      <c r="J748" s="89"/>
      <c r="K748" s="91"/>
      <c r="L748" s="94" t="s">
        <v>16</v>
      </c>
      <c r="M748" s="95" t="s">
        <v>615</v>
      </c>
      <c r="N748" s="95" t="s">
        <v>18</v>
      </c>
      <c r="O748" s="95" t="s">
        <v>616</v>
      </c>
      <c r="P748" s="95" t="s">
        <v>7</v>
      </c>
      <c r="Q748" s="94" t="s">
        <v>79</v>
      </c>
      <c r="R748" s="94" t="s">
        <v>8</v>
      </c>
      <c r="AC748" s="116"/>
      <c r="AD748" s="116"/>
      <c r="AE748" s="116"/>
    </row>
    <row r="749" spans="1:31" s="116" customFormat="1" ht="21.75">
      <c r="A749" s="74">
        <v>254</v>
      </c>
      <c r="B749" s="75" t="s">
        <v>1940</v>
      </c>
      <c r="C749" s="75" t="s">
        <v>96</v>
      </c>
      <c r="D749" s="71">
        <v>43248</v>
      </c>
      <c r="E749" s="76">
        <v>43248</v>
      </c>
      <c r="F749" s="72"/>
      <c r="G749" s="72"/>
      <c r="H749" s="73"/>
      <c r="I749" s="75" t="s">
        <v>58</v>
      </c>
      <c r="J749" s="70"/>
      <c r="K749" s="76">
        <v>52505</v>
      </c>
      <c r="L749" s="77" t="s">
        <v>3</v>
      </c>
      <c r="M749" s="75" t="s">
        <v>1941</v>
      </c>
      <c r="N749" s="75" t="s">
        <v>1884</v>
      </c>
      <c r="O749" s="75" t="s">
        <v>1942</v>
      </c>
      <c r="P749" s="75" t="s">
        <v>942</v>
      </c>
      <c r="Q749" s="77" t="s">
        <v>60</v>
      </c>
      <c r="R749" s="77" t="s">
        <v>1837</v>
      </c>
      <c r="S749"/>
      <c r="T749"/>
      <c r="U749"/>
      <c r="V749"/>
      <c r="W749"/>
      <c r="X749"/>
      <c r="Y749"/>
      <c r="Z749"/>
      <c r="AA749"/>
      <c r="AB749"/>
      <c r="AC749"/>
      <c r="AD749"/>
      <c r="AE749"/>
    </row>
    <row r="750" spans="1:31" ht="21.75">
      <c r="A750" s="70" t="s">
        <v>1667</v>
      </c>
      <c r="B750" s="70"/>
      <c r="C750" s="70"/>
      <c r="D750" s="71"/>
      <c r="E750" s="72"/>
      <c r="F750" s="72"/>
      <c r="G750" s="72"/>
      <c r="H750" s="73"/>
      <c r="I750" s="70"/>
      <c r="J750" s="70"/>
      <c r="K750" s="72"/>
      <c r="L750" s="77" t="s">
        <v>10</v>
      </c>
      <c r="M750" s="75" t="s">
        <v>863</v>
      </c>
      <c r="N750" s="75" t="s">
        <v>272</v>
      </c>
      <c r="O750" s="75" t="s">
        <v>862</v>
      </c>
      <c r="P750" s="75" t="s">
        <v>248</v>
      </c>
      <c r="Q750" s="77" t="s">
        <v>194</v>
      </c>
      <c r="R750" s="77" t="s">
        <v>59</v>
      </c>
    </row>
    <row r="751" spans="1:31" ht="21.75">
      <c r="A751" s="89" t="s">
        <v>1667</v>
      </c>
      <c r="B751" s="89"/>
      <c r="C751" s="89"/>
      <c r="D751" s="90"/>
      <c r="E751" s="91"/>
      <c r="F751" s="91"/>
      <c r="G751" s="91"/>
      <c r="H751" s="92"/>
      <c r="I751" s="89"/>
      <c r="J751" s="89"/>
      <c r="K751" s="91"/>
      <c r="L751" s="94" t="s">
        <v>16</v>
      </c>
      <c r="M751" s="95" t="s">
        <v>1943</v>
      </c>
      <c r="N751" s="95" t="s">
        <v>233</v>
      </c>
      <c r="O751" s="95" t="s">
        <v>1621</v>
      </c>
      <c r="P751" s="95" t="s">
        <v>248</v>
      </c>
      <c r="Q751" s="94" t="s">
        <v>41</v>
      </c>
      <c r="R751" s="94" t="s">
        <v>194</v>
      </c>
    </row>
    <row r="752" spans="1:31" ht="21.75">
      <c r="A752" s="74">
        <v>255</v>
      </c>
      <c r="B752" s="75" t="s">
        <v>781</v>
      </c>
      <c r="C752" s="75" t="s">
        <v>96</v>
      </c>
      <c r="D752" s="71">
        <v>36126</v>
      </c>
      <c r="E752" s="76">
        <v>36126</v>
      </c>
      <c r="F752" s="72"/>
      <c r="G752" s="72"/>
      <c r="H752" s="73"/>
      <c r="I752" s="75" t="s">
        <v>58</v>
      </c>
      <c r="J752" s="70"/>
      <c r="K752" s="76">
        <v>49218</v>
      </c>
      <c r="L752" s="77" t="s">
        <v>3</v>
      </c>
      <c r="M752" s="75" t="s">
        <v>612</v>
      </c>
      <c r="N752" s="75" t="s">
        <v>88</v>
      </c>
      <c r="O752" s="75" t="s">
        <v>613</v>
      </c>
      <c r="P752" s="75" t="s">
        <v>248</v>
      </c>
      <c r="Q752" s="77" t="s">
        <v>109</v>
      </c>
      <c r="R752" s="77" t="s">
        <v>167</v>
      </c>
    </row>
    <row r="753" spans="1:18" ht="21.75">
      <c r="A753" s="70" t="s">
        <v>1667</v>
      </c>
      <c r="B753" s="70"/>
      <c r="C753" s="70"/>
      <c r="D753" s="71"/>
      <c r="E753" s="72"/>
      <c r="F753" s="72"/>
      <c r="G753" s="72"/>
      <c r="H753" s="73"/>
      <c r="I753" s="70"/>
      <c r="J753" s="70"/>
      <c r="K753" s="72"/>
      <c r="L753" s="77" t="s">
        <v>10</v>
      </c>
      <c r="M753" s="75" t="s">
        <v>614</v>
      </c>
      <c r="N753" s="75" t="s">
        <v>29</v>
      </c>
      <c r="O753" s="75" t="s">
        <v>613</v>
      </c>
      <c r="P753" s="75" t="s">
        <v>248</v>
      </c>
      <c r="Q753" s="77" t="s">
        <v>83</v>
      </c>
      <c r="R753" s="77" t="s">
        <v>26</v>
      </c>
    </row>
    <row r="754" spans="1:18" ht="21.75">
      <c r="A754" s="89" t="s">
        <v>1667</v>
      </c>
      <c r="B754" s="89"/>
      <c r="C754" s="89"/>
      <c r="D754" s="90"/>
      <c r="E754" s="91"/>
      <c r="F754" s="91"/>
      <c r="G754" s="91"/>
      <c r="H754" s="92"/>
      <c r="I754" s="89"/>
      <c r="J754" s="89"/>
      <c r="K754" s="91"/>
      <c r="L754" s="94" t="s">
        <v>16</v>
      </c>
      <c r="M754" s="95" t="s">
        <v>640</v>
      </c>
      <c r="N754" s="95" t="s">
        <v>611</v>
      </c>
      <c r="O754" s="95" t="s">
        <v>616</v>
      </c>
      <c r="P754" s="95" t="s">
        <v>782</v>
      </c>
      <c r="Q754" s="94" t="s">
        <v>47</v>
      </c>
      <c r="R754" s="94" t="s">
        <v>83</v>
      </c>
    </row>
    <row r="755" spans="1:18" ht="21.75">
      <c r="A755" s="74">
        <v>256</v>
      </c>
      <c r="B755" s="75" t="s">
        <v>785</v>
      </c>
      <c r="C755" s="75" t="s">
        <v>96</v>
      </c>
      <c r="D755" s="71">
        <v>41799</v>
      </c>
      <c r="E755" s="76">
        <v>41799</v>
      </c>
      <c r="F755" s="72"/>
      <c r="G755" s="72"/>
      <c r="H755" s="73"/>
      <c r="I755" s="75" t="s">
        <v>58</v>
      </c>
      <c r="J755" s="70"/>
      <c r="K755" s="76">
        <v>51775</v>
      </c>
      <c r="L755" s="77" t="s">
        <v>3</v>
      </c>
      <c r="M755" s="75" t="s">
        <v>786</v>
      </c>
      <c r="N755" s="75" t="s">
        <v>1884</v>
      </c>
      <c r="O755" s="75" t="s">
        <v>787</v>
      </c>
      <c r="P755" s="75" t="s">
        <v>788</v>
      </c>
      <c r="Q755" s="77" t="s">
        <v>59</v>
      </c>
      <c r="R755" s="77" t="s">
        <v>73</v>
      </c>
    </row>
    <row r="756" spans="1:18" ht="21.75">
      <c r="A756" s="70" t="s">
        <v>1667</v>
      </c>
      <c r="B756" s="70"/>
      <c r="C756" s="70"/>
      <c r="D756" s="71"/>
      <c r="E756" s="72"/>
      <c r="F756" s="72"/>
      <c r="G756" s="72"/>
      <c r="H756" s="73"/>
      <c r="I756" s="70"/>
      <c r="J756" s="70"/>
      <c r="K756" s="72"/>
      <c r="L756" s="77" t="s">
        <v>10</v>
      </c>
      <c r="M756" s="75" t="s">
        <v>789</v>
      </c>
      <c r="N756" s="75" t="s">
        <v>11</v>
      </c>
      <c r="O756" s="75" t="s">
        <v>787</v>
      </c>
      <c r="P756" s="75" t="s">
        <v>788</v>
      </c>
      <c r="Q756" s="77" t="s">
        <v>59</v>
      </c>
      <c r="R756" s="77" t="s">
        <v>38</v>
      </c>
    </row>
    <row r="757" spans="1:18" ht="21.75">
      <c r="A757" s="89" t="s">
        <v>1667</v>
      </c>
      <c r="B757" s="89"/>
      <c r="C757" s="89"/>
      <c r="D757" s="90"/>
      <c r="E757" s="91"/>
      <c r="F757" s="91"/>
      <c r="G757" s="91"/>
      <c r="H757" s="92"/>
      <c r="I757" s="89"/>
      <c r="J757" s="89"/>
      <c r="K757" s="91"/>
      <c r="L757" s="94" t="s">
        <v>16</v>
      </c>
      <c r="M757" s="95" t="s">
        <v>790</v>
      </c>
      <c r="N757" s="95" t="s">
        <v>233</v>
      </c>
      <c r="O757" s="95" t="s">
        <v>791</v>
      </c>
      <c r="P757" s="95" t="s">
        <v>273</v>
      </c>
      <c r="Q757" s="94" t="s">
        <v>26</v>
      </c>
      <c r="R757" s="94" t="s">
        <v>9</v>
      </c>
    </row>
    <row r="758" spans="1:18" ht="21.75">
      <c r="A758" s="74">
        <v>257</v>
      </c>
      <c r="B758" s="75" t="s">
        <v>792</v>
      </c>
      <c r="C758" s="75" t="s">
        <v>96</v>
      </c>
      <c r="D758" s="71">
        <v>35556</v>
      </c>
      <c r="E758" s="76">
        <v>35556</v>
      </c>
      <c r="F758" s="72"/>
      <c r="G758" s="72"/>
      <c r="H758" s="73"/>
      <c r="I758" s="75" t="s">
        <v>58</v>
      </c>
      <c r="J758" s="70"/>
      <c r="K758" s="76">
        <v>48122</v>
      </c>
      <c r="L758" s="77" t="s">
        <v>3</v>
      </c>
      <c r="M758" s="75" t="s">
        <v>4</v>
      </c>
      <c r="N758" s="75" t="s">
        <v>5</v>
      </c>
      <c r="O758" s="75" t="s">
        <v>6</v>
      </c>
      <c r="P758" s="75" t="s">
        <v>7</v>
      </c>
      <c r="Q758" s="77" t="s">
        <v>27</v>
      </c>
      <c r="R758" s="77" t="s">
        <v>121</v>
      </c>
    </row>
    <row r="759" spans="1:18" ht="21.75">
      <c r="A759" s="70" t="s">
        <v>1667</v>
      </c>
      <c r="B759" s="70"/>
      <c r="C759" s="70"/>
      <c r="D759" s="71"/>
      <c r="E759" s="72"/>
      <c r="F759" s="72"/>
      <c r="G759" s="72"/>
      <c r="H759" s="73"/>
      <c r="I759" s="70"/>
      <c r="J759" s="70"/>
      <c r="K759" s="72"/>
      <c r="L759" s="77" t="s">
        <v>10</v>
      </c>
      <c r="M759" s="75" t="s">
        <v>52</v>
      </c>
      <c r="N759" s="75" t="s">
        <v>29</v>
      </c>
      <c r="O759" s="75" t="s">
        <v>6</v>
      </c>
      <c r="P759" s="75" t="s">
        <v>273</v>
      </c>
      <c r="Q759" s="77" t="s">
        <v>76</v>
      </c>
      <c r="R759" s="77" t="s">
        <v>40</v>
      </c>
    </row>
    <row r="760" spans="1:18" ht="21.75">
      <c r="A760" s="89" t="s">
        <v>1667</v>
      </c>
      <c r="B760" s="89"/>
      <c r="C760" s="89"/>
      <c r="D760" s="90"/>
      <c r="E760" s="91"/>
      <c r="F760" s="91"/>
      <c r="G760" s="91"/>
      <c r="H760" s="92"/>
      <c r="I760" s="89"/>
      <c r="J760" s="89"/>
      <c r="K760" s="91"/>
      <c r="L760" s="94" t="s">
        <v>16</v>
      </c>
      <c r="M760" s="95" t="s">
        <v>793</v>
      </c>
      <c r="N760" s="95" t="s">
        <v>18</v>
      </c>
      <c r="O760" s="95" t="s">
        <v>794</v>
      </c>
      <c r="P760" s="95" t="s">
        <v>257</v>
      </c>
      <c r="Q760" s="94" t="s">
        <v>57</v>
      </c>
      <c r="R760" s="94" t="s">
        <v>76</v>
      </c>
    </row>
    <row r="761" spans="1:18" ht="21.75">
      <c r="A761" s="74">
        <v>258</v>
      </c>
      <c r="B761" s="75" t="s">
        <v>1794</v>
      </c>
      <c r="C761" s="75" t="s">
        <v>96</v>
      </c>
      <c r="D761" s="71">
        <v>38869</v>
      </c>
      <c r="E761" s="76">
        <v>38869</v>
      </c>
      <c r="F761" s="72"/>
      <c r="G761" s="72"/>
      <c r="H761" s="73"/>
      <c r="I761" s="75" t="s">
        <v>58</v>
      </c>
      <c r="J761" s="70"/>
      <c r="K761" s="76">
        <v>50314</v>
      </c>
      <c r="L761" s="77" t="s">
        <v>3</v>
      </c>
      <c r="M761" s="75" t="s">
        <v>1796</v>
      </c>
      <c r="N761" s="75" t="s">
        <v>1884</v>
      </c>
      <c r="O761" s="75" t="s">
        <v>1797</v>
      </c>
      <c r="P761" s="75" t="s">
        <v>1798</v>
      </c>
      <c r="Q761" s="77" t="s">
        <v>109</v>
      </c>
      <c r="R761" s="77" t="s">
        <v>1768</v>
      </c>
    </row>
    <row r="762" spans="1:18" ht="21.75">
      <c r="A762" s="70" t="s">
        <v>1667</v>
      </c>
      <c r="B762" s="70"/>
      <c r="C762" s="70"/>
      <c r="D762" s="71"/>
      <c r="E762" s="72"/>
      <c r="F762" s="72"/>
      <c r="G762" s="72"/>
      <c r="H762" s="73"/>
      <c r="I762" s="70"/>
      <c r="J762" s="70"/>
      <c r="K762" s="72"/>
      <c r="L762" s="77" t="s">
        <v>10</v>
      </c>
      <c r="M762" s="75" t="s">
        <v>279</v>
      </c>
      <c r="N762" s="75" t="s">
        <v>29</v>
      </c>
      <c r="O762" s="75" t="s">
        <v>280</v>
      </c>
      <c r="P762" s="75" t="s">
        <v>7</v>
      </c>
      <c r="Q762" s="77" t="s">
        <v>8</v>
      </c>
      <c r="R762" s="77" t="s">
        <v>64</v>
      </c>
    </row>
    <row r="763" spans="1:18" ht="21.75">
      <c r="A763" s="89" t="s">
        <v>1667</v>
      </c>
      <c r="B763" s="89"/>
      <c r="C763" s="89"/>
      <c r="D763" s="90"/>
      <c r="E763" s="91"/>
      <c r="F763" s="91"/>
      <c r="G763" s="91"/>
      <c r="H763" s="92"/>
      <c r="I763" s="89"/>
      <c r="J763" s="89"/>
      <c r="K763" s="91"/>
      <c r="L763" s="94" t="s">
        <v>16</v>
      </c>
      <c r="M763" s="95" t="s">
        <v>135</v>
      </c>
      <c r="N763" s="95" t="s">
        <v>18</v>
      </c>
      <c r="O763" s="95" t="s">
        <v>136</v>
      </c>
      <c r="P763" s="95" t="s">
        <v>7</v>
      </c>
      <c r="Q763" s="94" t="s">
        <v>79</v>
      </c>
      <c r="R763" s="94" t="s">
        <v>8</v>
      </c>
    </row>
    <row r="764" spans="1:18" ht="21.75">
      <c r="A764" s="74">
        <v>259</v>
      </c>
      <c r="B764" s="75" t="s">
        <v>802</v>
      </c>
      <c r="C764" s="75" t="s">
        <v>96</v>
      </c>
      <c r="D764" s="71">
        <v>38100</v>
      </c>
      <c r="E764" s="76">
        <v>38100</v>
      </c>
      <c r="F764" s="72"/>
      <c r="G764" s="72"/>
      <c r="H764" s="73"/>
      <c r="I764" s="75" t="s">
        <v>58</v>
      </c>
      <c r="J764" s="70"/>
      <c r="K764" s="76">
        <v>49218</v>
      </c>
      <c r="L764" s="77" t="s">
        <v>3</v>
      </c>
      <c r="M764" s="75" t="s">
        <v>36</v>
      </c>
      <c r="N764" s="75" t="s">
        <v>5</v>
      </c>
      <c r="O764" s="75" t="s">
        <v>37</v>
      </c>
      <c r="P764" s="75" t="s">
        <v>7</v>
      </c>
      <c r="Q764" s="77" t="s">
        <v>26</v>
      </c>
      <c r="R764" s="77" t="s">
        <v>194</v>
      </c>
    </row>
    <row r="765" spans="1:18" ht="21.75">
      <c r="A765" s="70" t="s">
        <v>1667</v>
      </c>
      <c r="B765" s="70"/>
      <c r="C765" s="70"/>
      <c r="D765" s="71"/>
      <c r="E765" s="72"/>
      <c r="F765" s="72"/>
      <c r="G765" s="72"/>
      <c r="H765" s="73"/>
      <c r="I765" s="70"/>
      <c r="J765" s="70"/>
      <c r="K765" s="72"/>
      <c r="L765" s="77" t="s">
        <v>10</v>
      </c>
      <c r="M765" s="75" t="s">
        <v>39</v>
      </c>
      <c r="N765" s="75" t="s">
        <v>29</v>
      </c>
      <c r="O765" s="75" t="s">
        <v>37</v>
      </c>
      <c r="P765" s="75" t="s">
        <v>7</v>
      </c>
      <c r="Q765" s="77" t="s">
        <v>83</v>
      </c>
      <c r="R765" s="77" t="s">
        <v>26</v>
      </c>
    </row>
    <row r="766" spans="1:18" ht="21.75">
      <c r="A766" s="89" t="s">
        <v>1667</v>
      </c>
      <c r="B766" s="89"/>
      <c r="C766" s="89"/>
      <c r="D766" s="90"/>
      <c r="E766" s="91"/>
      <c r="F766" s="91"/>
      <c r="G766" s="91"/>
      <c r="H766" s="92"/>
      <c r="I766" s="89"/>
      <c r="J766" s="89"/>
      <c r="K766" s="91"/>
      <c r="L766" s="94" t="s">
        <v>16</v>
      </c>
      <c r="M766" s="95" t="s">
        <v>84</v>
      </c>
      <c r="N766" s="95" t="s">
        <v>18</v>
      </c>
      <c r="O766" s="95" t="s">
        <v>37</v>
      </c>
      <c r="P766" s="95" t="s">
        <v>7</v>
      </c>
      <c r="Q766" s="94" t="s">
        <v>47</v>
      </c>
      <c r="R766" s="94" t="s">
        <v>83</v>
      </c>
    </row>
    <row r="767" spans="1:18" ht="21.75">
      <c r="A767" s="74">
        <v>260</v>
      </c>
      <c r="B767" s="75" t="s">
        <v>803</v>
      </c>
      <c r="C767" s="75" t="s">
        <v>96</v>
      </c>
      <c r="D767" s="71">
        <v>41004</v>
      </c>
      <c r="E767" s="76">
        <v>41004</v>
      </c>
      <c r="F767" s="72"/>
      <c r="G767" s="72"/>
      <c r="H767" s="73"/>
      <c r="I767" s="75" t="s">
        <v>58</v>
      </c>
      <c r="J767" s="70"/>
      <c r="K767" s="76">
        <v>52140</v>
      </c>
      <c r="L767" s="77" t="s">
        <v>3</v>
      </c>
      <c r="M767" s="75" t="s">
        <v>655</v>
      </c>
      <c r="N767" s="75" t="s">
        <v>5</v>
      </c>
      <c r="O767" s="75" t="s">
        <v>290</v>
      </c>
      <c r="P767" s="75" t="s">
        <v>7</v>
      </c>
      <c r="Q767" s="77" t="s">
        <v>121</v>
      </c>
      <c r="R767" s="77" t="s">
        <v>109</v>
      </c>
    </row>
    <row r="768" spans="1:18" ht="21.75">
      <c r="A768" s="70" t="s">
        <v>1667</v>
      </c>
      <c r="B768" s="70"/>
      <c r="C768" s="70"/>
      <c r="D768" s="71"/>
      <c r="E768" s="72"/>
      <c r="F768" s="72"/>
      <c r="G768" s="72"/>
      <c r="H768" s="73"/>
      <c r="I768" s="70"/>
      <c r="J768" s="70"/>
      <c r="K768" s="72"/>
      <c r="L768" s="77" t="s">
        <v>10</v>
      </c>
      <c r="M768" s="75" t="s">
        <v>636</v>
      </c>
      <c r="N768" s="75" t="s">
        <v>29</v>
      </c>
      <c r="O768" s="75" t="s">
        <v>290</v>
      </c>
      <c r="P768" s="75" t="s">
        <v>7</v>
      </c>
      <c r="Q768" s="77" t="s">
        <v>194</v>
      </c>
      <c r="R768" s="77" t="s">
        <v>121</v>
      </c>
    </row>
    <row r="769" spans="1:18" ht="21.75">
      <c r="A769" s="89" t="s">
        <v>1667</v>
      </c>
      <c r="B769" s="89"/>
      <c r="C769" s="89"/>
      <c r="D769" s="90"/>
      <c r="E769" s="91"/>
      <c r="F769" s="91"/>
      <c r="G769" s="91"/>
      <c r="H769" s="92"/>
      <c r="I769" s="89"/>
      <c r="J769" s="89"/>
      <c r="K769" s="91"/>
      <c r="L769" s="94" t="s">
        <v>16</v>
      </c>
      <c r="M769" s="95" t="s">
        <v>289</v>
      </c>
      <c r="N769" s="95" t="s">
        <v>18</v>
      </c>
      <c r="O769" s="95" t="s">
        <v>290</v>
      </c>
      <c r="P769" s="95" t="s">
        <v>7</v>
      </c>
      <c r="Q769" s="94" t="s">
        <v>41</v>
      </c>
      <c r="R769" s="94" t="s">
        <v>194</v>
      </c>
    </row>
    <row r="770" spans="1:18" ht="21.75">
      <c r="A770" s="74">
        <v>261</v>
      </c>
      <c r="B770" s="75" t="s">
        <v>1743</v>
      </c>
      <c r="C770" s="75" t="s">
        <v>96</v>
      </c>
      <c r="D770" s="71">
        <v>38930</v>
      </c>
      <c r="E770" s="76">
        <v>38930</v>
      </c>
      <c r="F770" s="72"/>
      <c r="G770" s="72"/>
      <c r="H770" s="73"/>
      <c r="I770" s="75" t="s">
        <v>58</v>
      </c>
      <c r="J770" s="70"/>
      <c r="K770" s="76">
        <v>48853</v>
      </c>
      <c r="L770" s="77" t="s">
        <v>3</v>
      </c>
      <c r="M770" s="75" t="s">
        <v>1659</v>
      </c>
      <c r="N770" s="75" t="s">
        <v>1884</v>
      </c>
      <c r="O770" s="70"/>
      <c r="P770" s="75" t="s">
        <v>381</v>
      </c>
      <c r="Q770" s="77" t="s">
        <v>60</v>
      </c>
      <c r="R770" s="77" t="s">
        <v>495</v>
      </c>
    </row>
    <row r="771" spans="1:18" ht="21.75">
      <c r="A771" s="70" t="s">
        <v>1667</v>
      </c>
      <c r="B771" s="70"/>
      <c r="C771" s="70"/>
      <c r="D771" s="71"/>
      <c r="E771" s="72"/>
      <c r="F771" s="72"/>
      <c r="G771" s="72"/>
      <c r="H771" s="73"/>
      <c r="I771" s="70"/>
      <c r="J771" s="70"/>
      <c r="K771" s="72"/>
      <c r="L771" s="77" t="s">
        <v>10</v>
      </c>
      <c r="M771" s="75" t="s">
        <v>307</v>
      </c>
      <c r="N771" s="75" t="s">
        <v>29</v>
      </c>
      <c r="O771" s="75" t="s">
        <v>308</v>
      </c>
      <c r="P771" s="75" t="s">
        <v>7</v>
      </c>
      <c r="Q771" s="77" t="s">
        <v>8</v>
      </c>
      <c r="R771" s="77" t="s">
        <v>64</v>
      </c>
    </row>
    <row r="772" spans="1:18" ht="21.75">
      <c r="A772" s="89" t="s">
        <v>1667</v>
      </c>
      <c r="B772" s="89"/>
      <c r="C772" s="89"/>
      <c r="D772" s="90"/>
      <c r="E772" s="91"/>
      <c r="F772" s="91"/>
      <c r="G772" s="91"/>
      <c r="H772" s="92"/>
      <c r="I772" s="89"/>
      <c r="J772" s="89"/>
      <c r="K772" s="91"/>
      <c r="L772" s="94" t="s">
        <v>16</v>
      </c>
      <c r="M772" s="95" t="s">
        <v>163</v>
      </c>
      <c r="N772" s="95" t="s">
        <v>18</v>
      </c>
      <c r="O772" s="95" t="s">
        <v>164</v>
      </c>
      <c r="P772" s="95" t="s">
        <v>162</v>
      </c>
      <c r="Q772" s="94" t="s">
        <v>32</v>
      </c>
      <c r="R772" s="94" t="s">
        <v>79</v>
      </c>
    </row>
    <row r="773" spans="1:18" ht="21.75">
      <c r="A773" s="74">
        <v>262</v>
      </c>
      <c r="B773" s="75" t="s">
        <v>2491</v>
      </c>
      <c r="C773" s="75" t="s">
        <v>96</v>
      </c>
      <c r="D773" s="71">
        <v>40452</v>
      </c>
      <c r="E773" s="76">
        <v>40245</v>
      </c>
      <c r="F773" s="72"/>
      <c r="G773" s="72"/>
      <c r="H773" s="73"/>
      <c r="I773" s="75" t="s">
        <v>58</v>
      </c>
      <c r="J773" s="70"/>
      <c r="K773" s="76">
        <v>49949</v>
      </c>
      <c r="L773" s="77" t="s">
        <v>3</v>
      </c>
      <c r="M773" s="75" t="s">
        <v>2492</v>
      </c>
      <c r="N773" s="75" t="s">
        <v>88</v>
      </c>
      <c r="O773" s="75" t="s">
        <v>164</v>
      </c>
      <c r="P773" s="75" t="s">
        <v>7</v>
      </c>
      <c r="Q773" s="77" t="s">
        <v>495</v>
      </c>
      <c r="R773" s="77" t="s">
        <v>2505</v>
      </c>
    </row>
    <row r="774" spans="1:18" ht="21.75">
      <c r="A774" s="74" t="s">
        <v>1667</v>
      </c>
      <c r="B774" s="75"/>
      <c r="C774" s="75"/>
      <c r="D774" s="71"/>
      <c r="E774" s="76"/>
      <c r="F774" s="72"/>
      <c r="G774" s="72"/>
      <c r="H774" s="73"/>
      <c r="I774" s="75"/>
      <c r="J774" s="70"/>
      <c r="K774" s="76"/>
      <c r="L774" s="77" t="s">
        <v>10</v>
      </c>
      <c r="M774" s="75" t="s">
        <v>292</v>
      </c>
      <c r="N774" s="75" t="s">
        <v>29</v>
      </c>
      <c r="O774" s="75" t="s">
        <v>293</v>
      </c>
      <c r="P774" s="75" t="s">
        <v>7</v>
      </c>
      <c r="Q774" s="77" t="s">
        <v>59</v>
      </c>
      <c r="R774" s="77" t="s">
        <v>99</v>
      </c>
    </row>
    <row r="775" spans="1:18" ht="21.75">
      <c r="A775" s="89" t="s">
        <v>1667</v>
      </c>
      <c r="B775" s="89"/>
      <c r="C775" s="89"/>
      <c r="D775" s="90"/>
      <c r="E775" s="91"/>
      <c r="F775" s="91"/>
      <c r="G775" s="91"/>
      <c r="H775" s="92"/>
      <c r="I775" s="89"/>
      <c r="J775" s="89"/>
      <c r="K775" s="91"/>
      <c r="L775" s="94" t="s">
        <v>16</v>
      </c>
      <c r="M775" s="95" t="s">
        <v>163</v>
      </c>
      <c r="N775" s="95" t="s">
        <v>18</v>
      </c>
      <c r="O775" s="95" t="s">
        <v>164</v>
      </c>
      <c r="P775" s="95" t="s">
        <v>162</v>
      </c>
      <c r="Q775" s="94" t="s">
        <v>83</v>
      </c>
      <c r="R775" s="94" t="s">
        <v>8</v>
      </c>
    </row>
    <row r="776" spans="1:18" ht="21.75">
      <c r="A776" s="74">
        <v>263</v>
      </c>
      <c r="B776" s="75" t="s">
        <v>804</v>
      </c>
      <c r="C776" s="75" t="s">
        <v>96</v>
      </c>
      <c r="D776" s="71">
        <v>41487</v>
      </c>
      <c r="E776" s="76">
        <v>41487</v>
      </c>
      <c r="F776" s="72"/>
      <c r="G776" s="72"/>
      <c r="H776" s="73"/>
      <c r="I776" s="75" t="s">
        <v>58</v>
      </c>
      <c r="J776" s="70"/>
      <c r="K776" s="76">
        <v>52871</v>
      </c>
      <c r="L776" s="77" t="s">
        <v>3</v>
      </c>
      <c r="M776" s="75" t="s">
        <v>655</v>
      </c>
      <c r="N776" s="75" t="s">
        <v>5</v>
      </c>
      <c r="O776" s="75" t="s">
        <v>290</v>
      </c>
      <c r="P776" s="75" t="s">
        <v>7</v>
      </c>
      <c r="Q776" s="77" t="s">
        <v>99</v>
      </c>
      <c r="R776" s="77" t="s">
        <v>167</v>
      </c>
    </row>
    <row r="777" spans="1:18" ht="21.75">
      <c r="A777" s="70" t="s">
        <v>1667</v>
      </c>
      <c r="B777" s="70"/>
      <c r="C777" s="70"/>
      <c r="D777" s="71"/>
      <c r="E777" s="72"/>
      <c r="F777" s="72"/>
      <c r="G777" s="72"/>
      <c r="H777" s="73"/>
      <c r="I777" s="70"/>
      <c r="J777" s="70"/>
      <c r="K777" s="72"/>
      <c r="L777" s="77" t="s">
        <v>10</v>
      </c>
      <c r="M777" s="75" t="s">
        <v>636</v>
      </c>
      <c r="N777" s="75" t="s">
        <v>29</v>
      </c>
      <c r="O777" s="75" t="s">
        <v>290</v>
      </c>
      <c r="P777" s="75" t="s">
        <v>7</v>
      </c>
      <c r="Q777" s="77" t="s">
        <v>121</v>
      </c>
      <c r="R777" s="77" t="s">
        <v>99</v>
      </c>
    </row>
    <row r="778" spans="1:18" ht="21.75">
      <c r="A778" s="89" t="s">
        <v>1667</v>
      </c>
      <c r="B778" s="89"/>
      <c r="C778" s="89"/>
      <c r="D778" s="90"/>
      <c r="E778" s="91"/>
      <c r="F778" s="91"/>
      <c r="G778" s="91"/>
      <c r="H778" s="92"/>
      <c r="I778" s="89"/>
      <c r="J778" s="89"/>
      <c r="K778" s="91"/>
      <c r="L778" s="94" t="s">
        <v>16</v>
      </c>
      <c r="M778" s="95" t="s">
        <v>289</v>
      </c>
      <c r="N778" s="95" t="s">
        <v>18</v>
      </c>
      <c r="O778" s="95" t="s">
        <v>290</v>
      </c>
      <c r="P778" s="95" t="s">
        <v>7</v>
      </c>
      <c r="Q778" s="94" t="s">
        <v>9</v>
      </c>
      <c r="R778" s="94" t="s">
        <v>121</v>
      </c>
    </row>
    <row r="779" spans="1:18" ht="21.75">
      <c r="A779" s="74">
        <v>264</v>
      </c>
      <c r="B779" s="75" t="s">
        <v>2386</v>
      </c>
      <c r="C779" s="75" t="s">
        <v>96</v>
      </c>
      <c r="D779" s="71">
        <v>38950</v>
      </c>
      <c r="E779" s="76">
        <v>38950</v>
      </c>
      <c r="F779" s="72"/>
      <c r="G779" s="72"/>
      <c r="H779" s="73"/>
      <c r="I779" s="75" t="s">
        <v>58</v>
      </c>
      <c r="J779" s="70"/>
      <c r="K779" s="76">
        <v>50314</v>
      </c>
      <c r="L779" s="77" t="s">
        <v>3</v>
      </c>
      <c r="M779" s="75" t="s">
        <v>1853</v>
      </c>
      <c r="N779" s="75" t="s">
        <v>88</v>
      </c>
      <c r="O779" s="75" t="s">
        <v>280</v>
      </c>
      <c r="P779" s="75" t="s">
        <v>1854</v>
      </c>
      <c r="Q779" s="77" t="s">
        <v>117</v>
      </c>
      <c r="R779" s="77" t="s">
        <v>2313</v>
      </c>
    </row>
    <row r="780" spans="1:18" ht="21.75">
      <c r="A780" s="70" t="s">
        <v>1667</v>
      </c>
      <c r="B780" s="70"/>
      <c r="C780" s="70"/>
      <c r="D780" s="71"/>
      <c r="E780" s="72"/>
      <c r="F780" s="72"/>
      <c r="G780" s="72"/>
      <c r="H780" s="73"/>
      <c r="I780" s="70"/>
      <c r="J780" s="70"/>
      <c r="K780" s="72"/>
      <c r="L780" s="77" t="s">
        <v>10</v>
      </c>
      <c r="M780" s="75" t="s">
        <v>279</v>
      </c>
      <c r="N780" s="75" t="s">
        <v>29</v>
      </c>
      <c r="O780" s="75" t="s">
        <v>280</v>
      </c>
      <c r="P780" s="75" t="s">
        <v>106</v>
      </c>
      <c r="Q780" s="77" t="s">
        <v>64</v>
      </c>
      <c r="R780" s="77" t="s">
        <v>9</v>
      </c>
    </row>
    <row r="781" spans="1:18" ht="21.75">
      <c r="A781" s="89" t="s">
        <v>1667</v>
      </c>
      <c r="B781" s="89"/>
      <c r="C781" s="89"/>
      <c r="D781" s="90"/>
      <c r="E781" s="91"/>
      <c r="F781" s="91"/>
      <c r="G781" s="91"/>
      <c r="H781" s="92"/>
      <c r="I781" s="89"/>
      <c r="J781" s="89"/>
      <c r="K781" s="91"/>
      <c r="L781" s="94" t="s">
        <v>16</v>
      </c>
      <c r="M781" s="95" t="s">
        <v>135</v>
      </c>
      <c r="N781" s="95" t="s">
        <v>18</v>
      </c>
      <c r="O781" s="95" t="s">
        <v>136</v>
      </c>
      <c r="P781" s="95" t="s">
        <v>157</v>
      </c>
      <c r="Q781" s="94" t="s">
        <v>79</v>
      </c>
      <c r="R781" s="94" t="s">
        <v>8</v>
      </c>
    </row>
    <row r="782" spans="1:18" ht="21.75">
      <c r="A782" s="74">
        <v>265</v>
      </c>
      <c r="B782" s="75" t="s">
        <v>809</v>
      </c>
      <c r="C782" s="75" t="s">
        <v>96</v>
      </c>
      <c r="D782" s="71">
        <v>35023</v>
      </c>
      <c r="E782" s="76">
        <v>35023</v>
      </c>
      <c r="F782" s="72"/>
      <c r="G782" s="72"/>
      <c r="H782" s="73"/>
      <c r="I782" s="75" t="s">
        <v>2</v>
      </c>
      <c r="J782" s="70"/>
      <c r="K782" s="76">
        <v>48122</v>
      </c>
      <c r="L782" s="77" t="s">
        <v>3</v>
      </c>
      <c r="M782" s="75" t="s">
        <v>4</v>
      </c>
      <c r="N782" s="75" t="s">
        <v>5</v>
      </c>
      <c r="O782" s="75" t="s">
        <v>6</v>
      </c>
      <c r="P782" s="75" t="s">
        <v>7</v>
      </c>
      <c r="Q782" s="77" t="s">
        <v>8</v>
      </c>
      <c r="R782" s="77" t="s">
        <v>78</v>
      </c>
    </row>
    <row r="783" spans="1:18" ht="21.75">
      <c r="A783" s="70" t="s">
        <v>1667</v>
      </c>
      <c r="B783" s="70"/>
      <c r="C783" s="70"/>
      <c r="D783" s="71"/>
      <c r="E783" s="72"/>
      <c r="F783" s="72"/>
      <c r="G783" s="72"/>
      <c r="H783" s="73"/>
      <c r="I783" s="70"/>
      <c r="J783" s="70"/>
      <c r="K783" s="72"/>
      <c r="L783" s="77" t="s">
        <v>10</v>
      </c>
      <c r="M783" s="75" t="s">
        <v>805</v>
      </c>
      <c r="N783" s="75" t="s">
        <v>29</v>
      </c>
      <c r="O783" s="75" t="s">
        <v>130</v>
      </c>
      <c r="P783" s="75" t="s">
        <v>31</v>
      </c>
      <c r="Q783" s="77" t="s">
        <v>32</v>
      </c>
      <c r="R783" s="77" t="s">
        <v>79</v>
      </c>
    </row>
    <row r="784" spans="1:18" ht="21.75">
      <c r="A784" s="89" t="s">
        <v>1667</v>
      </c>
      <c r="B784" s="89"/>
      <c r="C784" s="89"/>
      <c r="D784" s="90"/>
      <c r="E784" s="91"/>
      <c r="F784" s="91"/>
      <c r="G784" s="91"/>
      <c r="H784" s="92"/>
      <c r="I784" s="89"/>
      <c r="J784" s="89"/>
      <c r="K784" s="91"/>
      <c r="L784" s="94" t="s">
        <v>16</v>
      </c>
      <c r="M784" s="95" t="s">
        <v>84</v>
      </c>
      <c r="N784" s="95" t="s">
        <v>18</v>
      </c>
      <c r="O784" s="95" t="s">
        <v>37</v>
      </c>
      <c r="P784" s="95" t="s">
        <v>190</v>
      </c>
      <c r="Q784" s="94" t="s">
        <v>34</v>
      </c>
      <c r="R784" s="94" t="s">
        <v>46</v>
      </c>
    </row>
    <row r="785" spans="1:18" ht="21.75">
      <c r="A785" s="74">
        <v>266</v>
      </c>
      <c r="B785" s="75" t="s">
        <v>810</v>
      </c>
      <c r="C785" s="75" t="s">
        <v>96</v>
      </c>
      <c r="D785" s="71">
        <v>36273</v>
      </c>
      <c r="E785" s="76">
        <v>36273</v>
      </c>
      <c r="F785" s="72"/>
      <c r="G785" s="72"/>
      <c r="H785" s="73"/>
      <c r="I785" s="75" t="s">
        <v>58</v>
      </c>
      <c r="J785" s="70"/>
      <c r="K785" s="76">
        <v>49949</v>
      </c>
      <c r="L785" s="77" t="s">
        <v>3</v>
      </c>
      <c r="M785" s="75" t="s">
        <v>2387</v>
      </c>
      <c r="N785" s="75" t="s">
        <v>88</v>
      </c>
      <c r="O785" s="75" t="s">
        <v>2388</v>
      </c>
      <c r="P785" s="75" t="s">
        <v>311</v>
      </c>
      <c r="Q785" s="77" t="s">
        <v>78</v>
      </c>
      <c r="R785" s="77" t="s">
        <v>72</v>
      </c>
    </row>
    <row r="786" spans="1:18" ht="21.75">
      <c r="A786" s="70" t="s">
        <v>1667</v>
      </c>
      <c r="B786" s="70"/>
      <c r="C786" s="70"/>
      <c r="D786" s="71"/>
      <c r="E786" s="72"/>
      <c r="F786" s="72"/>
      <c r="G786" s="72"/>
      <c r="H786" s="73"/>
      <c r="I786" s="70"/>
      <c r="J786" s="70"/>
      <c r="K786" s="72"/>
      <c r="L786" s="77" t="s">
        <v>10</v>
      </c>
      <c r="M786" s="75" t="s">
        <v>284</v>
      </c>
      <c r="N786" s="75" t="s">
        <v>29</v>
      </c>
      <c r="O786" s="75" t="s">
        <v>164</v>
      </c>
      <c r="P786" s="75" t="s">
        <v>311</v>
      </c>
      <c r="Q786" s="77" t="s">
        <v>41</v>
      </c>
      <c r="R786" s="77" t="s">
        <v>9</v>
      </c>
    </row>
    <row r="787" spans="1:18" ht="21.75">
      <c r="A787" s="89" t="s">
        <v>1667</v>
      </c>
      <c r="B787" s="89"/>
      <c r="C787" s="89"/>
      <c r="D787" s="90"/>
      <c r="E787" s="91"/>
      <c r="F787" s="91"/>
      <c r="G787" s="91"/>
      <c r="H787" s="92"/>
      <c r="I787" s="89"/>
      <c r="J787" s="89"/>
      <c r="K787" s="91"/>
      <c r="L787" s="94" t="s">
        <v>16</v>
      </c>
      <c r="M787" s="95" t="s">
        <v>163</v>
      </c>
      <c r="N787" s="95" t="s">
        <v>18</v>
      </c>
      <c r="O787" s="95" t="s">
        <v>164</v>
      </c>
      <c r="P787" s="95" t="s">
        <v>120</v>
      </c>
      <c r="Q787" s="94" t="s">
        <v>79</v>
      </c>
      <c r="R787" s="94" t="s">
        <v>8</v>
      </c>
    </row>
    <row r="788" spans="1:18" ht="21.75">
      <c r="A788" s="74">
        <v>267</v>
      </c>
      <c r="B788" s="75" t="s">
        <v>811</v>
      </c>
      <c r="C788" s="75" t="s">
        <v>96</v>
      </c>
      <c r="D788" s="71">
        <v>40940</v>
      </c>
      <c r="E788" s="76">
        <v>40940</v>
      </c>
      <c r="F788" s="72"/>
      <c r="G788" s="72"/>
      <c r="H788" s="73"/>
      <c r="I788" s="75" t="s">
        <v>58</v>
      </c>
      <c r="J788" s="70"/>
      <c r="K788" s="76">
        <v>51410</v>
      </c>
      <c r="L788" s="77" t="s">
        <v>3</v>
      </c>
      <c r="M788" s="75" t="s">
        <v>642</v>
      </c>
      <c r="N788" s="75" t="s">
        <v>1884</v>
      </c>
      <c r="O788" s="75" t="s">
        <v>643</v>
      </c>
      <c r="P788" s="75" t="s">
        <v>812</v>
      </c>
      <c r="Q788" s="77" t="s">
        <v>121</v>
      </c>
      <c r="R788" s="77" t="s">
        <v>109</v>
      </c>
    </row>
    <row r="789" spans="1:18" ht="21.75">
      <c r="A789" s="70" t="s">
        <v>1667</v>
      </c>
      <c r="B789" s="70"/>
      <c r="C789" s="70"/>
      <c r="D789" s="71"/>
      <c r="E789" s="72"/>
      <c r="F789" s="72"/>
      <c r="G789" s="72"/>
      <c r="H789" s="73"/>
      <c r="I789" s="70"/>
      <c r="J789" s="70"/>
      <c r="K789" s="72"/>
      <c r="L789" s="77" t="s">
        <v>10</v>
      </c>
      <c r="M789" s="75" t="s">
        <v>813</v>
      </c>
      <c r="N789" s="75" t="s">
        <v>29</v>
      </c>
      <c r="O789" s="75" t="s">
        <v>814</v>
      </c>
      <c r="P789" s="75" t="s">
        <v>87</v>
      </c>
      <c r="Q789" s="77" t="s">
        <v>9</v>
      </c>
      <c r="R789" s="77" t="s">
        <v>78</v>
      </c>
    </row>
    <row r="790" spans="1:18" ht="21.75">
      <c r="A790" s="89" t="s">
        <v>1667</v>
      </c>
      <c r="B790" s="89"/>
      <c r="C790" s="89"/>
      <c r="D790" s="90"/>
      <c r="E790" s="91"/>
      <c r="F790" s="91"/>
      <c r="G790" s="91"/>
      <c r="H790" s="92"/>
      <c r="I790" s="89"/>
      <c r="J790" s="89"/>
      <c r="K790" s="91"/>
      <c r="L790" s="94" t="s">
        <v>16</v>
      </c>
      <c r="M790" s="95" t="s">
        <v>289</v>
      </c>
      <c r="N790" s="95" t="s">
        <v>18</v>
      </c>
      <c r="O790" s="95" t="s">
        <v>290</v>
      </c>
      <c r="P790" s="95" t="s">
        <v>106</v>
      </c>
      <c r="Q790" s="94" t="s">
        <v>8</v>
      </c>
      <c r="R790" s="94" t="s">
        <v>9</v>
      </c>
    </row>
    <row r="791" spans="1:18" ht="21.75">
      <c r="A791" s="74">
        <v>268</v>
      </c>
      <c r="B791" s="75" t="s">
        <v>816</v>
      </c>
      <c r="C791" s="75" t="s">
        <v>96</v>
      </c>
      <c r="D791" s="71">
        <v>40483</v>
      </c>
      <c r="E791" s="76">
        <v>40483</v>
      </c>
      <c r="F791" s="72"/>
      <c r="G791" s="72"/>
      <c r="H791" s="73"/>
      <c r="I791" s="75" t="s">
        <v>58</v>
      </c>
      <c r="J791" s="70"/>
      <c r="K791" s="76">
        <v>51410</v>
      </c>
      <c r="L791" s="77" t="s">
        <v>3</v>
      </c>
      <c r="M791" s="75" t="s">
        <v>659</v>
      </c>
      <c r="N791" s="75" t="s">
        <v>5</v>
      </c>
      <c r="O791" s="75" t="s">
        <v>660</v>
      </c>
      <c r="P791" s="75" t="s">
        <v>7</v>
      </c>
      <c r="Q791" s="77" t="s">
        <v>78</v>
      </c>
      <c r="R791" s="77" t="s">
        <v>72</v>
      </c>
    </row>
    <row r="792" spans="1:18" ht="21.75">
      <c r="A792" s="70" t="s">
        <v>1667</v>
      </c>
      <c r="B792" s="70"/>
      <c r="C792" s="70"/>
      <c r="D792" s="71"/>
      <c r="E792" s="72"/>
      <c r="F792" s="72"/>
      <c r="G792" s="72"/>
      <c r="H792" s="73"/>
      <c r="I792" s="70"/>
      <c r="J792" s="70"/>
      <c r="K792" s="72"/>
      <c r="L792" s="77" t="s">
        <v>10</v>
      </c>
      <c r="M792" s="75" t="s">
        <v>661</v>
      </c>
      <c r="N792" s="75" t="s">
        <v>29</v>
      </c>
      <c r="O792" s="75" t="s">
        <v>660</v>
      </c>
      <c r="P792" s="75" t="s">
        <v>7</v>
      </c>
      <c r="Q792" s="77" t="s">
        <v>9</v>
      </c>
      <c r="R792" s="77" t="s">
        <v>78</v>
      </c>
    </row>
    <row r="793" spans="1:18" ht="21.75">
      <c r="A793" s="89" t="s">
        <v>1667</v>
      </c>
      <c r="B793" s="89"/>
      <c r="C793" s="89"/>
      <c r="D793" s="90"/>
      <c r="E793" s="91"/>
      <c r="F793" s="91"/>
      <c r="G793" s="91"/>
      <c r="H793" s="92"/>
      <c r="I793" s="89"/>
      <c r="J793" s="89"/>
      <c r="K793" s="91"/>
      <c r="L793" s="94" t="s">
        <v>16</v>
      </c>
      <c r="M793" s="95" t="s">
        <v>701</v>
      </c>
      <c r="N793" s="95" t="s">
        <v>18</v>
      </c>
      <c r="O793" s="95" t="s">
        <v>660</v>
      </c>
      <c r="P793" s="95" t="s">
        <v>7</v>
      </c>
      <c r="Q793" s="94" t="s">
        <v>8</v>
      </c>
      <c r="R793" s="94" t="s">
        <v>9</v>
      </c>
    </row>
    <row r="794" spans="1:18" ht="21.75">
      <c r="A794" s="74">
        <v>269</v>
      </c>
      <c r="B794" s="75" t="s">
        <v>825</v>
      </c>
      <c r="C794" s="75" t="s">
        <v>96</v>
      </c>
      <c r="D794" s="71">
        <v>42095</v>
      </c>
      <c r="E794" s="76">
        <v>42095</v>
      </c>
      <c r="F794" s="72"/>
      <c r="G794" s="72"/>
      <c r="H794" s="73"/>
      <c r="I794" s="75" t="s">
        <v>58</v>
      </c>
      <c r="J794" s="70"/>
      <c r="K794" s="76">
        <v>50679</v>
      </c>
      <c r="L794" s="77" t="s">
        <v>3</v>
      </c>
      <c r="M794" s="75" t="s">
        <v>716</v>
      </c>
      <c r="N794" s="75" t="s">
        <v>88</v>
      </c>
      <c r="O794" s="75" t="s">
        <v>717</v>
      </c>
      <c r="P794" s="75" t="s">
        <v>7</v>
      </c>
      <c r="Q794" s="77" t="s">
        <v>72</v>
      </c>
      <c r="R794" s="77" t="s">
        <v>73</v>
      </c>
    </row>
    <row r="795" spans="1:18" ht="21.75">
      <c r="A795" s="70" t="s">
        <v>1667</v>
      </c>
      <c r="B795" s="70"/>
      <c r="C795" s="70"/>
      <c r="D795" s="71"/>
      <c r="E795" s="72"/>
      <c r="F795" s="72"/>
      <c r="G795" s="72"/>
      <c r="H795" s="73"/>
      <c r="I795" s="70"/>
      <c r="J795" s="70"/>
      <c r="K795" s="72"/>
      <c r="L795" s="77" t="s">
        <v>10</v>
      </c>
      <c r="M795" s="75" t="s">
        <v>718</v>
      </c>
      <c r="N795" s="75" t="s">
        <v>29</v>
      </c>
      <c r="O795" s="75" t="s">
        <v>717</v>
      </c>
      <c r="P795" s="75" t="s">
        <v>7</v>
      </c>
      <c r="Q795" s="77" t="s">
        <v>121</v>
      </c>
      <c r="R795" s="77" t="s">
        <v>99</v>
      </c>
    </row>
    <row r="796" spans="1:18" ht="21.75">
      <c r="A796" s="70" t="s">
        <v>1667</v>
      </c>
      <c r="B796" s="70"/>
      <c r="C796" s="70"/>
      <c r="D796" s="71"/>
      <c r="E796" s="72"/>
      <c r="F796" s="72"/>
      <c r="G796" s="72"/>
      <c r="H796" s="73"/>
      <c r="I796" s="70"/>
      <c r="J796" s="70"/>
      <c r="K796" s="72"/>
      <c r="L796" s="77" t="s">
        <v>10</v>
      </c>
      <c r="M796" s="75" t="s">
        <v>1650</v>
      </c>
      <c r="N796" s="75" t="s">
        <v>139</v>
      </c>
      <c r="O796" s="70"/>
      <c r="P796" s="75" t="s">
        <v>85</v>
      </c>
      <c r="Q796" s="77" t="s">
        <v>27</v>
      </c>
      <c r="R796" s="77" t="s">
        <v>194</v>
      </c>
    </row>
    <row r="797" spans="1:18" ht="21.75">
      <c r="A797" s="89" t="s">
        <v>1667</v>
      </c>
      <c r="B797" s="89"/>
      <c r="C797" s="89"/>
      <c r="D797" s="90"/>
      <c r="E797" s="91"/>
      <c r="F797" s="91"/>
      <c r="G797" s="91"/>
      <c r="H797" s="92"/>
      <c r="I797" s="89"/>
      <c r="J797" s="89"/>
      <c r="K797" s="91"/>
      <c r="L797" s="94" t="s">
        <v>16</v>
      </c>
      <c r="M797" s="95" t="s">
        <v>604</v>
      </c>
      <c r="N797" s="95" t="s">
        <v>18</v>
      </c>
      <c r="O797" s="95" t="s">
        <v>605</v>
      </c>
      <c r="P797" s="95" t="s">
        <v>7</v>
      </c>
      <c r="Q797" s="94" t="s">
        <v>83</v>
      </c>
      <c r="R797" s="94" t="s">
        <v>41</v>
      </c>
    </row>
    <row r="798" spans="1:18" ht="21.75">
      <c r="A798" s="74">
        <v>270</v>
      </c>
      <c r="B798" s="75" t="s">
        <v>835</v>
      </c>
      <c r="C798" s="75" t="s">
        <v>96</v>
      </c>
      <c r="D798" s="71">
        <v>37288</v>
      </c>
      <c r="E798" s="76">
        <v>37288</v>
      </c>
      <c r="F798" s="72"/>
      <c r="G798" s="72"/>
      <c r="H798" s="73"/>
      <c r="I798" s="75" t="s">
        <v>58</v>
      </c>
      <c r="J798" s="70"/>
      <c r="K798" s="76">
        <v>49583</v>
      </c>
      <c r="L798" s="77" t="s">
        <v>3</v>
      </c>
      <c r="M798" s="75" t="s">
        <v>836</v>
      </c>
      <c r="N798" s="75" t="s">
        <v>5</v>
      </c>
      <c r="O798" s="75" t="s">
        <v>627</v>
      </c>
      <c r="P798" s="75" t="s">
        <v>31</v>
      </c>
      <c r="Q798" s="77" t="s">
        <v>59</v>
      </c>
      <c r="R798" s="77" t="s">
        <v>117</v>
      </c>
    </row>
    <row r="799" spans="1:18" ht="21.75">
      <c r="A799" s="70" t="s">
        <v>1667</v>
      </c>
      <c r="B799" s="70"/>
      <c r="C799" s="70"/>
      <c r="D799" s="71"/>
      <c r="E799" s="72"/>
      <c r="F799" s="72"/>
      <c r="G799" s="72"/>
      <c r="H799" s="73"/>
      <c r="I799" s="70"/>
      <c r="J799" s="70"/>
      <c r="K799" s="72"/>
      <c r="L799" s="77" t="s">
        <v>10</v>
      </c>
      <c r="M799" s="75" t="s">
        <v>465</v>
      </c>
      <c r="N799" s="75" t="s">
        <v>29</v>
      </c>
      <c r="O799" s="75" t="s">
        <v>466</v>
      </c>
      <c r="P799" s="75" t="s">
        <v>87</v>
      </c>
      <c r="Q799" s="77" t="s">
        <v>40</v>
      </c>
      <c r="R799" s="77" t="s">
        <v>41</v>
      </c>
    </row>
    <row r="800" spans="1:18" ht="21.75">
      <c r="A800" s="89" t="s">
        <v>1667</v>
      </c>
      <c r="B800" s="89"/>
      <c r="C800" s="89"/>
      <c r="D800" s="90"/>
      <c r="E800" s="91"/>
      <c r="F800" s="91"/>
      <c r="G800" s="91"/>
      <c r="H800" s="92"/>
      <c r="I800" s="89"/>
      <c r="J800" s="89"/>
      <c r="K800" s="91"/>
      <c r="L800" s="94" t="s">
        <v>16</v>
      </c>
      <c r="M800" s="95" t="s">
        <v>84</v>
      </c>
      <c r="N800" s="95" t="s">
        <v>18</v>
      </c>
      <c r="O800" s="95" t="s">
        <v>37</v>
      </c>
      <c r="P800" s="95" t="s">
        <v>7</v>
      </c>
      <c r="Q800" s="94" t="s">
        <v>76</v>
      </c>
      <c r="R800" s="94" t="s">
        <v>40</v>
      </c>
    </row>
    <row r="801" spans="1:18" ht="21.75">
      <c r="A801" s="74">
        <v>271</v>
      </c>
      <c r="B801" s="75" t="s">
        <v>838</v>
      </c>
      <c r="C801" s="75" t="s">
        <v>96</v>
      </c>
      <c r="D801" s="71">
        <v>34428</v>
      </c>
      <c r="E801" s="76">
        <v>34428</v>
      </c>
      <c r="F801" s="72"/>
      <c r="G801" s="72"/>
      <c r="H801" s="73"/>
      <c r="I801" s="75" t="s">
        <v>58</v>
      </c>
      <c r="J801" s="70"/>
      <c r="K801" s="76">
        <v>45931</v>
      </c>
      <c r="L801" s="77" t="s">
        <v>10</v>
      </c>
      <c r="M801" s="75" t="s">
        <v>636</v>
      </c>
      <c r="N801" s="75" t="s">
        <v>29</v>
      </c>
      <c r="O801" s="75" t="s">
        <v>290</v>
      </c>
      <c r="P801" s="75" t="s">
        <v>7</v>
      </c>
      <c r="Q801" s="77" t="s">
        <v>101</v>
      </c>
      <c r="R801" s="77" t="s">
        <v>76</v>
      </c>
    </row>
    <row r="802" spans="1:18" ht="21.75">
      <c r="A802" s="89" t="s">
        <v>1667</v>
      </c>
      <c r="B802" s="89"/>
      <c r="C802" s="89"/>
      <c r="D802" s="90"/>
      <c r="E802" s="91"/>
      <c r="F802" s="91"/>
      <c r="G802" s="91"/>
      <c r="H802" s="92"/>
      <c r="I802" s="89"/>
      <c r="J802" s="89"/>
      <c r="K802" s="91"/>
      <c r="L802" s="94" t="s">
        <v>16</v>
      </c>
      <c r="M802" s="95" t="s">
        <v>2389</v>
      </c>
      <c r="N802" s="95" t="s">
        <v>18</v>
      </c>
      <c r="O802" s="95" t="s">
        <v>2390</v>
      </c>
      <c r="P802" s="95" t="s">
        <v>20</v>
      </c>
      <c r="Q802" s="94" t="s">
        <v>81</v>
      </c>
      <c r="R802" s="94" t="s">
        <v>101</v>
      </c>
    </row>
    <row r="803" spans="1:18" ht="21.75">
      <c r="A803" s="74">
        <v>272</v>
      </c>
      <c r="B803" s="75" t="s">
        <v>841</v>
      </c>
      <c r="C803" s="75" t="s">
        <v>96</v>
      </c>
      <c r="D803" s="71">
        <v>38931</v>
      </c>
      <c r="E803" s="76">
        <v>38931</v>
      </c>
      <c r="F803" s="72"/>
      <c r="G803" s="72"/>
      <c r="H803" s="73"/>
      <c r="I803" s="75" t="s">
        <v>58</v>
      </c>
      <c r="J803" s="75" t="s">
        <v>837</v>
      </c>
      <c r="K803" s="76">
        <v>51410</v>
      </c>
      <c r="L803" s="77" t="s">
        <v>10</v>
      </c>
      <c r="M803" s="75" t="s">
        <v>842</v>
      </c>
      <c r="N803" s="75" t="s">
        <v>29</v>
      </c>
      <c r="O803" s="75" t="s">
        <v>843</v>
      </c>
      <c r="P803" s="75" t="s">
        <v>87</v>
      </c>
      <c r="Q803" s="77" t="s">
        <v>9</v>
      </c>
      <c r="R803" s="77" t="s">
        <v>78</v>
      </c>
    </row>
    <row r="804" spans="1:18" ht="21.75">
      <c r="A804" s="89" t="s">
        <v>1667</v>
      </c>
      <c r="B804" s="89"/>
      <c r="C804" s="89"/>
      <c r="D804" s="90"/>
      <c r="E804" s="91"/>
      <c r="F804" s="91"/>
      <c r="G804" s="91"/>
      <c r="H804" s="92"/>
      <c r="I804" s="89"/>
      <c r="J804" s="89"/>
      <c r="K804" s="91"/>
      <c r="L804" s="94" t="s">
        <v>16</v>
      </c>
      <c r="M804" s="95" t="s">
        <v>163</v>
      </c>
      <c r="N804" s="95" t="s">
        <v>18</v>
      </c>
      <c r="O804" s="95" t="s">
        <v>164</v>
      </c>
      <c r="P804" s="95" t="s">
        <v>120</v>
      </c>
      <c r="Q804" s="94" t="s">
        <v>40</v>
      </c>
      <c r="R804" s="94" t="s">
        <v>64</v>
      </c>
    </row>
    <row r="805" spans="1:18" ht="21.75">
      <c r="A805" s="74">
        <v>273</v>
      </c>
      <c r="B805" s="75" t="s">
        <v>844</v>
      </c>
      <c r="C805" s="75" t="s">
        <v>96</v>
      </c>
      <c r="D805" s="71">
        <v>36682</v>
      </c>
      <c r="E805" s="76">
        <v>36682</v>
      </c>
      <c r="F805" s="72"/>
      <c r="G805" s="72"/>
      <c r="H805" s="73"/>
      <c r="I805" s="75" t="s">
        <v>58</v>
      </c>
      <c r="J805" s="70"/>
      <c r="K805" s="76">
        <v>48488</v>
      </c>
      <c r="L805" s="77" t="s">
        <v>10</v>
      </c>
      <c r="M805" s="75" t="s">
        <v>39</v>
      </c>
      <c r="N805" s="75" t="s">
        <v>29</v>
      </c>
      <c r="O805" s="75" t="s">
        <v>37</v>
      </c>
      <c r="P805" s="75" t="s">
        <v>7</v>
      </c>
      <c r="Q805" s="77" t="s">
        <v>40</v>
      </c>
      <c r="R805" s="77" t="s">
        <v>41</v>
      </c>
    </row>
    <row r="806" spans="1:18" ht="21.75">
      <c r="A806" s="89" t="s">
        <v>1667</v>
      </c>
      <c r="B806" s="89"/>
      <c r="C806" s="89"/>
      <c r="D806" s="90"/>
      <c r="E806" s="91"/>
      <c r="F806" s="91"/>
      <c r="G806" s="91"/>
      <c r="H806" s="92"/>
      <c r="I806" s="89"/>
      <c r="J806" s="89"/>
      <c r="K806" s="91"/>
      <c r="L806" s="94" t="s">
        <v>16</v>
      </c>
      <c r="M806" s="95" t="s">
        <v>84</v>
      </c>
      <c r="N806" s="95" t="s">
        <v>18</v>
      </c>
      <c r="O806" s="95" t="s">
        <v>37</v>
      </c>
      <c r="P806" s="95" t="s">
        <v>106</v>
      </c>
      <c r="Q806" s="94" t="s">
        <v>46</v>
      </c>
      <c r="R806" s="94" t="s">
        <v>54</v>
      </c>
    </row>
    <row r="807" spans="1:18" ht="21.75">
      <c r="A807" s="74">
        <v>274</v>
      </c>
      <c r="B807" s="75" t="s">
        <v>853</v>
      </c>
      <c r="C807" s="75" t="s">
        <v>96</v>
      </c>
      <c r="D807" s="71">
        <v>41799</v>
      </c>
      <c r="E807" s="76">
        <v>41799</v>
      </c>
      <c r="F807" s="72"/>
      <c r="G807" s="72"/>
      <c r="H807" s="73"/>
      <c r="I807" s="75" t="s">
        <v>58</v>
      </c>
      <c r="J807" s="70"/>
      <c r="K807" s="76">
        <v>53966</v>
      </c>
      <c r="L807" s="77" t="s">
        <v>10</v>
      </c>
      <c r="M807" s="75" t="s">
        <v>375</v>
      </c>
      <c r="N807" s="75" t="s">
        <v>134</v>
      </c>
      <c r="O807" s="75" t="s">
        <v>136</v>
      </c>
      <c r="P807" s="75" t="s">
        <v>53</v>
      </c>
      <c r="Q807" s="77" t="s">
        <v>99</v>
      </c>
      <c r="R807" s="77" t="s">
        <v>109</v>
      </c>
    </row>
    <row r="808" spans="1:18" ht="21.75">
      <c r="A808" s="89" t="s">
        <v>1667</v>
      </c>
      <c r="B808" s="89"/>
      <c r="C808" s="89"/>
      <c r="D808" s="90"/>
      <c r="E808" s="91"/>
      <c r="F808" s="91"/>
      <c r="G808" s="91"/>
      <c r="H808" s="92"/>
      <c r="I808" s="89"/>
      <c r="J808" s="89"/>
      <c r="K808" s="91"/>
      <c r="L808" s="94" t="s">
        <v>16</v>
      </c>
      <c r="M808" s="95" t="s">
        <v>135</v>
      </c>
      <c r="N808" s="95" t="s">
        <v>18</v>
      </c>
      <c r="O808" s="95" t="s">
        <v>136</v>
      </c>
      <c r="P808" s="95" t="s">
        <v>7</v>
      </c>
      <c r="Q808" s="94" t="s">
        <v>78</v>
      </c>
      <c r="R808" s="94" t="s">
        <v>99</v>
      </c>
    </row>
    <row r="809" spans="1:18" ht="21.75">
      <c r="A809" s="74">
        <v>275</v>
      </c>
      <c r="B809" s="75" t="s">
        <v>854</v>
      </c>
      <c r="C809" s="75" t="s">
        <v>96</v>
      </c>
      <c r="D809" s="71">
        <v>38930</v>
      </c>
      <c r="E809" s="76">
        <v>38930</v>
      </c>
      <c r="F809" s="72"/>
      <c r="G809" s="72"/>
      <c r="H809" s="73"/>
      <c r="I809" s="75" t="s">
        <v>58</v>
      </c>
      <c r="J809" s="70"/>
      <c r="K809" s="76">
        <v>50679</v>
      </c>
      <c r="L809" s="77" t="s">
        <v>10</v>
      </c>
      <c r="M809" s="75" t="s">
        <v>284</v>
      </c>
      <c r="N809" s="75" t="s">
        <v>29</v>
      </c>
      <c r="O809" s="75" t="s">
        <v>164</v>
      </c>
      <c r="P809" s="75" t="s">
        <v>7</v>
      </c>
      <c r="Q809" s="77" t="s">
        <v>64</v>
      </c>
      <c r="R809" s="77" t="s">
        <v>194</v>
      </c>
    </row>
    <row r="810" spans="1:18" ht="21.75">
      <c r="A810" s="89" t="s">
        <v>1667</v>
      </c>
      <c r="B810" s="89"/>
      <c r="C810" s="89"/>
      <c r="D810" s="90"/>
      <c r="E810" s="91"/>
      <c r="F810" s="91"/>
      <c r="G810" s="91"/>
      <c r="H810" s="92"/>
      <c r="I810" s="89"/>
      <c r="J810" s="89"/>
      <c r="K810" s="91"/>
      <c r="L810" s="94" t="s">
        <v>16</v>
      </c>
      <c r="M810" s="95" t="s">
        <v>163</v>
      </c>
      <c r="N810" s="95" t="s">
        <v>18</v>
      </c>
      <c r="O810" s="95" t="s">
        <v>164</v>
      </c>
      <c r="P810" s="95" t="s">
        <v>120</v>
      </c>
      <c r="Q810" s="94" t="s">
        <v>40</v>
      </c>
      <c r="R810" s="94" t="s">
        <v>64</v>
      </c>
    </row>
    <row r="811" spans="1:18" ht="21.75">
      <c r="A811" s="74">
        <v>276</v>
      </c>
      <c r="B811" s="75" t="s">
        <v>855</v>
      </c>
      <c r="C811" s="75" t="s">
        <v>96</v>
      </c>
      <c r="D811" s="71">
        <v>36017</v>
      </c>
      <c r="E811" s="76">
        <v>36017</v>
      </c>
      <c r="F811" s="72"/>
      <c r="G811" s="72"/>
      <c r="H811" s="73"/>
      <c r="I811" s="75" t="s">
        <v>58</v>
      </c>
      <c r="J811" s="70"/>
      <c r="K811" s="76">
        <v>48122</v>
      </c>
      <c r="L811" s="77" t="s">
        <v>10</v>
      </c>
      <c r="M811" s="75" t="s">
        <v>856</v>
      </c>
      <c r="N811" s="75" t="s">
        <v>11</v>
      </c>
      <c r="O811" s="75" t="s">
        <v>857</v>
      </c>
      <c r="P811" s="75" t="s">
        <v>858</v>
      </c>
      <c r="Q811" s="77" t="s">
        <v>54</v>
      </c>
      <c r="R811" s="77" t="s">
        <v>40</v>
      </c>
    </row>
    <row r="812" spans="1:18" ht="21.75">
      <c r="A812" s="79"/>
      <c r="B812" s="79"/>
      <c r="C812" s="79"/>
      <c r="D812" s="80"/>
      <c r="E812" s="81"/>
      <c r="F812" s="81"/>
      <c r="G812" s="81"/>
      <c r="H812" s="82"/>
      <c r="I812" s="79"/>
      <c r="J812" s="79"/>
      <c r="K812" s="81"/>
      <c r="L812" s="83" t="s">
        <v>16</v>
      </c>
      <c r="M812" s="84" t="s">
        <v>124</v>
      </c>
      <c r="N812" s="84" t="s">
        <v>18</v>
      </c>
      <c r="O812" s="84" t="s">
        <v>89</v>
      </c>
      <c r="P812" s="84" t="s">
        <v>7</v>
      </c>
      <c r="Q812" s="83" t="s">
        <v>46</v>
      </c>
      <c r="R812" s="83" t="s">
        <v>54</v>
      </c>
    </row>
    <row r="813" spans="1:18" ht="24">
      <c r="A813" s="103" t="s">
        <v>859</v>
      </c>
      <c r="B813" s="117"/>
      <c r="C813" s="117"/>
      <c r="D813" s="118"/>
      <c r="E813" s="119"/>
      <c r="F813" s="119"/>
      <c r="G813" s="119"/>
      <c r="H813" s="120"/>
      <c r="I813" s="117"/>
      <c r="J813" s="117"/>
      <c r="K813" s="119"/>
      <c r="L813" s="121"/>
      <c r="M813" s="122"/>
      <c r="N813" s="122"/>
      <c r="O813" s="122"/>
      <c r="P813" s="122"/>
      <c r="Q813" s="121"/>
      <c r="R813" s="121"/>
    </row>
    <row r="814" spans="1:18" ht="21.75">
      <c r="A814" s="74">
        <v>277</v>
      </c>
      <c r="B814" s="75" t="s">
        <v>1944</v>
      </c>
      <c r="C814" s="75" t="s">
        <v>1</v>
      </c>
      <c r="D814" s="71">
        <v>34486</v>
      </c>
      <c r="E814" s="76">
        <v>34486</v>
      </c>
      <c r="F814" s="76">
        <v>38203</v>
      </c>
      <c r="G814" s="76">
        <v>42754</v>
      </c>
      <c r="H814" s="73"/>
      <c r="I814" s="75" t="s">
        <v>58</v>
      </c>
      <c r="J814" s="70"/>
      <c r="K814" s="76">
        <v>48488</v>
      </c>
      <c r="L814" s="77" t="s">
        <v>3</v>
      </c>
      <c r="M814" s="75" t="s">
        <v>887</v>
      </c>
      <c r="N814" s="75" t="s">
        <v>1884</v>
      </c>
      <c r="O814" s="75" t="s">
        <v>888</v>
      </c>
      <c r="P814" s="75" t="s">
        <v>149</v>
      </c>
      <c r="Q814" s="77" t="s">
        <v>79</v>
      </c>
      <c r="R814" s="77" t="s">
        <v>64</v>
      </c>
    </row>
    <row r="815" spans="1:18" ht="21.75">
      <c r="A815" s="70" t="s">
        <v>1667</v>
      </c>
      <c r="B815" s="70"/>
      <c r="C815" s="70"/>
      <c r="D815" s="71"/>
      <c r="E815" s="72"/>
      <c r="F815" s="72"/>
      <c r="G815" s="72"/>
      <c r="H815" s="73"/>
      <c r="I815" s="70"/>
      <c r="J815" s="70"/>
      <c r="K815" s="72"/>
      <c r="L815" s="77" t="s">
        <v>10</v>
      </c>
      <c r="M815" s="75" t="s">
        <v>2123</v>
      </c>
      <c r="N815" s="75" t="s">
        <v>2124</v>
      </c>
      <c r="O815" s="70"/>
      <c r="P815" s="75" t="s">
        <v>149</v>
      </c>
      <c r="Q815" s="77" t="s">
        <v>79</v>
      </c>
      <c r="R815" s="77" t="s">
        <v>8</v>
      </c>
    </row>
    <row r="816" spans="1:18" ht="21.75">
      <c r="A816" s="89" t="s">
        <v>1667</v>
      </c>
      <c r="B816" s="89"/>
      <c r="C816" s="89"/>
      <c r="D816" s="90"/>
      <c r="E816" s="91"/>
      <c r="F816" s="91"/>
      <c r="G816" s="91"/>
      <c r="H816" s="92"/>
      <c r="I816" s="89"/>
      <c r="J816" s="89"/>
      <c r="K816" s="91"/>
      <c r="L816" s="94" t="s">
        <v>16</v>
      </c>
      <c r="M816" s="95" t="s">
        <v>889</v>
      </c>
      <c r="N816" s="95" t="s">
        <v>233</v>
      </c>
      <c r="O816" s="95" t="s">
        <v>263</v>
      </c>
      <c r="P816" s="95" t="s">
        <v>7</v>
      </c>
      <c r="Q816" s="94" t="s">
        <v>46</v>
      </c>
      <c r="R816" s="94" t="s">
        <v>54</v>
      </c>
    </row>
    <row r="817" spans="1:18" ht="21.75">
      <c r="A817" s="74">
        <v>278</v>
      </c>
      <c r="B817" s="75" t="s">
        <v>860</v>
      </c>
      <c r="C817" s="75" t="s">
        <v>1</v>
      </c>
      <c r="D817" s="71">
        <v>39203</v>
      </c>
      <c r="E817" s="76">
        <v>39203</v>
      </c>
      <c r="F817" s="76">
        <v>40323</v>
      </c>
      <c r="G817" s="76">
        <v>42171</v>
      </c>
      <c r="H817" s="73"/>
      <c r="I817" s="75" t="s">
        <v>58</v>
      </c>
      <c r="J817" s="70"/>
      <c r="K817" s="76">
        <v>51044</v>
      </c>
      <c r="L817" s="77" t="s">
        <v>3</v>
      </c>
      <c r="M817" s="75" t="s">
        <v>861</v>
      </c>
      <c r="N817" s="75" t="s">
        <v>270</v>
      </c>
      <c r="O817" s="75" t="s">
        <v>862</v>
      </c>
      <c r="P817" s="75" t="s">
        <v>248</v>
      </c>
      <c r="Q817" s="77" t="s">
        <v>9</v>
      </c>
      <c r="R817" s="77" t="s">
        <v>121</v>
      </c>
    </row>
    <row r="818" spans="1:18" ht="21.75">
      <c r="A818" s="70" t="s">
        <v>1667</v>
      </c>
      <c r="B818" s="70"/>
      <c r="C818" s="70"/>
      <c r="D818" s="71"/>
      <c r="E818" s="72"/>
      <c r="F818" s="72"/>
      <c r="G818" s="72"/>
      <c r="H818" s="73"/>
      <c r="I818" s="70"/>
      <c r="J818" s="70"/>
      <c r="K818" s="72"/>
      <c r="L818" s="77" t="s">
        <v>10</v>
      </c>
      <c r="M818" s="75" t="s">
        <v>863</v>
      </c>
      <c r="N818" s="75" t="s">
        <v>272</v>
      </c>
      <c r="O818" s="75" t="s">
        <v>862</v>
      </c>
      <c r="P818" s="75" t="s">
        <v>248</v>
      </c>
      <c r="Q818" s="77" t="s">
        <v>64</v>
      </c>
      <c r="R818" s="77" t="s">
        <v>9</v>
      </c>
    </row>
    <row r="819" spans="1:18" ht="21.75">
      <c r="A819" s="89" t="s">
        <v>1667</v>
      </c>
      <c r="B819" s="89"/>
      <c r="C819" s="89"/>
      <c r="D819" s="90"/>
      <c r="E819" s="91"/>
      <c r="F819" s="91"/>
      <c r="G819" s="91"/>
      <c r="H819" s="92"/>
      <c r="I819" s="89"/>
      <c r="J819" s="89"/>
      <c r="K819" s="91"/>
      <c r="L819" s="94" t="s">
        <v>16</v>
      </c>
      <c r="M819" s="95" t="s">
        <v>315</v>
      </c>
      <c r="N819" s="95" t="s">
        <v>233</v>
      </c>
      <c r="O819" s="95" t="s">
        <v>316</v>
      </c>
      <c r="P819" s="95" t="s">
        <v>120</v>
      </c>
      <c r="Q819" s="94" t="s">
        <v>40</v>
      </c>
      <c r="R819" s="94" t="s">
        <v>64</v>
      </c>
    </row>
    <row r="820" spans="1:18" ht="21.75">
      <c r="A820" s="74">
        <v>279</v>
      </c>
      <c r="B820" s="75" t="s">
        <v>864</v>
      </c>
      <c r="C820" s="75" t="s">
        <v>1</v>
      </c>
      <c r="D820" s="71">
        <v>34456</v>
      </c>
      <c r="E820" s="76">
        <v>34456</v>
      </c>
      <c r="F820" s="76">
        <v>36301</v>
      </c>
      <c r="G820" s="76">
        <v>38952</v>
      </c>
      <c r="H820" s="73"/>
      <c r="I820" s="75" t="s">
        <v>58</v>
      </c>
      <c r="J820" s="70"/>
      <c r="K820" s="76">
        <v>45566</v>
      </c>
      <c r="L820" s="77" t="s">
        <v>3</v>
      </c>
      <c r="M820" s="75" t="s">
        <v>359</v>
      </c>
      <c r="N820" s="75" t="s">
        <v>5</v>
      </c>
      <c r="O820" s="75" t="s">
        <v>339</v>
      </c>
      <c r="P820" s="75" t="s">
        <v>7</v>
      </c>
      <c r="Q820" s="77" t="s">
        <v>27</v>
      </c>
      <c r="R820" s="77" t="s">
        <v>38</v>
      </c>
    </row>
    <row r="821" spans="1:18" ht="21.75">
      <c r="A821" s="70" t="s">
        <v>1667</v>
      </c>
      <c r="B821" s="70"/>
      <c r="C821" s="70"/>
      <c r="D821" s="71"/>
      <c r="E821" s="72"/>
      <c r="F821" s="72"/>
      <c r="G821" s="72"/>
      <c r="H821" s="73"/>
      <c r="I821" s="70"/>
      <c r="J821" s="70"/>
      <c r="K821" s="72"/>
      <c r="L821" s="77" t="s">
        <v>10</v>
      </c>
      <c r="M821" s="75" t="s">
        <v>343</v>
      </c>
      <c r="N821" s="75" t="s">
        <v>29</v>
      </c>
      <c r="O821" s="75" t="s">
        <v>89</v>
      </c>
      <c r="P821" s="75" t="s">
        <v>7</v>
      </c>
      <c r="Q821" s="77" t="s">
        <v>15</v>
      </c>
      <c r="R821" s="77" t="s">
        <v>47</v>
      </c>
    </row>
    <row r="822" spans="1:18" ht="21.75">
      <c r="A822" s="89" t="s">
        <v>1667</v>
      </c>
      <c r="B822" s="89"/>
      <c r="C822" s="89"/>
      <c r="D822" s="90"/>
      <c r="E822" s="91"/>
      <c r="F822" s="91"/>
      <c r="G822" s="91"/>
      <c r="H822" s="92"/>
      <c r="I822" s="89"/>
      <c r="J822" s="89"/>
      <c r="K822" s="91"/>
      <c r="L822" s="94" t="s">
        <v>16</v>
      </c>
      <c r="M822" s="95" t="s">
        <v>393</v>
      </c>
      <c r="N822" s="95" t="s">
        <v>18</v>
      </c>
      <c r="O822" s="95" t="s">
        <v>394</v>
      </c>
      <c r="P822" s="95" t="s">
        <v>7</v>
      </c>
      <c r="Q822" s="94" t="s">
        <v>33</v>
      </c>
      <c r="R822" s="94" t="s">
        <v>34</v>
      </c>
    </row>
    <row r="823" spans="1:18" ht="21.75">
      <c r="A823" s="74">
        <v>280</v>
      </c>
      <c r="B823" s="75" t="s">
        <v>865</v>
      </c>
      <c r="C823" s="75" t="s">
        <v>1</v>
      </c>
      <c r="D823" s="71">
        <v>31547</v>
      </c>
      <c r="E823" s="76">
        <v>35370</v>
      </c>
      <c r="F823" s="76">
        <v>38923</v>
      </c>
      <c r="G823" s="76">
        <v>40672</v>
      </c>
      <c r="H823" s="73"/>
      <c r="I823" s="75" t="s">
        <v>2</v>
      </c>
      <c r="J823" s="70"/>
      <c r="K823" s="76">
        <v>45566</v>
      </c>
      <c r="L823" s="77" t="s">
        <v>3</v>
      </c>
      <c r="M823" s="75" t="s">
        <v>866</v>
      </c>
      <c r="N823" s="75" t="s">
        <v>88</v>
      </c>
      <c r="O823" s="75" t="s">
        <v>867</v>
      </c>
      <c r="P823" s="75" t="s">
        <v>31</v>
      </c>
      <c r="Q823" s="77" t="s">
        <v>8</v>
      </c>
      <c r="R823" s="77" t="s">
        <v>9</v>
      </c>
    </row>
    <row r="824" spans="1:18" ht="21.75">
      <c r="A824" s="70" t="s">
        <v>1667</v>
      </c>
      <c r="B824" s="70"/>
      <c r="C824" s="70"/>
      <c r="D824" s="71"/>
      <c r="E824" s="72"/>
      <c r="F824" s="72"/>
      <c r="G824" s="72"/>
      <c r="H824" s="73"/>
      <c r="I824" s="70"/>
      <c r="J824" s="70"/>
      <c r="K824" s="72"/>
      <c r="L824" s="77" t="s">
        <v>10</v>
      </c>
      <c r="M824" s="75" t="s">
        <v>868</v>
      </c>
      <c r="N824" s="75" t="s">
        <v>29</v>
      </c>
      <c r="O824" s="75" t="s">
        <v>867</v>
      </c>
      <c r="P824" s="75" t="s">
        <v>31</v>
      </c>
      <c r="Q824" s="77" t="s">
        <v>32</v>
      </c>
      <c r="R824" s="77" t="s">
        <v>79</v>
      </c>
    </row>
    <row r="825" spans="1:18" ht="21.75">
      <c r="A825" s="89" t="s">
        <v>1667</v>
      </c>
      <c r="B825" s="89"/>
      <c r="C825" s="89"/>
      <c r="D825" s="90"/>
      <c r="E825" s="91"/>
      <c r="F825" s="91"/>
      <c r="G825" s="91"/>
      <c r="H825" s="92"/>
      <c r="I825" s="89"/>
      <c r="J825" s="89"/>
      <c r="K825" s="91"/>
      <c r="L825" s="94" t="s">
        <v>16</v>
      </c>
      <c r="M825" s="95" t="s">
        <v>869</v>
      </c>
      <c r="N825" s="95" t="s">
        <v>18</v>
      </c>
      <c r="O825" s="95" t="s">
        <v>870</v>
      </c>
      <c r="P825" s="95" t="s">
        <v>20</v>
      </c>
      <c r="Q825" s="94" t="s">
        <v>95</v>
      </c>
      <c r="R825" s="94" t="s">
        <v>14</v>
      </c>
    </row>
    <row r="826" spans="1:18" ht="21.75">
      <c r="A826" s="74">
        <v>281</v>
      </c>
      <c r="B826" s="75" t="s">
        <v>871</v>
      </c>
      <c r="C826" s="75" t="s">
        <v>1</v>
      </c>
      <c r="D826" s="71">
        <v>34060</v>
      </c>
      <c r="E826" s="76">
        <v>34060</v>
      </c>
      <c r="F826" s="76">
        <v>35903</v>
      </c>
      <c r="G826" s="76">
        <v>38995</v>
      </c>
      <c r="H826" s="73"/>
      <c r="I826" s="75" t="s">
        <v>2</v>
      </c>
      <c r="J826" s="70"/>
      <c r="K826" s="76">
        <v>46661</v>
      </c>
      <c r="L826" s="77" t="s">
        <v>3</v>
      </c>
      <c r="M826" s="75" t="s">
        <v>872</v>
      </c>
      <c r="N826" s="75" t="s">
        <v>88</v>
      </c>
      <c r="O826" s="75" t="s">
        <v>873</v>
      </c>
      <c r="P826" s="75" t="s">
        <v>106</v>
      </c>
      <c r="Q826" s="77" t="s">
        <v>8</v>
      </c>
      <c r="R826" s="77" t="s">
        <v>9</v>
      </c>
    </row>
    <row r="827" spans="1:18" ht="21.75">
      <c r="A827" s="70" t="s">
        <v>1667</v>
      </c>
      <c r="B827" s="70"/>
      <c r="C827" s="70"/>
      <c r="D827" s="71"/>
      <c r="E827" s="72"/>
      <c r="F827" s="72"/>
      <c r="G827" s="72"/>
      <c r="H827" s="73"/>
      <c r="I827" s="70"/>
      <c r="J827" s="70"/>
      <c r="K827" s="72"/>
      <c r="L827" s="77" t="s">
        <v>10</v>
      </c>
      <c r="M827" s="75" t="s">
        <v>874</v>
      </c>
      <c r="N827" s="75" t="s">
        <v>29</v>
      </c>
      <c r="O827" s="75" t="s">
        <v>875</v>
      </c>
      <c r="P827" s="75" t="s">
        <v>53</v>
      </c>
      <c r="Q827" s="77" t="s">
        <v>57</v>
      </c>
      <c r="R827" s="77" t="s">
        <v>47</v>
      </c>
    </row>
    <row r="828" spans="1:18" ht="21.75">
      <c r="A828" s="89" t="s">
        <v>1667</v>
      </c>
      <c r="B828" s="89"/>
      <c r="C828" s="89"/>
      <c r="D828" s="90"/>
      <c r="E828" s="91"/>
      <c r="F828" s="91"/>
      <c r="G828" s="91"/>
      <c r="H828" s="92"/>
      <c r="I828" s="89"/>
      <c r="J828" s="89"/>
      <c r="K828" s="91"/>
      <c r="L828" s="94" t="s">
        <v>16</v>
      </c>
      <c r="M828" s="95" t="s">
        <v>869</v>
      </c>
      <c r="N828" s="95" t="s">
        <v>18</v>
      </c>
      <c r="O828" s="95" t="s">
        <v>870</v>
      </c>
      <c r="P828" s="95" t="s">
        <v>273</v>
      </c>
      <c r="Q828" s="94" t="s">
        <v>14</v>
      </c>
      <c r="R828" s="94" t="s">
        <v>57</v>
      </c>
    </row>
    <row r="829" spans="1:18" ht="21.75">
      <c r="A829" s="74">
        <v>282</v>
      </c>
      <c r="B829" s="75" t="s">
        <v>1714</v>
      </c>
      <c r="C829" s="75" t="s">
        <v>1</v>
      </c>
      <c r="D829" s="71">
        <v>38231</v>
      </c>
      <c r="E829" s="76">
        <v>38231</v>
      </c>
      <c r="F829" s="76">
        <v>40350</v>
      </c>
      <c r="G829" s="76">
        <v>42159</v>
      </c>
      <c r="H829" s="73"/>
      <c r="I829" s="75" t="s">
        <v>58</v>
      </c>
      <c r="J829" s="70"/>
      <c r="K829" s="76">
        <v>49949</v>
      </c>
      <c r="L829" s="77" t="s">
        <v>3</v>
      </c>
      <c r="M829" s="75" t="s">
        <v>891</v>
      </c>
      <c r="N829" s="75" t="s">
        <v>270</v>
      </c>
      <c r="O829" s="75" t="s">
        <v>234</v>
      </c>
      <c r="P829" s="75" t="s">
        <v>7</v>
      </c>
      <c r="Q829" s="77" t="s">
        <v>121</v>
      </c>
      <c r="R829" s="77" t="s">
        <v>72</v>
      </c>
    </row>
    <row r="830" spans="1:18" ht="21.75">
      <c r="A830" s="70" t="s">
        <v>1667</v>
      </c>
      <c r="B830" s="70"/>
      <c r="C830" s="70"/>
      <c r="D830" s="71"/>
      <c r="E830" s="72"/>
      <c r="F830" s="72"/>
      <c r="G830" s="72"/>
      <c r="H830" s="73"/>
      <c r="I830" s="70"/>
      <c r="J830" s="70"/>
      <c r="K830" s="72"/>
      <c r="L830" s="77" t="s">
        <v>10</v>
      </c>
      <c r="M830" s="75" t="s">
        <v>823</v>
      </c>
      <c r="N830" s="75" t="s">
        <v>272</v>
      </c>
      <c r="O830" s="75" t="s">
        <v>824</v>
      </c>
      <c r="P830" s="75" t="s">
        <v>7</v>
      </c>
      <c r="Q830" s="77" t="s">
        <v>64</v>
      </c>
      <c r="R830" s="77" t="s">
        <v>9</v>
      </c>
    </row>
    <row r="831" spans="1:18" ht="21.75">
      <c r="A831" s="89" t="s">
        <v>1667</v>
      </c>
      <c r="B831" s="89"/>
      <c r="C831" s="89"/>
      <c r="D831" s="90"/>
      <c r="E831" s="91"/>
      <c r="F831" s="91"/>
      <c r="G831" s="91"/>
      <c r="H831" s="92"/>
      <c r="I831" s="89"/>
      <c r="J831" s="89"/>
      <c r="K831" s="91"/>
      <c r="L831" s="94" t="s">
        <v>16</v>
      </c>
      <c r="M831" s="95" t="s">
        <v>232</v>
      </c>
      <c r="N831" s="95" t="s">
        <v>233</v>
      </c>
      <c r="O831" s="95" t="s">
        <v>234</v>
      </c>
      <c r="P831" s="95" t="s">
        <v>90</v>
      </c>
      <c r="Q831" s="94" t="s">
        <v>54</v>
      </c>
      <c r="R831" s="94" t="s">
        <v>26</v>
      </c>
    </row>
    <row r="832" spans="1:18" ht="21.75">
      <c r="A832" s="74">
        <v>283</v>
      </c>
      <c r="B832" s="75" t="s">
        <v>2244</v>
      </c>
      <c r="C832" s="75" t="s">
        <v>1</v>
      </c>
      <c r="D832" s="71">
        <v>35823</v>
      </c>
      <c r="E832" s="76">
        <v>35823</v>
      </c>
      <c r="F832" s="76">
        <v>38912</v>
      </c>
      <c r="G832" s="76">
        <v>43375</v>
      </c>
      <c r="H832" s="73"/>
      <c r="I832" s="75" t="s">
        <v>2</v>
      </c>
      <c r="J832" s="70"/>
      <c r="K832" s="76">
        <v>47757</v>
      </c>
      <c r="L832" s="77" t="s">
        <v>3</v>
      </c>
      <c r="M832" s="75" t="s">
        <v>908</v>
      </c>
      <c r="N832" s="75" t="s">
        <v>1884</v>
      </c>
      <c r="O832" s="75" t="s">
        <v>909</v>
      </c>
      <c r="P832" s="75" t="s">
        <v>358</v>
      </c>
      <c r="Q832" s="77" t="s">
        <v>41</v>
      </c>
      <c r="R832" s="77" t="s">
        <v>9</v>
      </c>
    </row>
    <row r="833" spans="1:18" ht="21.75">
      <c r="A833" s="70" t="s">
        <v>1667</v>
      </c>
      <c r="B833" s="70"/>
      <c r="C833" s="70"/>
      <c r="D833" s="71"/>
      <c r="E833" s="72"/>
      <c r="F833" s="72"/>
      <c r="G833" s="72"/>
      <c r="H833" s="73"/>
      <c r="I833" s="70"/>
      <c r="J833" s="70"/>
      <c r="K833" s="72"/>
      <c r="L833" s="77" t="s">
        <v>10</v>
      </c>
      <c r="M833" s="75" t="s">
        <v>884</v>
      </c>
      <c r="N833" s="75" t="s">
        <v>272</v>
      </c>
      <c r="O833" s="75" t="s">
        <v>885</v>
      </c>
      <c r="P833" s="75" t="s">
        <v>106</v>
      </c>
      <c r="Q833" s="77" t="s">
        <v>32</v>
      </c>
      <c r="R833" s="77" t="s">
        <v>76</v>
      </c>
    </row>
    <row r="834" spans="1:18" ht="21.75">
      <c r="A834" s="89" t="s">
        <v>1667</v>
      </c>
      <c r="B834" s="89"/>
      <c r="C834" s="89"/>
      <c r="D834" s="90"/>
      <c r="E834" s="91"/>
      <c r="F834" s="91"/>
      <c r="G834" s="91"/>
      <c r="H834" s="92"/>
      <c r="I834" s="89"/>
      <c r="J834" s="89"/>
      <c r="K834" s="91"/>
      <c r="L834" s="94" t="s">
        <v>16</v>
      </c>
      <c r="M834" s="95" t="s">
        <v>910</v>
      </c>
      <c r="N834" s="95" t="s">
        <v>18</v>
      </c>
      <c r="O834" s="95" t="s">
        <v>911</v>
      </c>
      <c r="P834" s="95" t="s">
        <v>912</v>
      </c>
      <c r="Q834" s="94" t="s">
        <v>57</v>
      </c>
      <c r="R834" s="94" t="s">
        <v>32</v>
      </c>
    </row>
    <row r="835" spans="1:18" ht="21.75">
      <c r="A835" s="74">
        <v>284</v>
      </c>
      <c r="B835" s="75" t="s">
        <v>876</v>
      </c>
      <c r="C835" s="75" t="s">
        <v>1</v>
      </c>
      <c r="D835" s="71">
        <v>34222</v>
      </c>
      <c r="E835" s="76">
        <v>34486</v>
      </c>
      <c r="F835" s="76">
        <v>36794</v>
      </c>
      <c r="G835" s="76">
        <v>41600</v>
      </c>
      <c r="H835" s="73"/>
      <c r="I835" s="75" t="s">
        <v>58</v>
      </c>
      <c r="J835" s="70"/>
      <c r="K835" s="76">
        <v>45931</v>
      </c>
      <c r="L835" s="77" t="s">
        <v>10</v>
      </c>
      <c r="M835" s="75" t="s">
        <v>343</v>
      </c>
      <c r="N835" s="75" t="s">
        <v>29</v>
      </c>
      <c r="O835" s="75" t="s">
        <v>89</v>
      </c>
      <c r="P835" s="75" t="s">
        <v>31</v>
      </c>
      <c r="Q835" s="77" t="s">
        <v>101</v>
      </c>
      <c r="R835" s="77" t="s">
        <v>47</v>
      </c>
    </row>
    <row r="836" spans="1:18" ht="21.75">
      <c r="A836" s="89" t="s">
        <v>1667</v>
      </c>
      <c r="B836" s="89"/>
      <c r="C836" s="89"/>
      <c r="D836" s="90"/>
      <c r="E836" s="91"/>
      <c r="F836" s="91"/>
      <c r="G836" s="91"/>
      <c r="H836" s="92"/>
      <c r="I836" s="89"/>
      <c r="J836" s="89"/>
      <c r="K836" s="91"/>
      <c r="L836" s="94" t="s">
        <v>16</v>
      </c>
      <c r="M836" s="95" t="s">
        <v>368</v>
      </c>
      <c r="N836" s="95" t="s">
        <v>43</v>
      </c>
      <c r="O836" s="95" t="s">
        <v>369</v>
      </c>
      <c r="P836" s="95" t="s">
        <v>45</v>
      </c>
      <c r="Q836" s="94" t="s">
        <v>34</v>
      </c>
      <c r="R836" s="94" t="s">
        <v>101</v>
      </c>
    </row>
    <row r="837" spans="1:18" ht="21.75">
      <c r="A837" s="74">
        <v>285</v>
      </c>
      <c r="B837" s="75" t="s">
        <v>877</v>
      </c>
      <c r="C837" s="75" t="s">
        <v>1</v>
      </c>
      <c r="D837" s="71">
        <v>34904</v>
      </c>
      <c r="E837" s="76">
        <v>34904</v>
      </c>
      <c r="F837" s="76">
        <v>36938</v>
      </c>
      <c r="G837" s="76">
        <v>38637</v>
      </c>
      <c r="H837" s="73"/>
      <c r="I837" s="75" t="s">
        <v>58</v>
      </c>
      <c r="J837" s="70"/>
      <c r="K837" s="76">
        <v>46661</v>
      </c>
      <c r="L837" s="77" t="s">
        <v>10</v>
      </c>
      <c r="M837" s="75" t="s">
        <v>878</v>
      </c>
      <c r="N837" s="75" t="s">
        <v>272</v>
      </c>
      <c r="O837" s="75" t="s">
        <v>879</v>
      </c>
      <c r="P837" s="75" t="s">
        <v>106</v>
      </c>
      <c r="Q837" s="77" t="s">
        <v>57</v>
      </c>
      <c r="R837" s="77" t="s">
        <v>32</v>
      </c>
    </row>
    <row r="838" spans="1:18" ht="21.75">
      <c r="A838" s="89" t="s">
        <v>1667</v>
      </c>
      <c r="B838" s="89"/>
      <c r="C838" s="89"/>
      <c r="D838" s="90"/>
      <c r="E838" s="91"/>
      <c r="F838" s="91"/>
      <c r="G838" s="91"/>
      <c r="H838" s="92"/>
      <c r="I838" s="89"/>
      <c r="J838" s="89"/>
      <c r="K838" s="91"/>
      <c r="L838" s="94" t="s">
        <v>16</v>
      </c>
      <c r="M838" s="95" t="s">
        <v>315</v>
      </c>
      <c r="N838" s="95" t="s">
        <v>233</v>
      </c>
      <c r="O838" s="95" t="s">
        <v>316</v>
      </c>
      <c r="P838" s="95" t="s">
        <v>106</v>
      </c>
      <c r="Q838" s="94" t="s">
        <v>14</v>
      </c>
      <c r="R838" s="94" t="s">
        <v>57</v>
      </c>
    </row>
    <row r="839" spans="1:18" ht="21.75">
      <c r="A839" s="74">
        <v>286</v>
      </c>
      <c r="B839" s="75" t="s">
        <v>2391</v>
      </c>
      <c r="C839" s="75" t="s">
        <v>35</v>
      </c>
      <c r="D839" s="71">
        <v>41365</v>
      </c>
      <c r="E839" s="76">
        <v>41365</v>
      </c>
      <c r="F839" s="76">
        <v>43791</v>
      </c>
      <c r="G839" s="72"/>
      <c r="H839" s="73"/>
      <c r="I839" s="75" t="s">
        <v>58</v>
      </c>
      <c r="J839" s="70"/>
      <c r="K839" s="76">
        <v>52871</v>
      </c>
      <c r="L839" s="77" t="s">
        <v>3</v>
      </c>
      <c r="M839" s="75" t="s">
        <v>918</v>
      </c>
      <c r="N839" s="75" t="s">
        <v>1884</v>
      </c>
      <c r="O839" s="75" t="s">
        <v>919</v>
      </c>
      <c r="P839" s="75" t="s">
        <v>920</v>
      </c>
      <c r="Q839" s="77" t="s">
        <v>121</v>
      </c>
      <c r="R839" s="77" t="s">
        <v>109</v>
      </c>
    </row>
    <row r="840" spans="1:18" ht="21.75">
      <c r="A840" s="89" t="s">
        <v>1667</v>
      </c>
      <c r="B840" s="89"/>
      <c r="C840" s="89"/>
      <c r="D840" s="90"/>
      <c r="E840" s="91"/>
      <c r="F840" s="91"/>
      <c r="G840" s="91"/>
      <c r="H840" s="92"/>
      <c r="I840" s="89"/>
      <c r="J840" s="89"/>
      <c r="K840" s="91"/>
      <c r="L840" s="94" t="s">
        <v>16</v>
      </c>
      <c r="M840" s="95" t="s">
        <v>84</v>
      </c>
      <c r="N840" s="95" t="s">
        <v>18</v>
      </c>
      <c r="O840" s="95" t="s">
        <v>37</v>
      </c>
      <c r="P840" s="95" t="s">
        <v>7</v>
      </c>
      <c r="Q840" s="94" t="s">
        <v>27</v>
      </c>
      <c r="R840" s="94" t="s">
        <v>59</v>
      </c>
    </row>
    <row r="841" spans="1:18" ht="21.75">
      <c r="A841" s="74">
        <v>287</v>
      </c>
      <c r="B841" s="75" t="s">
        <v>886</v>
      </c>
      <c r="C841" s="75" t="s">
        <v>35</v>
      </c>
      <c r="D841" s="71">
        <v>35583</v>
      </c>
      <c r="E841" s="76">
        <v>35583</v>
      </c>
      <c r="F841" s="76">
        <v>38991</v>
      </c>
      <c r="G841" s="72"/>
      <c r="H841" s="73"/>
      <c r="I841" s="75" t="s">
        <v>58</v>
      </c>
      <c r="J841" s="70"/>
      <c r="K841" s="76">
        <v>47392</v>
      </c>
      <c r="L841" s="77" t="s">
        <v>3</v>
      </c>
      <c r="M841" s="75" t="s">
        <v>866</v>
      </c>
      <c r="N841" s="75" t="s">
        <v>88</v>
      </c>
      <c r="O841" s="75" t="s">
        <v>867</v>
      </c>
      <c r="P841" s="75" t="s">
        <v>31</v>
      </c>
      <c r="Q841" s="77" t="s">
        <v>8</v>
      </c>
      <c r="R841" s="77" t="s">
        <v>194</v>
      </c>
    </row>
    <row r="842" spans="1:18" ht="21.75">
      <c r="A842" s="70" t="s">
        <v>1667</v>
      </c>
      <c r="B842" s="70"/>
      <c r="C842" s="70"/>
      <c r="D842" s="71"/>
      <c r="E842" s="72"/>
      <c r="F842" s="72"/>
      <c r="G842" s="72"/>
      <c r="H842" s="73"/>
      <c r="I842" s="70"/>
      <c r="J842" s="70"/>
      <c r="K842" s="72"/>
      <c r="L842" s="77" t="s">
        <v>10</v>
      </c>
      <c r="M842" s="75" t="s">
        <v>868</v>
      </c>
      <c r="N842" s="75" t="s">
        <v>29</v>
      </c>
      <c r="O842" s="75" t="s">
        <v>867</v>
      </c>
      <c r="P842" s="75" t="s">
        <v>31</v>
      </c>
      <c r="Q842" s="77" t="s">
        <v>32</v>
      </c>
      <c r="R842" s="77" t="s">
        <v>83</v>
      </c>
    </row>
    <row r="843" spans="1:18" ht="21.75">
      <c r="A843" s="89" t="s">
        <v>1667</v>
      </c>
      <c r="B843" s="89"/>
      <c r="C843" s="89"/>
      <c r="D843" s="90"/>
      <c r="E843" s="91"/>
      <c r="F843" s="91"/>
      <c r="G843" s="91"/>
      <c r="H843" s="92"/>
      <c r="I843" s="89"/>
      <c r="J843" s="89"/>
      <c r="K843" s="91"/>
      <c r="L843" s="94" t="s">
        <v>16</v>
      </c>
      <c r="M843" s="95" t="s">
        <v>1528</v>
      </c>
      <c r="N843" s="95" t="s">
        <v>18</v>
      </c>
      <c r="O843" s="95" t="s">
        <v>873</v>
      </c>
      <c r="P843" s="95" t="s">
        <v>106</v>
      </c>
      <c r="Q843" s="94" t="s">
        <v>15</v>
      </c>
      <c r="R843" s="94" t="s">
        <v>32</v>
      </c>
    </row>
    <row r="844" spans="1:18" ht="21.75">
      <c r="A844" s="74">
        <v>288</v>
      </c>
      <c r="B844" s="75" t="s">
        <v>1945</v>
      </c>
      <c r="C844" s="75" t="s">
        <v>35</v>
      </c>
      <c r="D844" s="71">
        <v>41278</v>
      </c>
      <c r="E844" s="76">
        <v>41278</v>
      </c>
      <c r="F844" s="76">
        <v>42815</v>
      </c>
      <c r="G844" s="72"/>
      <c r="H844" s="73"/>
      <c r="I844" s="75" t="s">
        <v>58</v>
      </c>
      <c r="J844" s="70"/>
      <c r="K844" s="76">
        <v>51044</v>
      </c>
      <c r="L844" s="77" t="s">
        <v>3</v>
      </c>
      <c r="M844" s="75" t="s">
        <v>924</v>
      </c>
      <c r="N844" s="75" t="s">
        <v>1884</v>
      </c>
      <c r="O844" s="75" t="s">
        <v>925</v>
      </c>
      <c r="P844" s="75" t="s">
        <v>926</v>
      </c>
      <c r="Q844" s="77" t="s">
        <v>38</v>
      </c>
      <c r="R844" s="77" t="s">
        <v>109</v>
      </c>
    </row>
    <row r="845" spans="1:18" ht="21.75">
      <c r="A845" s="70" t="s">
        <v>1667</v>
      </c>
      <c r="B845" s="70"/>
      <c r="C845" s="70"/>
      <c r="D845" s="71"/>
      <c r="E845" s="72"/>
      <c r="F845" s="72"/>
      <c r="G845" s="72"/>
      <c r="H845" s="73"/>
      <c r="I845" s="70"/>
      <c r="J845" s="70"/>
      <c r="K845" s="72"/>
      <c r="L845" s="77" t="s">
        <v>10</v>
      </c>
      <c r="M845" s="75" t="s">
        <v>863</v>
      </c>
      <c r="N845" s="75" t="s">
        <v>272</v>
      </c>
      <c r="O845" s="75" t="s">
        <v>862</v>
      </c>
      <c r="P845" s="75" t="s">
        <v>248</v>
      </c>
      <c r="Q845" s="77" t="s">
        <v>78</v>
      </c>
      <c r="R845" s="77" t="s">
        <v>121</v>
      </c>
    </row>
    <row r="846" spans="1:18" ht="21.75">
      <c r="A846" s="89" t="s">
        <v>1667</v>
      </c>
      <c r="B846" s="89"/>
      <c r="C846" s="89"/>
      <c r="D846" s="90"/>
      <c r="E846" s="91"/>
      <c r="F846" s="91"/>
      <c r="G846" s="91"/>
      <c r="H846" s="92"/>
      <c r="I846" s="89"/>
      <c r="J846" s="89"/>
      <c r="K846" s="91"/>
      <c r="L846" s="94" t="s">
        <v>16</v>
      </c>
      <c r="M846" s="95" t="s">
        <v>927</v>
      </c>
      <c r="N846" s="95" t="s">
        <v>18</v>
      </c>
      <c r="O846" s="95" t="s">
        <v>928</v>
      </c>
      <c r="P846" s="95" t="s">
        <v>120</v>
      </c>
      <c r="Q846" s="94" t="s">
        <v>26</v>
      </c>
      <c r="R846" s="94" t="s">
        <v>64</v>
      </c>
    </row>
    <row r="847" spans="1:18" ht="21.75">
      <c r="A847" s="74">
        <v>289</v>
      </c>
      <c r="B847" s="75" t="s">
        <v>890</v>
      </c>
      <c r="C847" s="75" t="s">
        <v>35</v>
      </c>
      <c r="D847" s="71">
        <v>36707</v>
      </c>
      <c r="E847" s="76">
        <v>36707</v>
      </c>
      <c r="F847" s="76">
        <v>40564</v>
      </c>
      <c r="G847" s="72"/>
      <c r="H847" s="73"/>
      <c r="I847" s="75" t="s">
        <v>58</v>
      </c>
      <c r="J847" s="70"/>
      <c r="K847" s="76">
        <v>48122</v>
      </c>
      <c r="L847" s="77" t="s">
        <v>3</v>
      </c>
      <c r="M847" s="75" t="s">
        <v>891</v>
      </c>
      <c r="N847" s="75" t="s">
        <v>270</v>
      </c>
      <c r="O847" s="75" t="s">
        <v>234</v>
      </c>
      <c r="P847" s="75" t="s">
        <v>7</v>
      </c>
      <c r="Q847" s="77" t="s">
        <v>27</v>
      </c>
      <c r="R847" s="77" t="s">
        <v>38</v>
      </c>
    </row>
    <row r="848" spans="1:18" ht="21.75">
      <c r="A848" s="70" t="s">
        <v>1667</v>
      </c>
      <c r="B848" s="70"/>
      <c r="C848" s="70"/>
      <c r="D848" s="71"/>
      <c r="E848" s="72"/>
      <c r="F848" s="72"/>
      <c r="G848" s="72"/>
      <c r="H848" s="73"/>
      <c r="I848" s="70"/>
      <c r="J848" s="70"/>
      <c r="K848" s="72"/>
      <c r="L848" s="77" t="s">
        <v>10</v>
      </c>
      <c r="M848" s="75" t="s">
        <v>795</v>
      </c>
      <c r="N848" s="75" t="s">
        <v>272</v>
      </c>
      <c r="O848" s="75" t="s">
        <v>680</v>
      </c>
      <c r="P848" s="75" t="s">
        <v>7</v>
      </c>
      <c r="Q848" s="77" t="s">
        <v>79</v>
      </c>
      <c r="R848" s="77" t="s">
        <v>41</v>
      </c>
    </row>
    <row r="849" spans="1:18" ht="21.75">
      <c r="A849" s="89" t="s">
        <v>1667</v>
      </c>
      <c r="B849" s="89"/>
      <c r="C849" s="89"/>
      <c r="D849" s="90"/>
      <c r="E849" s="91"/>
      <c r="F849" s="91"/>
      <c r="G849" s="91"/>
      <c r="H849" s="92"/>
      <c r="I849" s="89"/>
      <c r="J849" s="89"/>
      <c r="K849" s="91"/>
      <c r="L849" s="94" t="s">
        <v>16</v>
      </c>
      <c r="M849" s="95" t="s">
        <v>232</v>
      </c>
      <c r="N849" s="95" t="s">
        <v>233</v>
      </c>
      <c r="O849" s="95" t="s">
        <v>234</v>
      </c>
      <c r="P849" s="95" t="s">
        <v>7</v>
      </c>
      <c r="Q849" s="94" t="s">
        <v>57</v>
      </c>
      <c r="R849" s="94" t="s">
        <v>47</v>
      </c>
    </row>
    <row r="850" spans="1:18" ht="21.75">
      <c r="A850" s="74">
        <v>290</v>
      </c>
      <c r="B850" s="75" t="s">
        <v>2245</v>
      </c>
      <c r="C850" s="75" t="s">
        <v>35</v>
      </c>
      <c r="D850" s="71">
        <v>35556</v>
      </c>
      <c r="E850" s="76">
        <v>35556</v>
      </c>
      <c r="F850" s="76">
        <v>43392</v>
      </c>
      <c r="G850" s="72"/>
      <c r="H850" s="73"/>
      <c r="I850" s="75" t="s">
        <v>58</v>
      </c>
      <c r="J850" s="70"/>
      <c r="K850" s="76">
        <v>48853</v>
      </c>
      <c r="L850" s="77" t="s">
        <v>3</v>
      </c>
      <c r="M850" s="75" t="s">
        <v>929</v>
      </c>
      <c r="N850" s="75" t="s">
        <v>1884</v>
      </c>
      <c r="O850" s="75" t="s">
        <v>930</v>
      </c>
      <c r="P850" s="75" t="s">
        <v>166</v>
      </c>
      <c r="Q850" s="77" t="s">
        <v>27</v>
      </c>
      <c r="R850" s="77" t="s">
        <v>99</v>
      </c>
    </row>
    <row r="851" spans="1:18" ht="21.75">
      <c r="A851" s="70" t="s">
        <v>1667</v>
      </c>
      <c r="B851" s="70"/>
      <c r="C851" s="70"/>
      <c r="D851" s="71"/>
      <c r="E851" s="72"/>
      <c r="F851" s="72"/>
      <c r="G851" s="72"/>
      <c r="H851" s="73"/>
      <c r="I851" s="70"/>
      <c r="J851" s="70"/>
      <c r="K851" s="72"/>
      <c r="L851" s="77" t="s">
        <v>10</v>
      </c>
      <c r="M851" s="75" t="s">
        <v>931</v>
      </c>
      <c r="N851" s="75" t="s">
        <v>29</v>
      </c>
      <c r="O851" s="75" t="s">
        <v>123</v>
      </c>
      <c r="P851" s="75" t="s">
        <v>7</v>
      </c>
      <c r="Q851" s="77" t="s">
        <v>26</v>
      </c>
      <c r="R851" s="77" t="s">
        <v>27</v>
      </c>
    </row>
    <row r="852" spans="1:18" ht="21.75">
      <c r="A852" s="89" t="s">
        <v>1667</v>
      </c>
      <c r="B852" s="89"/>
      <c r="C852" s="89"/>
      <c r="D852" s="90"/>
      <c r="E852" s="91"/>
      <c r="F852" s="91"/>
      <c r="G852" s="91"/>
      <c r="H852" s="92"/>
      <c r="I852" s="89"/>
      <c r="J852" s="89"/>
      <c r="K852" s="91"/>
      <c r="L852" s="94" t="s">
        <v>16</v>
      </c>
      <c r="M852" s="95" t="s">
        <v>662</v>
      </c>
      <c r="N852" s="95" t="s">
        <v>18</v>
      </c>
      <c r="O852" s="95" t="s">
        <v>663</v>
      </c>
      <c r="P852" s="95" t="s">
        <v>7</v>
      </c>
      <c r="Q852" s="94" t="s">
        <v>32</v>
      </c>
      <c r="R852" s="94" t="s">
        <v>79</v>
      </c>
    </row>
    <row r="853" spans="1:18" ht="21.75">
      <c r="A853" s="74">
        <v>291</v>
      </c>
      <c r="B853" s="75" t="s">
        <v>1700</v>
      </c>
      <c r="C853" s="75" t="s">
        <v>35</v>
      </c>
      <c r="D853" s="71">
        <v>37895</v>
      </c>
      <c r="E853" s="76">
        <v>37895</v>
      </c>
      <c r="F853" s="76">
        <v>42219</v>
      </c>
      <c r="G853" s="72"/>
      <c r="H853" s="73"/>
      <c r="I853" s="75" t="s">
        <v>58</v>
      </c>
      <c r="J853" s="70"/>
      <c r="K853" s="76">
        <v>51044</v>
      </c>
      <c r="L853" s="77" t="s">
        <v>3</v>
      </c>
      <c r="M853" s="75" t="s">
        <v>932</v>
      </c>
      <c r="N853" s="75" t="s">
        <v>764</v>
      </c>
      <c r="O853" s="75" t="s">
        <v>933</v>
      </c>
      <c r="P853" s="75" t="s">
        <v>414</v>
      </c>
      <c r="Q853" s="77" t="s">
        <v>78</v>
      </c>
      <c r="R853" s="77" t="s">
        <v>60</v>
      </c>
    </row>
    <row r="854" spans="1:18" ht="21.75">
      <c r="A854" s="70" t="s">
        <v>1667</v>
      </c>
      <c r="B854" s="70"/>
      <c r="C854" s="70"/>
      <c r="D854" s="71"/>
      <c r="E854" s="72"/>
      <c r="F854" s="72"/>
      <c r="G854" s="72"/>
      <c r="H854" s="73"/>
      <c r="I854" s="70"/>
      <c r="J854" s="70"/>
      <c r="K854" s="72"/>
      <c r="L854" s="77" t="s">
        <v>10</v>
      </c>
      <c r="M854" s="75" t="s">
        <v>934</v>
      </c>
      <c r="N854" s="75" t="s">
        <v>272</v>
      </c>
      <c r="O854" s="75" t="s">
        <v>316</v>
      </c>
      <c r="P854" s="75" t="s">
        <v>31</v>
      </c>
      <c r="Q854" s="77" t="s">
        <v>64</v>
      </c>
      <c r="R854" s="77" t="s">
        <v>9</v>
      </c>
    </row>
    <row r="855" spans="1:18" ht="21.75">
      <c r="A855" s="89" t="s">
        <v>1667</v>
      </c>
      <c r="B855" s="89"/>
      <c r="C855" s="89"/>
      <c r="D855" s="90"/>
      <c r="E855" s="91"/>
      <c r="F855" s="91"/>
      <c r="G855" s="91"/>
      <c r="H855" s="92"/>
      <c r="I855" s="89"/>
      <c r="J855" s="89"/>
      <c r="K855" s="91"/>
      <c r="L855" s="94" t="s">
        <v>16</v>
      </c>
      <c r="M855" s="95" t="s">
        <v>315</v>
      </c>
      <c r="N855" s="95" t="s">
        <v>233</v>
      </c>
      <c r="O855" s="95" t="s">
        <v>316</v>
      </c>
      <c r="P855" s="95" t="s">
        <v>120</v>
      </c>
      <c r="Q855" s="94" t="s">
        <v>40</v>
      </c>
      <c r="R855" s="94" t="s">
        <v>64</v>
      </c>
    </row>
    <row r="856" spans="1:18" ht="21.75">
      <c r="A856" s="74">
        <v>292</v>
      </c>
      <c r="B856" s="75" t="s">
        <v>892</v>
      </c>
      <c r="C856" s="75" t="s">
        <v>35</v>
      </c>
      <c r="D856" s="71">
        <v>36923</v>
      </c>
      <c r="E856" s="76">
        <v>36923</v>
      </c>
      <c r="F856" s="76">
        <v>38896</v>
      </c>
      <c r="G856" s="72"/>
      <c r="H856" s="73"/>
      <c r="I856" s="75" t="s">
        <v>58</v>
      </c>
      <c r="J856" s="70"/>
      <c r="K856" s="76">
        <v>48488</v>
      </c>
      <c r="L856" s="77" t="s">
        <v>3</v>
      </c>
      <c r="M856" s="75" t="s">
        <v>893</v>
      </c>
      <c r="N856" s="75" t="s">
        <v>1884</v>
      </c>
      <c r="O856" s="75" t="s">
        <v>894</v>
      </c>
      <c r="P856" s="75" t="s">
        <v>1946</v>
      </c>
      <c r="Q856" s="77" t="s">
        <v>79</v>
      </c>
      <c r="R856" s="77" t="s">
        <v>41</v>
      </c>
    </row>
    <row r="857" spans="1:18" ht="21.75">
      <c r="A857" s="89" t="s">
        <v>1667</v>
      </c>
      <c r="B857" s="89"/>
      <c r="C857" s="89"/>
      <c r="D857" s="90"/>
      <c r="E857" s="91"/>
      <c r="F857" s="91"/>
      <c r="G857" s="91"/>
      <c r="H857" s="92"/>
      <c r="I857" s="89"/>
      <c r="J857" s="89"/>
      <c r="K857" s="91"/>
      <c r="L857" s="94" t="s">
        <v>16</v>
      </c>
      <c r="M857" s="95" t="s">
        <v>701</v>
      </c>
      <c r="N857" s="95" t="s">
        <v>18</v>
      </c>
      <c r="O857" s="95" t="s">
        <v>660</v>
      </c>
      <c r="P857" s="95" t="s">
        <v>53</v>
      </c>
      <c r="Q857" s="94" t="s">
        <v>46</v>
      </c>
      <c r="R857" s="94" t="s">
        <v>54</v>
      </c>
    </row>
    <row r="858" spans="1:18" ht="21.75">
      <c r="A858" s="74">
        <v>293</v>
      </c>
      <c r="B858" s="75" t="s">
        <v>1835</v>
      </c>
      <c r="C858" s="75" t="s">
        <v>35</v>
      </c>
      <c r="D858" s="71">
        <v>41162</v>
      </c>
      <c r="E858" s="76">
        <v>41162</v>
      </c>
      <c r="F858" s="76">
        <v>42398</v>
      </c>
      <c r="G858" s="72"/>
      <c r="H858" s="73"/>
      <c r="I858" s="75" t="s">
        <v>58</v>
      </c>
      <c r="J858" s="70"/>
      <c r="K858" s="76">
        <v>52871</v>
      </c>
      <c r="L858" s="77" t="s">
        <v>3</v>
      </c>
      <c r="M858" s="75" t="s">
        <v>891</v>
      </c>
      <c r="N858" s="75" t="s">
        <v>270</v>
      </c>
      <c r="O858" s="75" t="s">
        <v>234</v>
      </c>
      <c r="P858" s="75" t="s">
        <v>7</v>
      </c>
      <c r="Q858" s="77" t="s">
        <v>59</v>
      </c>
      <c r="R858" s="77" t="s">
        <v>109</v>
      </c>
    </row>
    <row r="859" spans="1:18" ht="21.75">
      <c r="A859" s="89" t="s">
        <v>1667</v>
      </c>
      <c r="B859" s="89"/>
      <c r="C859" s="89"/>
      <c r="D859" s="90"/>
      <c r="E859" s="91"/>
      <c r="F859" s="91"/>
      <c r="G859" s="91"/>
      <c r="H859" s="92"/>
      <c r="I859" s="89"/>
      <c r="J859" s="89"/>
      <c r="K859" s="91"/>
      <c r="L859" s="94" t="s">
        <v>16</v>
      </c>
      <c r="M859" s="95" t="s">
        <v>907</v>
      </c>
      <c r="N859" s="95" t="s">
        <v>233</v>
      </c>
      <c r="O859" s="95" t="s">
        <v>862</v>
      </c>
      <c r="P859" s="95" t="s">
        <v>120</v>
      </c>
      <c r="Q859" s="94" t="s">
        <v>27</v>
      </c>
      <c r="R859" s="94" t="s">
        <v>59</v>
      </c>
    </row>
    <row r="860" spans="1:18" ht="21.75">
      <c r="A860" s="74">
        <v>294</v>
      </c>
      <c r="B860" s="75" t="s">
        <v>895</v>
      </c>
      <c r="C860" s="75" t="s">
        <v>35</v>
      </c>
      <c r="D860" s="71">
        <v>37895</v>
      </c>
      <c r="E860" s="76">
        <v>37895</v>
      </c>
      <c r="F860" s="76">
        <v>41296</v>
      </c>
      <c r="G860" s="72"/>
      <c r="H860" s="73"/>
      <c r="I860" s="75" t="s">
        <v>58</v>
      </c>
      <c r="J860" s="70"/>
      <c r="K860" s="76">
        <v>50314</v>
      </c>
      <c r="L860" s="77" t="s">
        <v>3</v>
      </c>
      <c r="M860" s="75" t="s">
        <v>891</v>
      </c>
      <c r="N860" s="75" t="s">
        <v>270</v>
      </c>
      <c r="O860" s="75" t="s">
        <v>234</v>
      </c>
      <c r="P860" s="75" t="s">
        <v>7</v>
      </c>
      <c r="Q860" s="77" t="s">
        <v>121</v>
      </c>
      <c r="R860" s="77" t="s">
        <v>109</v>
      </c>
    </row>
    <row r="861" spans="1:18" ht="21.75">
      <c r="A861" s="70" t="s">
        <v>1667</v>
      </c>
      <c r="B861" s="70"/>
      <c r="C861" s="70"/>
      <c r="D861" s="71"/>
      <c r="E861" s="72"/>
      <c r="F861" s="72"/>
      <c r="G861" s="72"/>
      <c r="H861" s="73"/>
      <c r="I861" s="70"/>
      <c r="J861" s="70"/>
      <c r="K861" s="72"/>
      <c r="L861" s="77" t="s">
        <v>10</v>
      </c>
      <c r="M861" s="75" t="s">
        <v>896</v>
      </c>
      <c r="N861" s="75" t="s">
        <v>272</v>
      </c>
      <c r="O861" s="75" t="s">
        <v>234</v>
      </c>
      <c r="P861" s="75" t="s">
        <v>7</v>
      </c>
      <c r="Q861" s="77" t="s">
        <v>8</v>
      </c>
      <c r="R861" s="77" t="s">
        <v>27</v>
      </c>
    </row>
    <row r="862" spans="1:18" ht="21.75">
      <c r="A862" s="89" t="s">
        <v>1667</v>
      </c>
      <c r="B862" s="89"/>
      <c r="C862" s="89"/>
      <c r="D862" s="90"/>
      <c r="E862" s="91"/>
      <c r="F862" s="91"/>
      <c r="G862" s="91"/>
      <c r="H862" s="92"/>
      <c r="I862" s="89"/>
      <c r="J862" s="89"/>
      <c r="K862" s="91"/>
      <c r="L862" s="94" t="s">
        <v>16</v>
      </c>
      <c r="M862" s="95" t="s">
        <v>232</v>
      </c>
      <c r="N862" s="95" t="s">
        <v>233</v>
      </c>
      <c r="O862" s="95" t="s">
        <v>234</v>
      </c>
      <c r="P862" s="95" t="s">
        <v>7</v>
      </c>
      <c r="Q862" s="94" t="s">
        <v>79</v>
      </c>
      <c r="R862" s="94" t="s">
        <v>8</v>
      </c>
    </row>
    <row r="863" spans="1:18" ht="21.75">
      <c r="A863" s="74">
        <v>295</v>
      </c>
      <c r="B863" s="75" t="s">
        <v>2122</v>
      </c>
      <c r="C863" s="75" t="s">
        <v>35</v>
      </c>
      <c r="D863" s="71">
        <v>42572</v>
      </c>
      <c r="E863" s="76">
        <v>42572</v>
      </c>
      <c r="F863" s="76">
        <v>43333</v>
      </c>
      <c r="G863" s="72"/>
      <c r="H863" s="73"/>
      <c r="I863" s="75" t="s">
        <v>58</v>
      </c>
      <c r="J863" s="70"/>
      <c r="K863" s="76">
        <v>53966</v>
      </c>
      <c r="L863" s="77" t="s">
        <v>3</v>
      </c>
      <c r="M863" s="75" t="s">
        <v>1721</v>
      </c>
      <c r="N863" s="75" t="s">
        <v>88</v>
      </c>
      <c r="O863" s="75" t="s">
        <v>1746</v>
      </c>
      <c r="P863" s="75" t="s">
        <v>20</v>
      </c>
      <c r="Q863" s="77" t="s">
        <v>60</v>
      </c>
      <c r="R863" s="77" t="s">
        <v>117</v>
      </c>
    </row>
    <row r="864" spans="1:18" ht="21.75">
      <c r="A864" s="89" t="s">
        <v>1667</v>
      </c>
      <c r="B864" s="89"/>
      <c r="C864" s="89"/>
      <c r="D864" s="90"/>
      <c r="E864" s="91"/>
      <c r="F864" s="91"/>
      <c r="G864" s="91"/>
      <c r="H864" s="92"/>
      <c r="I864" s="89"/>
      <c r="J864" s="89"/>
      <c r="K864" s="91"/>
      <c r="L864" s="94" t="s">
        <v>16</v>
      </c>
      <c r="M864" s="95" t="s">
        <v>869</v>
      </c>
      <c r="N864" s="95" t="s">
        <v>18</v>
      </c>
      <c r="O864" s="95" t="s">
        <v>870</v>
      </c>
      <c r="P864" s="95" t="s">
        <v>20</v>
      </c>
      <c r="Q864" s="94" t="s">
        <v>59</v>
      </c>
      <c r="R864" s="94" t="s">
        <v>72</v>
      </c>
    </row>
    <row r="865" spans="1:18" ht="21.75">
      <c r="A865" s="74">
        <v>296</v>
      </c>
      <c r="B865" s="75" t="s">
        <v>897</v>
      </c>
      <c r="C865" s="75" t="s">
        <v>35</v>
      </c>
      <c r="D865" s="71">
        <v>38810</v>
      </c>
      <c r="E865" s="76">
        <v>38810</v>
      </c>
      <c r="F865" s="76">
        <v>42003</v>
      </c>
      <c r="G865" s="72"/>
      <c r="H865" s="73"/>
      <c r="I865" s="75" t="s">
        <v>58</v>
      </c>
      <c r="J865" s="70"/>
      <c r="K865" s="76">
        <v>51410</v>
      </c>
      <c r="L865" s="77" t="s">
        <v>3</v>
      </c>
      <c r="M865" s="75" t="s">
        <v>898</v>
      </c>
      <c r="N865" s="75" t="s">
        <v>1884</v>
      </c>
      <c r="O865" s="75" t="s">
        <v>899</v>
      </c>
      <c r="P865" s="75" t="s">
        <v>926</v>
      </c>
      <c r="Q865" s="77" t="s">
        <v>38</v>
      </c>
      <c r="R865" s="77" t="s">
        <v>109</v>
      </c>
    </row>
    <row r="866" spans="1:18" ht="21.75">
      <c r="A866" s="70" t="s">
        <v>1667</v>
      </c>
      <c r="B866" s="70"/>
      <c r="C866" s="70"/>
      <c r="D866" s="71"/>
      <c r="E866" s="72"/>
      <c r="F866" s="72"/>
      <c r="G866" s="72"/>
      <c r="H866" s="73"/>
      <c r="I866" s="70"/>
      <c r="J866" s="70"/>
      <c r="K866" s="72"/>
      <c r="L866" s="77" t="s">
        <v>10</v>
      </c>
      <c r="M866" s="75" t="s">
        <v>900</v>
      </c>
      <c r="N866" s="75" t="s">
        <v>272</v>
      </c>
      <c r="O866" s="75" t="s">
        <v>901</v>
      </c>
      <c r="P866" s="75" t="s">
        <v>31</v>
      </c>
      <c r="Q866" s="77" t="s">
        <v>27</v>
      </c>
      <c r="R866" s="77" t="s">
        <v>78</v>
      </c>
    </row>
    <row r="867" spans="1:18" ht="21.75">
      <c r="A867" s="89" t="s">
        <v>1667</v>
      </c>
      <c r="B867" s="89"/>
      <c r="C867" s="89"/>
      <c r="D867" s="90"/>
      <c r="E867" s="91"/>
      <c r="F867" s="91"/>
      <c r="G867" s="91"/>
      <c r="H867" s="92"/>
      <c r="I867" s="89"/>
      <c r="J867" s="89"/>
      <c r="K867" s="91"/>
      <c r="L867" s="94" t="s">
        <v>16</v>
      </c>
      <c r="M867" s="95" t="s">
        <v>315</v>
      </c>
      <c r="N867" s="95" t="s">
        <v>233</v>
      </c>
      <c r="O867" s="95" t="s">
        <v>316</v>
      </c>
      <c r="P867" s="95" t="s">
        <v>120</v>
      </c>
      <c r="Q867" s="94" t="s">
        <v>26</v>
      </c>
      <c r="R867" s="94" t="s">
        <v>27</v>
      </c>
    </row>
    <row r="868" spans="1:18" ht="21.75">
      <c r="A868" s="74">
        <v>297</v>
      </c>
      <c r="B868" s="75" t="s">
        <v>902</v>
      </c>
      <c r="C868" s="75" t="s">
        <v>35</v>
      </c>
      <c r="D868" s="71">
        <v>38261</v>
      </c>
      <c r="E868" s="76">
        <v>38261</v>
      </c>
      <c r="F868" s="76">
        <v>41029</v>
      </c>
      <c r="G868" s="72"/>
      <c r="H868" s="73"/>
      <c r="I868" s="75" t="s">
        <v>58</v>
      </c>
      <c r="J868" s="70"/>
      <c r="K868" s="76">
        <v>49583</v>
      </c>
      <c r="L868" s="77" t="s">
        <v>3</v>
      </c>
      <c r="M868" s="75" t="s">
        <v>891</v>
      </c>
      <c r="N868" s="75" t="s">
        <v>270</v>
      </c>
      <c r="O868" s="75" t="s">
        <v>234</v>
      </c>
      <c r="P868" s="75" t="s">
        <v>7</v>
      </c>
      <c r="Q868" s="77" t="s">
        <v>121</v>
      </c>
      <c r="R868" s="77" t="s">
        <v>167</v>
      </c>
    </row>
    <row r="869" spans="1:18" ht="21.75">
      <c r="A869" s="70" t="s">
        <v>1667</v>
      </c>
      <c r="B869" s="70"/>
      <c r="C869" s="70"/>
      <c r="D869" s="71"/>
      <c r="E869" s="72"/>
      <c r="F869" s="72"/>
      <c r="G869" s="72"/>
      <c r="H869" s="73"/>
      <c r="I869" s="70"/>
      <c r="J869" s="70"/>
      <c r="K869" s="72"/>
      <c r="L869" s="77" t="s">
        <v>10</v>
      </c>
      <c r="M869" s="75" t="s">
        <v>896</v>
      </c>
      <c r="N869" s="75" t="s">
        <v>272</v>
      </c>
      <c r="O869" s="75" t="s">
        <v>234</v>
      </c>
      <c r="P869" s="75" t="s">
        <v>7</v>
      </c>
      <c r="Q869" s="77" t="s">
        <v>27</v>
      </c>
      <c r="R869" s="77" t="s">
        <v>194</v>
      </c>
    </row>
    <row r="870" spans="1:18" ht="21.75">
      <c r="A870" s="89" t="s">
        <v>1667</v>
      </c>
      <c r="B870" s="89"/>
      <c r="C870" s="89"/>
      <c r="D870" s="90"/>
      <c r="E870" s="91"/>
      <c r="F870" s="91"/>
      <c r="G870" s="91"/>
      <c r="H870" s="92"/>
      <c r="I870" s="89"/>
      <c r="J870" s="89"/>
      <c r="K870" s="91"/>
      <c r="L870" s="94" t="s">
        <v>16</v>
      </c>
      <c r="M870" s="95" t="s">
        <v>232</v>
      </c>
      <c r="N870" s="95" t="s">
        <v>233</v>
      </c>
      <c r="O870" s="95" t="s">
        <v>234</v>
      </c>
      <c r="P870" s="95" t="s">
        <v>320</v>
      </c>
      <c r="Q870" s="94" t="s">
        <v>40</v>
      </c>
      <c r="R870" s="94" t="s">
        <v>64</v>
      </c>
    </row>
    <row r="871" spans="1:18" ht="21.75">
      <c r="A871" s="74">
        <v>298</v>
      </c>
      <c r="B871" s="75" t="s">
        <v>2392</v>
      </c>
      <c r="C871" s="75" t="s">
        <v>35</v>
      </c>
      <c r="D871" s="71">
        <v>40725</v>
      </c>
      <c r="E871" s="76">
        <v>40725</v>
      </c>
      <c r="F871" s="76">
        <v>43343</v>
      </c>
      <c r="G871" s="72"/>
      <c r="H871" s="73"/>
      <c r="I871" s="75" t="s">
        <v>58</v>
      </c>
      <c r="J871" s="70"/>
      <c r="K871" s="76">
        <v>50679</v>
      </c>
      <c r="L871" s="77" t="s">
        <v>3</v>
      </c>
      <c r="M871" s="75" t="s">
        <v>655</v>
      </c>
      <c r="N871" s="75" t="s">
        <v>5</v>
      </c>
      <c r="O871" s="75" t="s">
        <v>290</v>
      </c>
      <c r="P871" s="75" t="s">
        <v>7</v>
      </c>
      <c r="Q871" s="77" t="s">
        <v>78</v>
      </c>
      <c r="R871" s="77" t="s">
        <v>72</v>
      </c>
    </row>
    <row r="872" spans="1:18" ht="21.75">
      <c r="A872" s="70" t="s">
        <v>1667</v>
      </c>
      <c r="B872" s="70"/>
      <c r="C872" s="70"/>
      <c r="D872" s="71"/>
      <c r="E872" s="72"/>
      <c r="F872" s="72"/>
      <c r="G872" s="72"/>
      <c r="H872" s="73"/>
      <c r="I872" s="70"/>
      <c r="J872" s="70"/>
      <c r="K872" s="72"/>
      <c r="L872" s="77" t="s">
        <v>10</v>
      </c>
      <c r="M872" s="75" t="s">
        <v>914</v>
      </c>
      <c r="N872" s="75" t="s">
        <v>29</v>
      </c>
      <c r="O872" s="75" t="s">
        <v>915</v>
      </c>
      <c r="P872" s="75" t="s">
        <v>87</v>
      </c>
      <c r="Q872" s="77" t="s">
        <v>8</v>
      </c>
      <c r="R872" s="77" t="s">
        <v>27</v>
      </c>
    </row>
    <row r="873" spans="1:18" ht="21.75">
      <c r="A873" s="89" t="s">
        <v>1667</v>
      </c>
      <c r="B873" s="89"/>
      <c r="C873" s="89"/>
      <c r="D873" s="90"/>
      <c r="E873" s="91"/>
      <c r="F873" s="91"/>
      <c r="G873" s="91"/>
      <c r="H873" s="92"/>
      <c r="I873" s="89"/>
      <c r="J873" s="89"/>
      <c r="K873" s="91"/>
      <c r="L873" s="94" t="s">
        <v>16</v>
      </c>
      <c r="M873" s="95" t="s">
        <v>289</v>
      </c>
      <c r="N873" s="95" t="s">
        <v>18</v>
      </c>
      <c r="O873" s="95" t="s">
        <v>290</v>
      </c>
      <c r="P873" s="95" t="s">
        <v>7</v>
      </c>
      <c r="Q873" s="94" t="s">
        <v>79</v>
      </c>
      <c r="R873" s="94" t="s">
        <v>8</v>
      </c>
    </row>
    <row r="874" spans="1:18" ht="21.75">
      <c r="A874" s="74">
        <v>299</v>
      </c>
      <c r="B874" s="75" t="s">
        <v>903</v>
      </c>
      <c r="C874" s="75" t="s">
        <v>35</v>
      </c>
      <c r="D874" s="71">
        <v>40324</v>
      </c>
      <c r="E874" s="76">
        <v>40324</v>
      </c>
      <c r="F874" s="76">
        <v>41080</v>
      </c>
      <c r="G874" s="72"/>
      <c r="H874" s="73"/>
      <c r="I874" s="75" t="s">
        <v>58</v>
      </c>
      <c r="J874" s="70"/>
      <c r="K874" s="76">
        <v>49949</v>
      </c>
      <c r="L874" s="77" t="s">
        <v>3</v>
      </c>
      <c r="M874" s="75" t="s">
        <v>904</v>
      </c>
      <c r="N874" s="75" t="s">
        <v>1884</v>
      </c>
      <c r="O874" s="75" t="s">
        <v>905</v>
      </c>
      <c r="P874" s="75" t="s">
        <v>906</v>
      </c>
      <c r="Q874" s="77" t="s">
        <v>194</v>
      </c>
      <c r="R874" s="77" t="s">
        <v>72</v>
      </c>
    </row>
    <row r="875" spans="1:18" ht="21.75">
      <c r="A875" s="70" t="s">
        <v>1667</v>
      </c>
      <c r="B875" s="70"/>
      <c r="C875" s="70"/>
      <c r="D875" s="71"/>
      <c r="E875" s="72"/>
      <c r="F875" s="72"/>
      <c r="G875" s="72"/>
      <c r="H875" s="73"/>
      <c r="I875" s="70"/>
      <c r="J875" s="70"/>
      <c r="K875" s="72"/>
      <c r="L875" s="77" t="s">
        <v>10</v>
      </c>
      <c r="M875" s="75" t="s">
        <v>863</v>
      </c>
      <c r="N875" s="75" t="s">
        <v>272</v>
      </c>
      <c r="O875" s="75" t="s">
        <v>862</v>
      </c>
      <c r="P875" s="75" t="s">
        <v>248</v>
      </c>
      <c r="Q875" s="77" t="s">
        <v>41</v>
      </c>
      <c r="R875" s="77" t="s">
        <v>9</v>
      </c>
    </row>
    <row r="876" spans="1:18" ht="21.75">
      <c r="A876" s="89" t="s">
        <v>1667</v>
      </c>
      <c r="B876" s="89"/>
      <c r="C876" s="89"/>
      <c r="D876" s="90"/>
      <c r="E876" s="91"/>
      <c r="F876" s="91"/>
      <c r="G876" s="91"/>
      <c r="H876" s="92"/>
      <c r="I876" s="89"/>
      <c r="J876" s="89"/>
      <c r="K876" s="91"/>
      <c r="L876" s="94" t="s">
        <v>16</v>
      </c>
      <c r="M876" s="95" t="s">
        <v>907</v>
      </c>
      <c r="N876" s="95" t="s">
        <v>233</v>
      </c>
      <c r="O876" s="95" t="s">
        <v>862</v>
      </c>
      <c r="P876" s="95" t="s">
        <v>273</v>
      </c>
      <c r="Q876" s="94" t="s">
        <v>83</v>
      </c>
      <c r="R876" s="94" t="s">
        <v>41</v>
      </c>
    </row>
    <row r="877" spans="1:18" ht="43.5">
      <c r="A877" s="143">
        <v>300</v>
      </c>
      <c r="B877" s="110" t="s">
        <v>2246</v>
      </c>
      <c r="C877" s="110" t="s">
        <v>35</v>
      </c>
      <c r="D877" s="111">
        <v>38278</v>
      </c>
      <c r="E877" s="112">
        <v>38278</v>
      </c>
      <c r="F877" s="112">
        <v>43341</v>
      </c>
      <c r="G877" s="112"/>
      <c r="H877" s="113"/>
      <c r="I877" s="110" t="s">
        <v>58</v>
      </c>
      <c r="J877" s="110"/>
      <c r="K877" s="112">
        <v>49218</v>
      </c>
      <c r="L877" s="114" t="s">
        <v>3</v>
      </c>
      <c r="M877" s="115" t="s">
        <v>2543</v>
      </c>
      <c r="N877" s="110" t="s">
        <v>1884</v>
      </c>
      <c r="O877" s="110" t="s">
        <v>2125</v>
      </c>
      <c r="P877" s="110" t="s">
        <v>87</v>
      </c>
      <c r="Q877" s="114" t="s">
        <v>99</v>
      </c>
      <c r="R877" s="114" t="s">
        <v>117</v>
      </c>
    </row>
    <row r="878" spans="1:18" ht="21.75">
      <c r="A878" s="70" t="s">
        <v>1667</v>
      </c>
      <c r="B878" s="70"/>
      <c r="C878" s="70"/>
      <c r="D878" s="71"/>
      <c r="E878" s="72"/>
      <c r="F878" s="72"/>
      <c r="G878" s="72"/>
      <c r="H878" s="73"/>
      <c r="I878" s="70"/>
      <c r="J878" s="70"/>
      <c r="K878" s="72"/>
      <c r="L878" s="77" t="s">
        <v>10</v>
      </c>
      <c r="M878" s="75" t="s">
        <v>946</v>
      </c>
      <c r="N878" s="75" t="s">
        <v>29</v>
      </c>
      <c r="O878" s="75" t="s">
        <v>945</v>
      </c>
      <c r="P878" s="75" t="s">
        <v>20</v>
      </c>
      <c r="Q878" s="77" t="s">
        <v>40</v>
      </c>
      <c r="R878" s="77" t="s">
        <v>41</v>
      </c>
    </row>
    <row r="879" spans="1:18" ht="21.75">
      <c r="A879" s="89" t="s">
        <v>1667</v>
      </c>
      <c r="B879" s="89"/>
      <c r="C879" s="89"/>
      <c r="D879" s="90"/>
      <c r="E879" s="91"/>
      <c r="F879" s="91"/>
      <c r="G879" s="91"/>
      <c r="H879" s="92"/>
      <c r="I879" s="89"/>
      <c r="J879" s="89"/>
      <c r="K879" s="91"/>
      <c r="L879" s="94" t="s">
        <v>16</v>
      </c>
      <c r="M879" s="95" t="s">
        <v>956</v>
      </c>
      <c r="N879" s="95" t="s">
        <v>18</v>
      </c>
      <c r="O879" s="95" t="s">
        <v>957</v>
      </c>
      <c r="P879" s="95" t="s">
        <v>20</v>
      </c>
      <c r="Q879" s="94" t="s">
        <v>76</v>
      </c>
      <c r="R879" s="94" t="s">
        <v>40</v>
      </c>
    </row>
    <row r="880" spans="1:18" ht="21.75">
      <c r="A880" s="74">
        <v>301</v>
      </c>
      <c r="B880" s="75" t="s">
        <v>1812</v>
      </c>
      <c r="C880" s="75" t="s">
        <v>35</v>
      </c>
      <c r="D880" s="71">
        <v>41278</v>
      </c>
      <c r="E880" s="76">
        <v>41278</v>
      </c>
      <c r="F880" s="76">
        <v>42585</v>
      </c>
      <c r="G880" s="72"/>
      <c r="H880" s="73"/>
      <c r="I880" s="75" t="s">
        <v>58</v>
      </c>
      <c r="J880" s="70"/>
      <c r="K880" s="76">
        <v>51410</v>
      </c>
      <c r="L880" s="77" t="s">
        <v>3</v>
      </c>
      <c r="M880" s="75" t="s">
        <v>861</v>
      </c>
      <c r="N880" s="75" t="s">
        <v>270</v>
      </c>
      <c r="O880" s="75" t="s">
        <v>862</v>
      </c>
      <c r="P880" s="75" t="s">
        <v>248</v>
      </c>
      <c r="Q880" s="77" t="s">
        <v>121</v>
      </c>
      <c r="R880" s="77" t="s">
        <v>109</v>
      </c>
    </row>
    <row r="881" spans="1:31" ht="21.75">
      <c r="A881" s="70" t="s">
        <v>1667</v>
      </c>
      <c r="B881" s="70"/>
      <c r="C881" s="70"/>
      <c r="D881" s="71"/>
      <c r="E881" s="72"/>
      <c r="F881" s="72"/>
      <c r="G881" s="72"/>
      <c r="H881" s="73"/>
      <c r="I881" s="70"/>
      <c r="J881" s="70"/>
      <c r="K881" s="72"/>
      <c r="L881" s="77" t="s">
        <v>10</v>
      </c>
      <c r="M881" s="75" t="s">
        <v>922</v>
      </c>
      <c r="N881" s="75" t="s">
        <v>29</v>
      </c>
      <c r="O881" s="75" t="s">
        <v>923</v>
      </c>
      <c r="P881" s="75" t="s">
        <v>7</v>
      </c>
      <c r="Q881" s="77" t="s">
        <v>27</v>
      </c>
      <c r="R881" s="77" t="s">
        <v>78</v>
      </c>
    </row>
    <row r="882" spans="1:31" ht="21.75">
      <c r="A882" s="89" t="s">
        <v>1667</v>
      </c>
      <c r="B882" s="89"/>
      <c r="C882" s="89"/>
      <c r="D882" s="90"/>
      <c r="E882" s="91"/>
      <c r="F882" s="91"/>
      <c r="G882" s="91"/>
      <c r="H882" s="92"/>
      <c r="I882" s="89"/>
      <c r="J882" s="89"/>
      <c r="K882" s="91"/>
      <c r="L882" s="94" t="s">
        <v>16</v>
      </c>
      <c r="M882" s="95" t="s">
        <v>1947</v>
      </c>
      <c r="N882" s="95" t="s">
        <v>18</v>
      </c>
      <c r="O882" s="95" t="s">
        <v>1948</v>
      </c>
      <c r="P882" s="95" t="s">
        <v>7</v>
      </c>
      <c r="Q882" s="94" t="s">
        <v>26</v>
      </c>
      <c r="R882" s="94" t="s">
        <v>27</v>
      </c>
    </row>
    <row r="883" spans="1:31" ht="21.75">
      <c r="A883" s="74">
        <v>302</v>
      </c>
      <c r="B883" s="75" t="s">
        <v>913</v>
      </c>
      <c r="C883" s="75" t="s">
        <v>35</v>
      </c>
      <c r="D883" s="71">
        <v>38323</v>
      </c>
      <c r="E883" s="76">
        <v>38323</v>
      </c>
      <c r="F883" s="76">
        <v>41374</v>
      </c>
      <c r="G883" s="72"/>
      <c r="H883" s="73"/>
      <c r="I883" s="75" t="s">
        <v>58</v>
      </c>
      <c r="J883" s="70"/>
      <c r="K883" s="76">
        <v>50679</v>
      </c>
      <c r="L883" s="77" t="s">
        <v>10</v>
      </c>
      <c r="M883" s="75" t="s">
        <v>914</v>
      </c>
      <c r="N883" s="75" t="s">
        <v>29</v>
      </c>
      <c r="O883" s="75" t="s">
        <v>915</v>
      </c>
      <c r="P883" s="75" t="s">
        <v>87</v>
      </c>
      <c r="Q883" s="77" t="s">
        <v>41</v>
      </c>
      <c r="R883" s="77" t="s">
        <v>9</v>
      </c>
    </row>
    <row r="884" spans="1:31" ht="21.75">
      <c r="A884" s="89" t="s">
        <v>1667</v>
      </c>
      <c r="B884" s="89"/>
      <c r="C884" s="89"/>
      <c r="D884" s="90"/>
      <c r="E884" s="91"/>
      <c r="F884" s="91"/>
      <c r="G884" s="91"/>
      <c r="H884" s="92"/>
      <c r="I884" s="89"/>
      <c r="J884" s="89"/>
      <c r="K884" s="91"/>
      <c r="L884" s="94" t="s">
        <v>16</v>
      </c>
      <c r="M884" s="95" t="s">
        <v>662</v>
      </c>
      <c r="N884" s="95" t="s">
        <v>18</v>
      </c>
      <c r="O884" s="95" t="s">
        <v>663</v>
      </c>
      <c r="P884" s="95" t="s">
        <v>7</v>
      </c>
      <c r="Q884" s="94" t="s">
        <v>83</v>
      </c>
      <c r="R884" s="94" t="s">
        <v>41</v>
      </c>
    </row>
    <row r="885" spans="1:31" ht="21.75">
      <c r="A885" s="74">
        <v>303</v>
      </c>
      <c r="B885" s="75" t="s">
        <v>921</v>
      </c>
      <c r="C885" s="75" t="s">
        <v>96</v>
      </c>
      <c r="D885" s="71">
        <v>40057</v>
      </c>
      <c r="E885" s="76">
        <v>40057</v>
      </c>
      <c r="F885" s="72"/>
      <c r="G885" s="72"/>
      <c r="H885" s="73"/>
      <c r="I885" s="75" t="s">
        <v>58</v>
      </c>
      <c r="J885" s="70"/>
      <c r="K885" s="76">
        <v>48488</v>
      </c>
      <c r="L885" s="77" t="s">
        <v>3</v>
      </c>
      <c r="M885" s="75" t="s">
        <v>36</v>
      </c>
      <c r="N885" s="75" t="s">
        <v>5</v>
      </c>
      <c r="O885" s="75" t="s">
        <v>37</v>
      </c>
      <c r="P885" s="75" t="s">
        <v>7</v>
      </c>
      <c r="Q885" s="77" t="s">
        <v>41</v>
      </c>
      <c r="R885" s="77" t="s">
        <v>78</v>
      </c>
    </row>
    <row r="886" spans="1:31" ht="21.75">
      <c r="A886" s="70" t="s">
        <v>1667</v>
      </c>
      <c r="B886" s="70"/>
      <c r="C886" s="70"/>
      <c r="D886" s="71"/>
      <c r="E886" s="72"/>
      <c r="F886" s="72"/>
      <c r="G886" s="72"/>
      <c r="H886" s="73"/>
      <c r="I886" s="70"/>
      <c r="J886" s="70"/>
      <c r="K886" s="72"/>
      <c r="L886" s="77" t="s">
        <v>10</v>
      </c>
      <c r="M886" s="75" t="s">
        <v>922</v>
      </c>
      <c r="N886" s="75" t="s">
        <v>29</v>
      </c>
      <c r="O886" s="75" t="s">
        <v>923</v>
      </c>
      <c r="P886" s="75" t="s">
        <v>7</v>
      </c>
      <c r="Q886" s="77" t="s">
        <v>79</v>
      </c>
      <c r="R886" s="77" t="s">
        <v>26</v>
      </c>
    </row>
    <row r="887" spans="1:31" ht="21.75">
      <c r="A887" s="89" t="s">
        <v>1667</v>
      </c>
      <c r="B887" s="89"/>
      <c r="C887" s="89"/>
      <c r="D887" s="90"/>
      <c r="E887" s="91"/>
      <c r="F887" s="91"/>
      <c r="G887" s="91"/>
      <c r="H887" s="92"/>
      <c r="I887" s="89"/>
      <c r="J887" s="89"/>
      <c r="K887" s="91"/>
      <c r="L887" s="94" t="s">
        <v>16</v>
      </c>
      <c r="M887" s="95" t="s">
        <v>124</v>
      </c>
      <c r="N887" s="95" t="s">
        <v>18</v>
      </c>
      <c r="O887" s="95" t="s">
        <v>89</v>
      </c>
      <c r="P887" s="95" t="s">
        <v>7</v>
      </c>
      <c r="Q887" s="94" t="s">
        <v>32</v>
      </c>
      <c r="R887" s="94" t="s">
        <v>79</v>
      </c>
    </row>
    <row r="888" spans="1:31" ht="21.75">
      <c r="A888" s="74">
        <v>304</v>
      </c>
      <c r="B888" s="75" t="s">
        <v>1949</v>
      </c>
      <c r="C888" s="75" t="s">
        <v>96</v>
      </c>
      <c r="D888" s="71">
        <v>41975</v>
      </c>
      <c r="E888" s="76">
        <v>41975</v>
      </c>
      <c r="F888" s="72"/>
      <c r="G888" s="72"/>
      <c r="H888" s="73"/>
      <c r="I888" s="75" t="s">
        <v>58</v>
      </c>
      <c r="J888" s="70"/>
      <c r="K888" s="76">
        <v>51410</v>
      </c>
      <c r="L888" s="77" t="s">
        <v>3</v>
      </c>
      <c r="M888" s="75" t="s">
        <v>1950</v>
      </c>
      <c r="N888" s="75" t="s">
        <v>88</v>
      </c>
      <c r="O888" s="75" t="s">
        <v>1951</v>
      </c>
      <c r="P888" s="75" t="s">
        <v>87</v>
      </c>
      <c r="Q888" s="77" t="s">
        <v>60</v>
      </c>
      <c r="R888" s="77" t="s">
        <v>1768</v>
      </c>
    </row>
    <row r="889" spans="1:31" ht="21.75">
      <c r="A889" s="70" t="s">
        <v>1667</v>
      </c>
      <c r="B889" s="70"/>
      <c r="C889" s="70"/>
      <c r="D889" s="71"/>
      <c r="E889" s="72"/>
      <c r="F889" s="72"/>
      <c r="G889" s="72"/>
      <c r="H889" s="73"/>
      <c r="I889" s="70"/>
      <c r="J889" s="70"/>
      <c r="K889" s="72"/>
      <c r="L889" s="77" t="s">
        <v>10</v>
      </c>
      <c r="M889" s="75" t="s">
        <v>948</v>
      </c>
      <c r="N889" s="75" t="s">
        <v>29</v>
      </c>
      <c r="O889" s="75" t="s">
        <v>949</v>
      </c>
      <c r="P889" s="75" t="s">
        <v>87</v>
      </c>
      <c r="Q889" s="77" t="s">
        <v>9</v>
      </c>
      <c r="R889" s="77" t="s">
        <v>121</v>
      </c>
    </row>
    <row r="890" spans="1:31" ht="21.75">
      <c r="A890" s="89" t="s">
        <v>1667</v>
      </c>
      <c r="B890" s="89"/>
      <c r="C890" s="89"/>
      <c r="D890" s="90"/>
      <c r="E890" s="91"/>
      <c r="F890" s="91"/>
      <c r="G890" s="91"/>
      <c r="H890" s="92"/>
      <c r="I890" s="89"/>
      <c r="J890" s="89"/>
      <c r="K890" s="91"/>
      <c r="L890" s="94" t="s">
        <v>16</v>
      </c>
      <c r="M890" s="95" t="s">
        <v>927</v>
      </c>
      <c r="N890" s="95" t="s">
        <v>18</v>
      </c>
      <c r="O890" s="95" t="s">
        <v>928</v>
      </c>
      <c r="P890" s="95" t="s">
        <v>120</v>
      </c>
      <c r="Q890" s="94" t="s">
        <v>40</v>
      </c>
      <c r="R890" s="94" t="s">
        <v>64</v>
      </c>
      <c r="U890" s="116"/>
      <c r="V890" s="116"/>
      <c r="W890" s="116"/>
      <c r="X890" s="116"/>
      <c r="Y890" s="116"/>
      <c r="Z890" s="116"/>
      <c r="AA890" s="116"/>
      <c r="AB890" s="116"/>
    </row>
    <row r="891" spans="1:31" ht="21.75">
      <c r="A891" s="74">
        <v>305</v>
      </c>
      <c r="B891" s="75" t="s">
        <v>1952</v>
      </c>
      <c r="C891" s="75" t="s">
        <v>96</v>
      </c>
      <c r="D891" s="71">
        <v>43423</v>
      </c>
      <c r="E891" s="76">
        <v>43423</v>
      </c>
      <c r="F891" s="72"/>
      <c r="G891" s="72"/>
      <c r="H891" s="73"/>
      <c r="I891" s="75" t="s">
        <v>58</v>
      </c>
      <c r="J891" s="70"/>
      <c r="K891" s="76">
        <v>51775</v>
      </c>
      <c r="L891" s="77" t="s">
        <v>3</v>
      </c>
      <c r="M891" s="75" t="s">
        <v>1458</v>
      </c>
      <c r="N891" s="75" t="s">
        <v>5</v>
      </c>
      <c r="O891" s="75" t="s">
        <v>923</v>
      </c>
      <c r="P891" s="75" t="s">
        <v>7</v>
      </c>
      <c r="Q891" s="77" t="s">
        <v>38</v>
      </c>
      <c r="R891" s="77" t="s">
        <v>1837</v>
      </c>
      <c r="AC891" s="116"/>
      <c r="AD891" s="116"/>
      <c r="AE891" s="116"/>
    </row>
    <row r="892" spans="1:31" s="116" customFormat="1" ht="21.75">
      <c r="A892" s="70" t="s">
        <v>1667</v>
      </c>
      <c r="B892" s="70"/>
      <c r="C892" s="70"/>
      <c r="D892" s="71"/>
      <c r="E892" s="72"/>
      <c r="F892" s="72"/>
      <c r="G892" s="72"/>
      <c r="H892" s="73"/>
      <c r="I892" s="70"/>
      <c r="J892" s="70"/>
      <c r="K892" s="72"/>
      <c r="L892" s="77" t="s">
        <v>10</v>
      </c>
      <c r="M892" s="75" t="s">
        <v>922</v>
      </c>
      <c r="N892" s="75" t="s">
        <v>29</v>
      </c>
      <c r="O892" s="75" t="s">
        <v>923</v>
      </c>
      <c r="P892" s="75" t="s">
        <v>7</v>
      </c>
      <c r="Q892" s="77" t="s">
        <v>9</v>
      </c>
      <c r="R892" s="77" t="s">
        <v>59</v>
      </c>
      <c r="S892"/>
      <c r="T892"/>
      <c r="U892"/>
      <c r="V892"/>
      <c r="W892"/>
      <c r="X892"/>
      <c r="Y892"/>
      <c r="Z892"/>
      <c r="AA892"/>
      <c r="AB892"/>
      <c r="AC892"/>
      <c r="AD892"/>
      <c r="AE892"/>
    </row>
    <row r="893" spans="1:31" ht="21.75">
      <c r="A893" s="89" t="s">
        <v>1667</v>
      </c>
      <c r="B893" s="89"/>
      <c r="C893" s="89"/>
      <c r="D893" s="90"/>
      <c r="E893" s="91"/>
      <c r="F893" s="91"/>
      <c r="G893" s="91"/>
      <c r="H893" s="92"/>
      <c r="I893" s="89"/>
      <c r="J893" s="89"/>
      <c r="K893" s="91"/>
      <c r="L893" s="94" t="s">
        <v>16</v>
      </c>
      <c r="M893" s="95" t="s">
        <v>938</v>
      </c>
      <c r="N893" s="95" t="s">
        <v>18</v>
      </c>
      <c r="O893" s="95" t="s">
        <v>939</v>
      </c>
      <c r="P893" s="95" t="s">
        <v>120</v>
      </c>
      <c r="Q893" s="94" t="s">
        <v>8</v>
      </c>
      <c r="R893" s="94" t="s">
        <v>9</v>
      </c>
    </row>
    <row r="894" spans="1:31" ht="21.75">
      <c r="A894" s="74">
        <v>306</v>
      </c>
      <c r="B894" s="75" t="s">
        <v>1744</v>
      </c>
      <c r="C894" s="75" t="s">
        <v>96</v>
      </c>
      <c r="D894" s="71">
        <v>42744</v>
      </c>
      <c r="E894" s="76">
        <v>42744</v>
      </c>
      <c r="F894" s="72"/>
      <c r="G894" s="72"/>
      <c r="H894" s="73"/>
      <c r="I894" s="75" t="s">
        <v>58</v>
      </c>
      <c r="J894" s="70"/>
      <c r="K894" s="76">
        <v>53236</v>
      </c>
      <c r="L894" s="77" t="s">
        <v>3</v>
      </c>
      <c r="M894" s="75" t="s">
        <v>1745</v>
      </c>
      <c r="N894" s="75" t="s">
        <v>88</v>
      </c>
      <c r="O894" s="75" t="s">
        <v>377</v>
      </c>
      <c r="P894" s="75" t="s">
        <v>106</v>
      </c>
      <c r="Q894" s="77" t="s">
        <v>121</v>
      </c>
      <c r="R894" s="77" t="s">
        <v>495</v>
      </c>
    </row>
    <row r="895" spans="1:31" ht="21.75">
      <c r="A895" s="89" t="s">
        <v>1667</v>
      </c>
      <c r="B895" s="89"/>
      <c r="C895" s="89"/>
      <c r="D895" s="90"/>
      <c r="E895" s="91"/>
      <c r="F895" s="91"/>
      <c r="G895" s="91"/>
      <c r="H895" s="92"/>
      <c r="I895" s="89"/>
      <c r="J895" s="89"/>
      <c r="K895" s="91"/>
      <c r="L895" s="94" t="s">
        <v>16</v>
      </c>
      <c r="M895" s="95" t="s">
        <v>124</v>
      </c>
      <c r="N895" s="95" t="s">
        <v>18</v>
      </c>
      <c r="O895" s="95" t="s">
        <v>89</v>
      </c>
      <c r="P895" s="95" t="s">
        <v>106</v>
      </c>
      <c r="Q895" s="94" t="s">
        <v>9</v>
      </c>
      <c r="R895" s="94" t="s">
        <v>121</v>
      </c>
    </row>
    <row r="896" spans="1:31" ht="21.75">
      <c r="A896" s="74">
        <v>307</v>
      </c>
      <c r="B896" s="75" t="s">
        <v>940</v>
      </c>
      <c r="C896" s="75" t="s">
        <v>96</v>
      </c>
      <c r="D896" s="71">
        <v>42401</v>
      </c>
      <c r="E896" s="76">
        <v>42401</v>
      </c>
      <c r="F896" s="72"/>
      <c r="G896" s="72"/>
      <c r="H896" s="73"/>
      <c r="I896" s="75" t="s">
        <v>58</v>
      </c>
      <c r="J896" s="70"/>
      <c r="K896" s="76">
        <v>52871</v>
      </c>
      <c r="L896" s="77" t="s">
        <v>3</v>
      </c>
      <c r="M896" s="75" t="s">
        <v>362</v>
      </c>
      <c r="N896" s="75" t="s">
        <v>1884</v>
      </c>
      <c r="O896" s="75" t="s">
        <v>357</v>
      </c>
      <c r="P896" s="75" t="s">
        <v>414</v>
      </c>
      <c r="Q896" s="77" t="s">
        <v>60</v>
      </c>
      <c r="R896" s="77" t="s">
        <v>117</v>
      </c>
    </row>
    <row r="897" spans="1:18" ht="21.75">
      <c r="A897" s="70" t="s">
        <v>1667</v>
      </c>
      <c r="B897" s="70"/>
      <c r="C897" s="70"/>
      <c r="D897" s="71"/>
      <c r="E897" s="72"/>
      <c r="F897" s="72"/>
      <c r="G897" s="72"/>
      <c r="H897" s="73"/>
      <c r="I897" s="70"/>
      <c r="J897" s="70"/>
      <c r="K897" s="72"/>
      <c r="L897" s="77" t="s">
        <v>10</v>
      </c>
      <c r="M897" s="75" t="s">
        <v>448</v>
      </c>
      <c r="N897" s="75" t="s">
        <v>11</v>
      </c>
      <c r="O897" s="75" t="s">
        <v>357</v>
      </c>
      <c r="P897" s="75" t="s">
        <v>414</v>
      </c>
      <c r="Q897" s="77" t="s">
        <v>99</v>
      </c>
      <c r="R897" s="77" t="s">
        <v>60</v>
      </c>
    </row>
    <row r="898" spans="1:18" ht="21.75">
      <c r="A898" s="89" t="s">
        <v>1667</v>
      </c>
      <c r="B898" s="89"/>
      <c r="C898" s="89"/>
      <c r="D898" s="90"/>
      <c r="E898" s="91"/>
      <c r="F898" s="91"/>
      <c r="G898" s="91"/>
      <c r="H898" s="92"/>
      <c r="I898" s="89"/>
      <c r="J898" s="89"/>
      <c r="K898" s="91"/>
      <c r="L898" s="94" t="s">
        <v>16</v>
      </c>
      <c r="M898" s="95" t="s">
        <v>496</v>
      </c>
      <c r="N898" s="95" t="s">
        <v>18</v>
      </c>
      <c r="O898" s="95" t="s">
        <v>497</v>
      </c>
      <c r="P898" s="95" t="s">
        <v>120</v>
      </c>
      <c r="Q898" s="94" t="s">
        <v>27</v>
      </c>
      <c r="R898" s="94" t="s">
        <v>59</v>
      </c>
    </row>
    <row r="899" spans="1:18" ht="21.75">
      <c r="A899" s="74">
        <v>308</v>
      </c>
      <c r="B899" s="75" t="s">
        <v>941</v>
      </c>
      <c r="C899" s="75" t="s">
        <v>96</v>
      </c>
      <c r="D899" s="71">
        <v>35874</v>
      </c>
      <c r="E899" s="76">
        <v>35874</v>
      </c>
      <c r="F899" s="72"/>
      <c r="G899" s="72"/>
      <c r="H899" s="73"/>
      <c r="I899" s="75" t="s">
        <v>58</v>
      </c>
      <c r="J899" s="70"/>
      <c r="K899" s="76">
        <v>45566</v>
      </c>
      <c r="L899" s="77" t="s">
        <v>3</v>
      </c>
      <c r="M899" s="75" t="s">
        <v>935</v>
      </c>
      <c r="N899" s="75" t="s">
        <v>1884</v>
      </c>
      <c r="O899" s="75" t="s">
        <v>936</v>
      </c>
      <c r="P899" s="75" t="s">
        <v>942</v>
      </c>
      <c r="Q899" s="77" t="s">
        <v>47</v>
      </c>
      <c r="R899" s="77" t="s">
        <v>26</v>
      </c>
    </row>
    <row r="900" spans="1:18" ht="21.75">
      <c r="A900" s="70" t="s">
        <v>1667</v>
      </c>
      <c r="B900" s="70"/>
      <c r="C900" s="70"/>
      <c r="D900" s="71"/>
      <c r="E900" s="72"/>
      <c r="F900" s="72"/>
      <c r="G900" s="72"/>
      <c r="H900" s="73"/>
      <c r="I900" s="70"/>
      <c r="J900" s="70"/>
      <c r="K900" s="72"/>
      <c r="L900" s="77" t="s">
        <v>10</v>
      </c>
      <c r="M900" s="75" t="s">
        <v>874</v>
      </c>
      <c r="N900" s="75" t="s">
        <v>29</v>
      </c>
      <c r="O900" s="75" t="s">
        <v>875</v>
      </c>
      <c r="P900" s="75" t="s">
        <v>53</v>
      </c>
      <c r="Q900" s="77" t="s">
        <v>15</v>
      </c>
      <c r="R900" s="77" t="s">
        <v>46</v>
      </c>
    </row>
    <row r="901" spans="1:18" ht="21.75">
      <c r="A901" s="89" t="s">
        <v>1667</v>
      </c>
      <c r="B901" s="89"/>
      <c r="C901" s="89"/>
      <c r="D901" s="90"/>
      <c r="E901" s="91"/>
      <c r="F901" s="91"/>
      <c r="G901" s="91"/>
      <c r="H901" s="92"/>
      <c r="I901" s="89"/>
      <c r="J901" s="89"/>
      <c r="K901" s="91"/>
      <c r="L901" s="94" t="s">
        <v>16</v>
      </c>
      <c r="M901" s="95" t="s">
        <v>122</v>
      </c>
      <c r="N901" s="95" t="s">
        <v>18</v>
      </c>
      <c r="O901" s="95" t="s">
        <v>123</v>
      </c>
      <c r="P901" s="95" t="s">
        <v>7</v>
      </c>
      <c r="Q901" s="94" t="s">
        <v>33</v>
      </c>
      <c r="R901" s="94" t="s">
        <v>34</v>
      </c>
    </row>
    <row r="902" spans="1:18" ht="21.75">
      <c r="A902" s="74">
        <v>309</v>
      </c>
      <c r="B902" s="75" t="s">
        <v>943</v>
      </c>
      <c r="C902" s="75" t="s">
        <v>96</v>
      </c>
      <c r="D902" s="71">
        <v>40107</v>
      </c>
      <c r="E902" s="76">
        <v>40107</v>
      </c>
      <c r="F902" s="72"/>
      <c r="G902" s="72"/>
      <c r="H902" s="73"/>
      <c r="I902" s="75" t="s">
        <v>58</v>
      </c>
      <c r="J902" s="70"/>
      <c r="K902" s="76">
        <v>51410</v>
      </c>
      <c r="L902" s="77" t="s">
        <v>3</v>
      </c>
      <c r="M902" s="75" t="s">
        <v>944</v>
      </c>
      <c r="N902" s="75" t="s">
        <v>88</v>
      </c>
      <c r="O902" s="75" t="s">
        <v>945</v>
      </c>
      <c r="P902" s="75" t="s">
        <v>20</v>
      </c>
      <c r="Q902" s="77" t="s">
        <v>78</v>
      </c>
      <c r="R902" s="77" t="s">
        <v>99</v>
      </c>
    </row>
    <row r="903" spans="1:18" ht="21.75">
      <c r="A903" s="70" t="s">
        <v>1667</v>
      </c>
      <c r="B903" s="70"/>
      <c r="C903" s="70"/>
      <c r="D903" s="71"/>
      <c r="E903" s="72"/>
      <c r="F903" s="72"/>
      <c r="G903" s="72"/>
      <c r="H903" s="73"/>
      <c r="I903" s="70"/>
      <c r="J903" s="70"/>
      <c r="K903" s="72"/>
      <c r="L903" s="77" t="s">
        <v>10</v>
      </c>
      <c r="M903" s="75" t="s">
        <v>946</v>
      </c>
      <c r="N903" s="75" t="s">
        <v>29</v>
      </c>
      <c r="O903" s="75" t="s">
        <v>945</v>
      </c>
      <c r="P903" s="75" t="s">
        <v>20</v>
      </c>
      <c r="Q903" s="77" t="s">
        <v>27</v>
      </c>
      <c r="R903" s="77" t="s">
        <v>78</v>
      </c>
    </row>
    <row r="904" spans="1:18" ht="21.75">
      <c r="A904" s="89" t="s">
        <v>1667</v>
      </c>
      <c r="B904" s="89"/>
      <c r="C904" s="89"/>
      <c r="D904" s="90"/>
      <c r="E904" s="91"/>
      <c r="F904" s="91"/>
      <c r="G904" s="91"/>
      <c r="H904" s="92"/>
      <c r="I904" s="89"/>
      <c r="J904" s="89"/>
      <c r="K904" s="91"/>
      <c r="L904" s="94" t="s">
        <v>16</v>
      </c>
      <c r="M904" s="95" t="s">
        <v>947</v>
      </c>
      <c r="N904" s="95" t="s">
        <v>18</v>
      </c>
      <c r="O904" s="95" t="s">
        <v>603</v>
      </c>
      <c r="P904" s="95" t="s">
        <v>20</v>
      </c>
      <c r="Q904" s="94" t="s">
        <v>26</v>
      </c>
      <c r="R904" s="94" t="s">
        <v>27</v>
      </c>
    </row>
    <row r="905" spans="1:18" ht="21.75">
      <c r="A905" s="74">
        <v>310</v>
      </c>
      <c r="B905" s="75" t="s">
        <v>2393</v>
      </c>
      <c r="C905" s="75" t="s">
        <v>96</v>
      </c>
      <c r="D905" s="71">
        <v>44389</v>
      </c>
      <c r="E905" s="76">
        <v>44389</v>
      </c>
      <c r="F905" s="72"/>
      <c r="G905" s="72"/>
      <c r="H905" s="73"/>
      <c r="I905" s="75" t="s">
        <v>58</v>
      </c>
      <c r="J905" s="70"/>
      <c r="K905" s="76">
        <v>44753</v>
      </c>
      <c r="L905" s="77" t="s">
        <v>3</v>
      </c>
      <c r="M905" s="75" t="s">
        <v>2394</v>
      </c>
      <c r="N905" s="75" t="s">
        <v>88</v>
      </c>
      <c r="O905" s="75" t="s">
        <v>123</v>
      </c>
      <c r="P905" s="75" t="s">
        <v>190</v>
      </c>
      <c r="Q905" s="77" t="s">
        <v>495</v>
      </c>
      <c r="R905" s="77" t="s">
        <v>2313</v>
      </c>
    </row>
    <row r="906" spans="1:18" ht="21.75">
      <c r="A906" s="70" t="s">
        <v>1667</v>
      </c>
      <c r="B906" s="70"/>
      <c r="C906" s="70"/>
      <c r="D906" s="71"/>
      <c r="E906" s="72"/>
      <c r="F906" s="72"/>
      <c r="G906" s="72"/>
      <c r="H906" s="73"/>
      <c r="I906" s="70"/>
      <c r="J906" s="70"/>
      <c r="K906" s="72"/>
      <c r="L906" s="77" t="s">
        <v>10</v>
      </c>
      <c r="M906" s="75" t="s">
        <v>931</v>
      </c>
      <c r="N906" s="75" t="s">
        <v>29</v>
      </c>
      <c r="O906" s="75" t="s">
        <v>123</v>
      </c>
      <c r="P906" s="75" t="s">
        <v>120</v>
      </c>
      <c r="Q906" s="77" t="s">
        <v>109</v>
      </c>
      <c r="R906" s="77" t="s">
        <v>73</v>
      </c>
    </row>
    <row r="907" spans="1:18" ht="21.75">
      <c r="A907" s="89" t="s">
        <v>1667</v>
      </c>
      <c r="B907" s="89"/>
      <c r="C907" s="89"/>
      <c r="D907" s="90"/>
      <c r="E907" s="91"/>
      <c r="F907" s="91"/>
      <c r="G907" s="91"/>
      <c r="H907" s="92"/>
      <c r="I907" s="89"/>
      <c r="J907" s="89"/>
      <c r="K907" s="91"/>
      <c r="L907" s="94" t="s">
        <v>16</v>
      </c>
      <c r="M907" s="95" t="s">
        <v>122</v>
      </c>
      <c r="N907" s="95" t="s">
        <v>18</v>
      </c>
      <c r="O907" s="95" t="s">
        <v>123</v>
      </c>
      <c r="P907" s="95" t="s">
        <v>120</v>
      </c>
      <c r="Q907" s="94" t="s">
        <v>38</v>
      </c>
      <c r="R907" s="94" t="s">
        <v>109</v>
      </c>
    </row>
    <row r="908" spans="1:18" ht="21.75">
      <c r="A908" s="74">
        <v>311</v>
      </c>
      <c r="B908" s="75" t="s">
        <v>2041</v>
      </c>
      <c r="C908" s="75" t="s">
        <v>96</v>
      </c>
      <c r="D908" s="71">
        <v>41974</v>
      </c>
      <c r="E908" s="76">
        <v>40322</v>
      </c>
      <c r="F908" s="72"/>
      <c r="G908" s="72"/>
      <c r="H908" s="73"/>
      <c r="I908" s="75" t="s">
        <v>58</v>
      </c>
      <c r="J908" s="70"/>
      <c r="K908" s="76">
        <v>51410</v>
      </c>
      <c r="L908" s="77" t="s">
        <v>3</v>
      </c>
      <c r="M908" s="75" t="s">
        <v>1253</v>
      </c>
      <c r="N908" s="75" t="s">
        <v>270</v>
      </c>
      <c r="O908" s="75" t="s">
        <v>824</v>
      </c>
      <c r="P908" s="75" t="s">
        <v>7</v>
      </c>
      <c r="Q908" s="77" t="s">
        <v>109</v>
      </c>
      <c r="R908" s="77" t="s">
        <v>2042</v>
      </c>
    </row>
    <row r="909" spans="1:18" ht="21.75">
      <c r="A909" s="70" t="s">
        <v>1667</v>
      </c>
      <c r="B909" s="70"/>
      <c r="C909" s="70"/>
      <c r="D909" s="71"/>
      <c r="E909" s="72"/>
      <c r="F909" s="72"/>
      <c r="G909" s="72"/>
      <c r="H909" s="73"/>
      <c r="I909" s="70"/>
      <c r="J909" s="70"/>
      <c r="K909" s="72"/>
      <c r="L909" s="77" t="s">
        <v>10</v>
      </c>
      <c r="M909" s="75" t="s">
        <v>896</v>
      </c>
      <c r="N909" s="75" t="s">
        <v>272</v>
      </c>
      <c r="O909" s="75" t="s">
        <v>234</v>
      </c>
      <c r="P909" s="75" t="s">
        <v>7</v>
      </c>
      <c r="Q909" s="77" t="s">
        <v>194</v>
      </c>
      <c r="R909" s="77" t="s">
        <v>99</v>
      </c>
    </row>
    <row r="910" spans="1:18" ht="21.75">
      <c r="A910" s="89" t="s">
        <v>1667</v>
      </c>
      <c r="B910" s="89"/>
      <c r="C910" s="89"/>
      <c r="D910" s="90"/>
      <c r="E910" s="91"/>
      <c r="F910" s="91"/>
      <c r="G910" s="91"/>
      <c r="H910" s="92"/>
      <c r="I910" s="89"/>
      <c r="J910" s="89"/>
      <c r="K910" s="91"/>
      <c r="L910" s="94" t="s">
        <v>16</v>
      </c>
      <c r="M910" s="95" t="s">
        <v>315</v>
      </c>
      <c r="N910" s="95" t="s">
        <v>233</v>
      </c>
      <c r="O910" s="95" t="s">
        <v>316</v>
      </c>
      <c r="P910" s="95" t="s">
        <v>120</v>
      </c>
      <c r="Q910" s="94" t="s">
        <v>26</v>
      </c>
      <c r="R910" s="94" t="s">
        <v>9</v>
      </c>
    </row>
    <row r="911" spans="1:18" ht="21.75">
      <c r="A911" s="74">
        <v>312</v>
      </c>
      <c r="B911" s="75" t="s">
        <v>950</v>
      </c>
      <c r="C911" s="75" t="s">
        <v>96</v>
      </c>
      <c r="D911" s="71">
        <v>34666</v>
      </c>
      <c r="E911" s="76">
        <v>34666</v>
      </c>
      <c r="F911" s="72"/>
      <c r="G911" s="72"/>
      <c r="H911" s="73"/>
      <c r="I911" s="75" t="s">
        <v>2</v>
      </c>
      <c r="J911" s="70"/>
      <c r="K911" s="76">
        <v>48488</v>
      </c>
      <c r="L911" s="77" t="s">
        <v>10</v>
      </c>
      <c r="M911" s="75" t="s">
        <v>951</v>
      </c>
      <c r="N911" s="75" t="s">
        <v>272</v>
      </c>
      <c r="O911" s="75" t="s">
        <v>952</v>
      </c>
      <c r="P911" s="75" t="s">
        <v>248</v>
      </c>
      <c r="Q911" s="77" t="s">
        <v>26</v>
      </c>
      <c r="R911" s="77" t="s">
        <v>64</v>
      </c>
    </row>
    <row r="912" spans="1:18" ht="21.75">
      <c r="A912" s="89" t="s">
        <v>1667</v>
      </c>
      <c r="B912" s="89"/>
      <c r="C912" s="89"/>
      <c r="D912" s="90"/>
      <c r="E912" s="91"/>
      <c r="F912" s="91"/>
      <c r="G912" s="91"/>
      <c r="H912" s="92"/>
      <c r="I912" s="89"/>
      <c r="J912" s="89"/>
      <c r="K912" s="91"/>
      <c r="L912" s="94" t="s">
        <v>16</v>
      </c>
      <c r="M912" s="95" t="s">
        <v>232</v>
      </c>
      <c r="N912" s="95" t="s">
        <v>233</v>
      </c>
      <c r="O912" s="95" t="s">
        <v>234</v>
      </c>
      <c r="P912" s="95" t="s">
        <v>7</v>
      </c>
      <c r="Q912" s="94" t="s">
        <v>46</v>
      </c>
      <c r="R912" s="94" t="s">
        <v>54</v>
      </c>
    </row>
    <row r="913" spans="1:18" ht="21.75">
      <c r="A913" s="74">
        <v>313</v>
      </c>
      <c r="B913" s="75" t="s">
        <v>953</v>
      </c>
      <c r="C913" s="75" t="s">
        <v>96</v>
      </c>
      <c r="D913" s="71">
        <v>41155</v>
      </c>
      <c r="E913" s="76">
        <v>41155</v>
      </c>
      <c r="F913" s="72"/>
      <c r="G913" s="72"/>
      <c r="H913" s="73"/>
      <c r="I913" s="75" t="s">
        <v>58</v>
      </c>
      <c r="J913" s="70"/>
      <c r="K913" s="76">
        <v>50679</v>
      </c>
      <c r="L913" s="77" t="s">
        <v>10</v>
      </c>
      <c r="M913" s="75" t="s">
        <v>954</v>
      </c>
      <c r="N913" s="75" t="s">
        <v>11</v>
      </c>
      <c r="O913" s="75" t="s">
        <v>955</v>
      </c>
      <c r="P913" s="75" t="s">
        <v>1953</v>
      </c>
      <c r="Q913" s="77" t="s">
        <v>194</v>
      </c>
      <c r="R913" s="77" t="s">
        <v>109</v>
      </c>
    </row>
    <row r="914" spans="1:18" ht="21.75">
      <c r="A914" s="79"/>
      <c r="B914" s="79"/>
      <c r="C914" s="79"/>
      <c r="D914" s="80"/>
      <c r="E914" s="81"/>
      <c r="F914" s="81"/>
      <c r="G914" s="81"/>
      <c r="H914" s="82"/>
      <c r="I914" s="79"/>
      <c r="J914" s="79"/>
      <c r="K914" s="81"/>
      <c r="L914" s="83" t="s">
        <v>16</v>
      </c>
      <c r="M914" s="84" t="s">
        <v>679</v>
      </c>
      <c r="N914" s="84" t="s">
        <v>233</v>
      </c>
      <c r="O914" s="84" t="s">
        <v>680</v>
      </c>
      <c r="P914" s="84" t="s">
        <v>7</v>
      </c>
      <c r="Q914" s="83" t="s">
        <v>83</v>
      </c>
      <c r="R914" s="83" t="s">
        <v>41</v>
      </c>
    </row>
    <row r="915" spans="1:18" ht="24">
      <c r="A915" s="103" t="s">
        <v>958</v>
      </c>
      <c r="B915" s="104"/>
      <c r="C915" s="104"/>
      <c r="D915" s="105"/>
      <c r="E915" s="106"/>
      <c r="F915" s="106"/>
      <c r="G915" s="106"/>
      <c r="H915" s="107"/>
      <c r="I915" s="104"/>
      <c r="J915" s="104"/>
      <c r="K915" s="106"/>
      <c r="L915" s="108"/>
      <c r="M915" s="109"/>
      <c r="N915" s="109"/>
      <c r="O915" s="109"/>
      <c r="P915" s="109"/>
      <c r="Q915" s="108"/>
      <c r="R915" s="108"/>
    </row>
    <row r="916" spans="1:18" ht="21.75">
      <c r="A916" s="74">
        <v>314</v>
      </c>
      <c r="B916" s="75" t="s">
        <v>959</v>
      </c>
      <c r="C916" s="75" t="s">
        <v>1</v>
      </c>
      <c r="D916" s="71">
        <v>34445</v>
      </c>
      <c r="E916" s="76">
        <v>34445</v>
      </c>
      <c r="F916" s="76">
        <v>37173</v>
      </c>
      <c r="G916" s="76">
        <v>38912</v>
      </c>
      <c r="H916" s="73"/>
      <c r="I916" s="75" t="s">
        <v>2</v>
      </c>
      <c r="J916" s="70"/>
      <c r="K916" s="76">
        <v>46661</v>
      </c>
      <c r="L916" s="77" t="s">
        <v>10</v>
      </c>
      <c r="M916" s="75" t="s">
        <v>960</v>
      </c>
      <c r="N916" s="75" t="s">
        <v>882</v>
      </c>
      <c r="O916" s="75" t="s">
        <v>961</v>
      </c>
      <c r="P916" s="75" t="s">
        <v>738</v>
      </c>
      <c r="Q916" s="77" t="s">
        <v>32</v>
      </c>
      <c r="R916" s="77" t="s">
        <v>76</v>
      </c>
    </row>
    <row r="917" spans="1:18" ht="21.75">
      <c r="A917" s="70" t="s">
        <v>1667</v>
      </c>
      <c r="B917" s="70"/>
      <c r="C917" s="70"/>
      <c r="D917" s="71"/>
      <c r="E917" s="72"/>
      <c r="F917" s="72"/>
      <c r="G917" s="72"/>
      <c r="H917" s="73"/>
      <c r="I917" s="70"/>
      <c r="J917" s="70"/>
      <c r="K917" s="72"/>
      <c r="L917" s="77" t="s">
        <v>16</v>
      </c>
      <c r="M917" s="75" t="s">
        <v>962</v>
      </c>
      <c r="N917" s="75" t="s">
        <v>169</v>
      </c>
      <c r="O917" s="75" t="s">
        <v>963</v>
      </c>
      <c r="P917" s="75" t="s">
        <v>71</v>
      </c>
      <c r="Q917" s="77" t="s">
        <v>41</v>
      </c>
      <c r="R917" s="77" t="s">
        <v>194</v>
      </c>
    </row>
    <row r="918" spans="1:18" ht="21.75">
      <c r="A918" s="89" t="s">
        <v>1667</v>
      </c>
      <c r="B918" s="89"/>
      <c r="C918" s="89"/>
      <c r="D918" s="90"/>
      <c r="E918" s="91"/>
      <c r="F918" s="91"/>
      <c r="G918" s="91"/>
      <c r="H918" s="92"/>
      <c r="I918" s="89"/>
      <c r="J918" s="89"/>
      <c r="K918" s="91"/>
      <c r="L918" s="94" t="s">
        <v>16</v>
      </c>
      <c r="M918" s="95" t="s">
        <v>964</v>
      </c>
      <c r="N918" s="95" t="s">
        <v>169</v>
      </c>
      <c r="O918" s="95" t="s">
        <v>70</v>
      </c>
      <c r="P918" s="95" t="s">
        <v>7</v>
      </c>
      <c r="Q918" s="94" t="s">
        <v>14</v>
      </c>
      <c r="R918" s="94" t="s">
        <v>57</v>
      </c>
    </row>
    <row r="919" spans="1:18" ht="21.75">
      <c r="A919" s="74">
        <v>315</v>
      </c>
      <c r="B919" s="75" t="s">
        <v>966</v>
      </c>
      <c r="C919" s="75" t="s">
        <v>35</v>
      </c>
      <c r="D919" s="71">
        <v>35282</v>
      </c>
      <c r="E919" s="76">
        <v>35282</v>
      </c>
      <c r="F919" s="76">
        <v>39436</v>
      </c>
      <c r="G919" s="72"/>
      <c r="H919" s="73"/>
      <c r="I919" s="75" t="s">
        <v>2</v>
      </c>
      <c r="J919" s="70"/>
      <c r="K919" s="76">
        <v>46661</v>
      </c>
      <c r="L919" s="77" t="s">
        <v>3</v>
      </c>
      <c r="M919" s="75" t="s">
        <v>967</v>
      </c>
      <c r="N919" s="75" t="s">
        <v>1884</v>
      </c>
      <c r="O919" s="75" t="s">
        <v>968</v>
      </c>
      <c r="P919" s="75" t="s">
        <v>1954</v>
      </c>
      <c r="Q919" s="77" t="s">
        <v>8</v>
      </c>
      <c r="R919" s="77" t="s">
        <v>78</v>
      </c>
    </row>
    <row r="920" spans="1:18" ht="21.75">
      <c r="A920" s="70" t="s">
        <v>1667</v>
      </c>
      <c r="B920" s="70"/>
      <c r="C920" s="70"/>
      <c r="D920" s="71"/>
      <c r="E920" s="72"/>
      <c r="F920" s="72"/>
      <c r="G920" s="72"/>
      <c r="H920" s="73"/>
      <c r="I920" s="70"/>
      <c r="J920" s="70"/>
      <c r="K920" s="72"/>
      <c r="L920" s="77" t="s">
        <v>10</v>
      </c>
      <c r="M920" s="145" t="s">
        <v>969</v>
      </c>
      <c r="N920" s="75" t="s">
        <v>1955</v>
      </c>
      <c r="O920" s="75" t="s">
        <v>970</v>
      </c>
      <c r="P920" s="75" t="s">
        <v>1954</v>
      </c>
      <c r="Q920" s="77" t="s">
        <v>40</v>
      </c>
      <c r="R920" s="77" t="s">
        <v>8</v>
      </c>
    </row>
    <row r="921" spans="1:18" ht="21.75">
      <c r="A921" s="70" t="s">
        <v>1667</v>
      </c>
      <c r="B921" s="70"/>
      <c r="C921" s="70"/>
      <c r="D921" s="71"/>
      <c r="E921" s="72"/>
      <c r="F921" s="72"/>
      <c r="G921" s="72"/>
      <c r="H921" s="73"/>
      <c r="I921" s="70"/>
      <c r="J921" s="70"/>
      <c r="K921" s="72"/>
      <c r="L921" s="77" t="s">
        <v>10</v>
      </c>
      <c r="M921" s="75" t="s">
        <v>138</v>
      </c>
      <c r="N921" s="75" t="s">
        <v>139</v>
      </c>
      <c r="O921" s="75" t="s">
        <v>140</v>
      </c>
      <c r="P921" s="75" t="s">
        <v>120</v>
      </c>
      <c r="Q921" s="77" t="s">
        <v>76</v>
      </c>
      <c r="R921" s="77" t="s">
        <v>40</v>
      </c>
    </row>
    <row r="922" spans="1:18" ht="21.75">
      <c r="A922" s="89" t="s">
        <v>1667</v>
      </c>
      <c r="B922" s="89"/>
      <c r="C922" s="89"/>
      <c r="D922" s="90"/>
      <c r="E922" s="91"/>
      <c r="F922" s="91"/>
      <c r="G922" s="91"/>
      <c r="H922" s="92"/>
      <c r="I922" s="89"/>
      <c r="J922" s="89"/>
      <c r="K922" s="91"/>
      <c r="L922" s="94" t="s">
        <v>16</v>
      </c>
      <c r="M922" s="95" t="s">
        <v>68</v>
      </c>
      <c r="N922" s="95" t="s">
        <v>69</v>
      </c>
      <c r="O922" s="95" t="s">
        <v>70</v>
      </c>
      <c r="P922" s="95" t="s">
        <v>7</v>
      </c>
      <c r="Q922" s="94" t="s">
        <v>14</v>
      </c>
      <c r="R922" s="94" t="s">
        <v>57</v>
      </c>
    </row>
    <row r="923" spans="1:18" ht="21.75">
      <c r="A923" s="74">
        <v>316</v>
      </c>
      <c r="B923" s="75" t="s">
        <v>1747</v>
      </c>
      <c r="C923" s="75" t="s">
        <v>35</v>
      </c>
      <c r="D923" s="71">
        <v>35359</v>
      </c>
      <c r="E923" s="76">
        <v>35359</v>
      </c>
      <c r="F923" s="76">
        <v>37242</v>
      </c>
      <c r="G923" s="72"/>
      <c r="H923" s="73"/>
      <c r="I923" s="75" t="s">
        <v>58</v>
      </c>
      <c r="J923" s="70"/>
      <c r="K923" s="76">
        <v>48488</v>
      </c>
      <c r="L923" s="77" t="s">
        <v>3</v>
      </c>
      <c r="M923" s="75" t="s">
        <v>971</v>
      </c>
      <c r="N923" s="75" t="s">
        <v>972</v>
      </c>
      <c r="O923" s="75" t="s">
        <v>973</v>
      </c>
      <c r="P923" s="75" t="s">
        <v>53</v>
      </c>
      <c r="Q923" s="77" t="s">
        <v>59</v>
      </c>
      <c r="R923" s="77" t="s">
        <v>72</v>
      </c>
    </row>
    <row r="924" spans="1:18" ht="21.75">
      <c r="A924" s="70" t="s">
        <v>1667</v>
      </c>
      <c r="B924" s="70"/>
      <c r="C924" s="70"/>
      <c r="D924" s="71"/>
      <c r="E924" s="72"/>
      <c r="F924" s="72"/>
      <c r="G924" s="72"/>
      <c r="H924" s="73"/>
      <c r="I924" s="70"/>
      <c r="J924" s="70"/>
      <c r="K924" s="72"/>
      <c r="L924" s="77" t="s">
        <v>10</v>
      </c>
      <c r="M924" s="75" t="s">
        <v>974</v>
      </c>
      <c r="N924" s="75" t="s">
        <v>126</v>
      </c>
      <c r="O924" s="75" t="s">
        <v>973</v>
      </c>
      <c r="P924" s="75" t="s">
        <v>31</v>
      </c>
      <c r="Q924" s="77" t="s">
        <v>54</v>
      </c>
      <c r="R924" s="77" t="s">
        <v>83</v>
      </c>
    </row>
    <row r="925" spans="1:18" ht="21.75">
      <c r="A925" s="70" t="s">
        <v>1667</v>
      </c>
      <c r="B925" s="70"/>
      <c r="C925" s="70"/>
      <c r="D925" s="71"/>
      <c r="E925" s="72"/>
      <c r="F925" s="72"/>
      <c r="G925" s="72"/>
      <c r="H925" s="73"/>
      <c r="I925" s="70"/>
      <c r="J925" s="70"/>
      <c r="K925" s="72"/>
      <c r="L925" s="77" t="s">
        <v>16</v>
      </c>
      <c r="M925" s="75" t="s">
        <v>975</v>
      </c>
      <c r="N925" s="75" t="s">
        <v>976</v>
      </c>
      <c r="O925" s="75" t="s">
        <v>977</v>
      </c>
      <c r="P925" s="75" t="s">
        <v>71</v>
      </c>
      <c r="Q925" s="77" t="s">
        <v>26</v>
      </c>
      <c r="R925" s="77" t="s">
        <v>9</v>
      </c>
    </row>
    <row r="926" spans="1:18" ht="21.75">
      <c r="A926" s="89" t="s">
        <v>1667</v>
      </c>
      <c r="B926" s="89"/>
      <c r="C926" s="89"/>
      <c r="D926" s="90"/>
      <c r="E926" s="91"/>
      <c r="F926" s="91"/>
      <c r="G926" s="91"/>
      <c r="H926" s="92"/>
      <c r="I926" s="89"/>
      <c r="J926" s="89"/>
      <c r="K926" s="91"/>
      <c r="L926" s="94" t="s">
        <v>16</v>
      </c>
      <c r="M926" s="95" t="s">
        <v>1956</v>
      </c>
      <c r="N926" s="95" t="s">
        <v>69</v>
      </c>
      <c r="O926" s="95" t="s">
        <v>1957</v>
      </c>
      <c r="P926" s="95" t="s">
        <v>31</v>
      </c>
      <c r="Q926" s="94" t="s">
        <v>46</v>
      </c>
      <c r="R926" s="94" t="s">
        <v>54</v>
      </c>
    </row>
    <row r="927" spans="1:18" ht="21.75">
      <c r="A927" s="74">
        <v>317</v>
      </c>
      <c r="B927" s="75" t="s">
        <v>978</v>
      </c>
      <c r="C927" s="75" t="s">
        <v>35</v>
      </c>
      <c r="D927" s="71">
        <v>40848</v>
      </c>
      <c r="E927" s="76">
        <v>35499</v>
      </c>
      <c r="F927" s="76">
        <v>36144</v>
      </c>
      <c r="G927" s="72"/>
      <c r="H927" s="73"/>
      <c r="I927" s="75" t="s">
        <v>58</v>
      </c>
      <c r="J927" s="70"/>
      <c r="K927" s="76">
        <v>45200</v>
      </c>
      <c r="L927" s="77" t="s">
        <v>3</v>
      </c>
      <c r="M927" s="75" t="s">
        <v>1659</v>
      </c>
      <c r="N927" s="75" t="s">
        <v>1884</v>
      </c>
      <c r="O927" s="70"/>
      <c r="P927" s="75" t="s">
        <v>166</v>
      </c>
      <c r="Q927" s="77" t="s">
        <v>64</v>
      </c>
      <c r="R927" s="77" t="s">
        <v>59</v>
      </c>
    </row>
    <row r="928" spans="1:18" ht="21.75">
      <c r="A928" s="70" t="s">
        <v>1667</v>
      </c>
      <c r="B928" s="70"/>
      <c r="C928" s="70"/>
      <c r="D928" s="71"/>
      <c r="E928" s="72"/>
      <c r="F928" s="72"/>
      <c r="G928" s="72"/>
      <c r="H928" s="73"/>
      <c r="I928" s="70"/>
      <c r="J928" s="70"/>
      <c r="K928" s="72"/>
      <c r="L928" s="77" t="s">
        <v>10</v>
      </c>
      <c r="M928" s="75" t="s">
        <v>979</v>
      </c>
      <c r="N928" s="75" t="s">
        <v>29</v>
      </c>
      <c r="O928" s="75" t="s">
        <v>980</v>
      </c>
      <c r="P928" s="75" t="s">
        <v>87</v>
      </c>
      <c r="Q928" s="77" t="s">
        <v>32</v>
      </c>
      <c r="R928" s="77" t="s">
        <v>76</v>
      </c>
    </row>
    <row r="929" spans="1:18" ht="21.75">
      <c r="A929" s="70" t="s">
        <v>1667</v>
      </c>
      <c r="B929" s="70"/>
      <c r="C929" s="70"/>
      <c r="D929" s="71"/>
      <c r="E929" s="72"/>
      <c r="F929" s="72"/>
      <c r="G929" s="72"/>
      <c r="H929" s="73"/>
      <c r="I929" s="70"/>
      <c r="J929" s="70"/>
      <c r="K929" s="72"/>
      <c r="L929" s="77" t="s">
        <v>16</v>
      </c>
      <c r="M929" s="75" t="s">
        <v>981</v>
      </c>
      <c r="N929" s="75" t="s">
        <v>262</v>
      </c>
      <c r="O929" s="75" t="s">
        <v>980</v>
      </c>
      <c r="P929" s="75" t="s">
        <v>71</v>
      </c>
      <c r="Q929" s="77" t="s">
        <v>34</v>
      </c>
      <c r="R929" s="77" t="s">
        <v>32</v>
      </c>
    </row>
    <row r="930" spans="1:18" ht="21.75">
      <c r="A930" s="89" t="s">
        <v>1667</v>
      </c>
      <c r="B930" s="89"/>
      <c r="C930" s="89"/>
      <c r="D930" s="90"/>
      <c r="E930" s="91"/>
      <c r="F930" s="91"/>
      <c r="G930" s="91"/>
      <c r="H930" s="92"/>
      <c r="I930" s="89"/>
      <c r="J930" s="89"/>
      <c r="K930" s="91"/>
      <c r="L930" s="94" t="s">
        <v>16</v>
      </c>
      <c r="M930" s="95" t="s">
        <v>2473</v>
      </c>
      <c r="N930" s="95" t="s">
        <v>2331</v>
      </c>
      <c r="O930" s="89"/>
      <c r="P930" s="95" t="s">
        <v>1958</v>
      </c>
      <c r="Q930" s="94" t="s">
        <v>33</v>
      </c>
      <c r="R930" s="94" t="s">
        <v>34</v>
      </c>
    </row>
    <row r="931" spans="1:18" ht="21.75">
      <c r="A931" s="74">
        <v>318</v>
      </c>
      <c r="B931" s="75" t="s">
        <v>1847</v>
      </c>
      <c r="C931" s="75" t="s">
        <v>35</v>
      </c>
      <c r="D931" s="71">
        <v>34827</v>
      </c>
      <c r="E931" s="76">
        <v>34827</v>
      </c>
      <c r="F931" s="76">
        <v>38500</v>
      </c>
      <c r="G931" s="72"/>
      <c r="H931" s="73"/>
      <c r="I931" s="75" t="s">
        <v>2</v>
      </c>
      <c r="J931" s="70"/>
      <c r="K931" s="76">
        <v>49218</v>
      </c>
      <c r="L931" s="77" t="s">
        <v>3</v>
      </c>
      <c r="M931" s="75" t="s">
        <v>1851</v>
      </c>
      <c r="N931" s="75" t="s">
        <v>1884</v>
      </c>
      <c r="O931" s="75" t="s">
        <v>1852</v>
      </c>
      <c r="P931" s="75" t="s">
        <v>1387</v>
      </c>
      <c r="Q931" s="77" t="s">
        <v>72</v>
      </c>
      <c r="R931" s="77" t="s">
        <v>1768</v>
      </c>
    </row>
    <row r="932" spans="1:18" ht="21.75">
      <c r="A932" s="70" t="s">
        <v>1667</v>
      </c>
      <c r="B932" s="70"/>
      <c r="C932" s="70"/>
      <c r="D932" s="71"/>
      <c r="E932" s="72"/>
      <c r="F932" s="72"/>
      <c r="G932" s="72"/>
      <c r="H932" s="73"/>
      <c r="I932" s="70"/>
      <c r="J932" s="70"/>
      <c r="K932" s="72"/>
      <c r="L932" s="77" t="s">
        <v>10</v>
      </c>
      <c r="M932" s="75" t="s">
        <v>1406</v>
      </c>
      <c r="N932" s="75" t="s">
        <v>126</v>
      </c>
      <c r="O932" s="75" t="s">
        <v>1407</v>
      </c>
      <c r="P932" s="75" t="s">
        <v>87</v>
      </c>
      <c r="Q932" s="77" t="s">
        <v>83</v>
      </c>
      <c r="R932" s="77" t="s">
        <v>41</v>
      </c>
    </row>
    <row r="933" spans="1:18" ht="21.75">
      <c r="A933" s="89" t="s">
        <v>1667</v>
      </c>
      <c r="B933" s="89"/>
      <c r="C933" s="89"/>
      <c r="D933" s="90"/>
      <c r="E933" s="91"/>
      <c r="F933" s="91"/>
      <c r="G933" s="91"/>
      <c r="H933" s="92"/>
      <c r="I933" s="89"/>
      <c r="J933" s="89"/>
      <c r="K933" s="91"/>
      <c r="L933" s="94" t="s">
        <v>16</v>
      </c>
      <c r="M933" s="95" t="s">
        <v>68</v>
      </c>
      <c r="N933" s="95" t="s">
        <v>69</v>
      </c>
      <c r="O933" s="95" t="s">
        <v>70</v>
      </c>
      <c r="P933" s="95" t="s">
        <v>157</v>
      </c>
      <c r="Q933" s="94" t="s">
        <v>32</v>
      </c>
      <c r="R933" s="94" t="s">
        <v>79</v>
      </c>
    </row>
    <row r="934" spans="1:18" ht="21.75">
      <c r="A934" s="74">
        <v>319</v>
      </c>
      <c r="B934" s="75" t="s">
        <v>2063</v>
      </c>
      <c r="C934" s="75" t="s">
        <v>35</v>
      </c>
      <c r="D934" s="71">
        <v>38917</v>
      </c>
      <c r="E934" s="76">
        <v>38917</v>
      </c>
      <c r="F934" s="76">
        <v>43025</v>
      </c>
      <c r="G934" s="72"/>
      <c r="H934" s="73"/>
      <c r="I934" s="75" t="s">
        <v>58</v>
      </c>
      <c r="J934" s="70"/>
      <c r="K934" s="76">
        <v>50314</v>
      </c>
      <c r="L934" s="77" t="s">
        <v>3</v>
      </c>
      <c r="M934" s="75" t="s">
        <v>1042</v>
      </c>
      <c r="N934" s="75" t="s">
        <v>88</v>
      </c>
      <c r="O934" s="75" t="s">
        <v>1043</v>
      </c>
      <c r="P934" s="75" t="s">
        <v>738</v>
      </c>
      <c r="Q934" s="77" t="s">
        <v>72</v>
      </c>
      <c r="R934" s="77" t="s">
        <v>73</v>
      </c>
    </row>
    <row r="935" spans="1:18" ht="21.75">
      <c r="A935" s="70" t="s">
        <v>1667</v>
      </c>
      <c r="B935" s="70"/>
      <c r="C935" s="70"/>
      <c r="D935" s="71"/>
      <c r="E935" s="72"/>
      <c r="F935" s="72"/>
      <c r="G935" s="72"/>
      <c r="H935" s="73"/>
      <c r="I935" s="70"/>
      <c r="J935" s="70"/>
      <c r="K935" s="72"/>
      <c r="L935" s="77" t="s">
        <v>10</v>
      </c>
      <c r="M935" s="75" t="s">
        <v>1044</v>
      </c>
      <c r="N935" s="75" t="s">
        <v>126</v>
      </c>
      <c r="O935" s="75" t="s">
        <v>1045</v>
      </c>
      <c r="P935" s="75" t="s">
        <v>7</v>
      </c>
      <c r="Q935" s="77" t="s">
        <v>64</v>
      </c>
      <c r="R935" s="77" t="s">
        <v>78</v>
      </c>
    </row>
    <row r="936" spans="1:18" ht="21.75">
      <c r="A936" s="89" t="s">
        <v>1667</v>
      </c>
      <c r="B936" s="89"/>
      <c r="C936" s="89"/>
      <c r="D936" s="90"/>
      <c r="E936" s="91"/>
      <c r="F936" s="91"/>
      <c r="G936" s="91"/>
      <c r="H936" s="92"/>
      <c r="I936" s="89"/>
      <c r="J936" s="89"/>
      <c r="K936" s="91"/>
      <c r="L936" s="94" t="s">
        <v>16</v>
      </c>
      <c r="M936" s="95" t="s">
        <v>1046</v>
      </c>
      <c r="N936" s="95" t="s">
        <v>69</v>
      </c>
      <c r="O936" s="95" t="s">
        <v>1047</v>
      </c>
      <c r="P936" s="95" t="s">
        <v>7</v>
      </c>
      <c r="Q936" s="94" t="s">
        <v>79</v>
      </c>
      <c r="R936" s="94" t="s">
        <v>8</v>
      </c>
    </row>
    <row r="937" spans="1:18" ht="21.75">
      <c r="A937" s="74">
        <v>320</v>
      </c>
      <c r="B937" s="75" t="s">
        <v>2566</v>
      </c>
      <c r="C937" s="75" t="s">
        <v>35</v>
      </c>
      <c r="D937" s="71">
        <v>42516</v>
      </c>
      <c r="E937" s="76">
        <v>42516</v>
      </c>
      <c r="F937" s="72">
        <v>44438</v>
      </c>
      <c r="G937" s="72"/>
      <c r="H937" s="73"/>
      <c r="I937" s="75" t="s">
        <v>58</v>
      </c>
      <c r="J937" s="70"/>
      <c r="K937" s="76">
        <v>50679</v>
      </c>
      <c r="L937" s="77" t="s">
        <v>3</v>
      </c>
      <c r="M937" s="75" t="s">
        <v>1701</v>
      </c>
      <c r="N937" s="75" t="s">
        <v>5</v>
      </c>
      <c r="O937" s="75" t="s">
        <v>1749</v>
      </c>
      <c r="P937" s="75" t="s">
        <v>231</v>
      </c>
      <c r="Q937" s="77" t="s">
        <v>99</v>
      </c>
      <c r="R937" s="77" t="s">
        <v>495</v>
      </c>
    </row>
    <row r="938" spans="1:18" ht="21.75">
      <c r="A938" s="70" t="s">
        <v>1667</v>
      </c>
      <c r="B938" s="70"/>
      <c r="C938" s="70"/>
      <c r="D938" s="71"/>
      <c r="E938" s="72"/>
      <c r="F938" s="72"/>
      <c r="G938" s="72"/>
      <c r="H938" s="73"/>
      <c r="I938" s="70"/>
      <c r="J938" s="70"/>
      <c r="K938" s="72"/>
      <c r="L938" s="77" t="s">
        <v>10</v>
      </c>
      <c r="M938" s="75" t="s">
        <v>1702</v>
      </c>
      <c r="N938" s="75" t="s">
        <v>29</v>
      </c>
      <c r="O938" s="75" t="s">
        <v>1750</v>
      </c>
      <c r="P938" s="75" t="s">
        <v>7</v>
      </c>
      <c r="Q938" s="77" t="s">
        <v>27</v>
      </c>
      <c r="R938" s="77" t="s">
        <v>78</v>
      </c>
    </row>
    <row r="939" spans="1:18" ht="21.75">
      <c r="A939" s="89" t="s">
        <v>1667</v>
      </c>
      <c r="B939" s="89"/>
      <c r="C939" s="89"/>
      <c r="D939" s="90"/>
      <c r="E939" s="91"/>
      <c r="F939" s="91"/>
      <c r="G939" s="91"/>
      <c r="H939" s="92"/>
      <c r="I939" s="89"/>
      <c r="J939" s="89"/>
      <c r="K939" s="91"/>
      <c r="L939" s="94" t="s">
        <v>16</v>
      </c>
      <c r="M939" s="95" t="s">
        <v>1053</v>
      </c>
      <c r="N939" s="95" t="s">
        <v>18</v>
      </c>
      <c r="O939" s="95" t="s">
        <v>1001</v>
      </c>
      <c r="P939" s="95" t="s">
        <v>7</v>
      </c>
      <c r="Q939" s="94" t="s">
        <v>40</v>
      </c>
      <c r="R939" s="94" t="s">
        <v>64</v>
      </c>
    </row>
    <row r="940" spans="1:18" ht="21.75">
      <c r="A940" s="74">
        <v>321</v>
      </c>
      <c r="B940" s="75" t="s">
        <v>1959</v>
      </c>
      <c r="C940" s="75" t="s">
        <v>35</v>
      </c>
      <c r="D940" s="71">
        <v>41730</v>
      </c>
      <c r="E940" s="76">
        <v>41730</v>
      </c>
      <c r="F940" s="76">
        <v>43097</v>
      </c>
      <c r="G940" s="72"/>
      <c r="H940" s="73"/>
      <c r="I940" s="75" t="s">
        <v>58</v>
      </c>
      <c r="J940" s="70"/>
      <c r="K940" s="76">
        <v>49218</v>
      </c>
      <c r="L940" s="77" t="s">
        <v>3</v>
      </c>
      <c r="M940" s="75" t="s">
        <v>1054</v>
      </c>
      <c r="N940" s="75" t="s">
        <v>88</v>
      </c>
      <c r="O940" s="75" t="s">
        <v>1055</v>
      </c>
      <c r="P940" s="75" t="s">
        <v>579</v>
      </c>
      <c r="Q940" s="77" t="s">
        <v>78</v>
      </c>
      <c r="R940" s="77" t="s">
        <v>72</v>
      </c>
    </row>
    <row r="941" spans="1:18" ht="21.75">
      <c r="A941" s="70" t="s">
        <v>1667</v>
      </c>
      <c r="B941" s="70"/>
      <c r="C941" s="70"/>
      <c r="D941" s="71"/>
      <c r="E941" s="72"/>
      <c r="F941" s="72"/>
      <c r="G941" s="72"/>
      <c r="H941" s="73"/>
      <c r="I941" s="70"/>
      <c r="J941" s="70"/>
      <c r="K941" s="72"/>
      <c r="L941" s="77" t="s">
        <v>10</v>
      </c>
      <c r="M941" s="75" t="s">
        <v>1056</v>
      </c>
      <c r="N941" s="75" t="s">
        <v>126</v>
      </c>
      <c r="O941" s="75" t="s">
        <v>1055</v>
      </c>
      <c r="P941" s="75" t="s">
        <v>579</v>
      </c>
      <c r="Q941" s="77" t="s">
        <v>40</v>
      </c>
      <c r="R941" s="77" t="s">
        <v>27</v>
      </c>
    </row>
    <row r="942" spans="1:18" ht="21.75">
      <c r="A942" s="89" t="s">
        <v>1667</v>
      </c>
      <c r="B942" s="89"/>
      <c r="C942" s="89"/>
      <c r="D942" s="90"/>
      <c r="E942" s="91"/>
      <c r="F942" s="91"/>
      <c r="G942" s="91"/>
      <c r="H942" s="92"/>
      <c r="I942" s="89"/>
      <c r="J942" s="89"/>
      <c r="K942" s="91"/>
      <c r="L942" s="94" t="s">
        <v>16</v>
      </c>
      <c r="M942" s="95" t="s">
        <v>1541</v>
      </c>
      <c r="N942" s="95" t="s">
        <v>1057</v>
      </c>
      <c r="O942" s="95" t="s">
        <v>1500</v>
      </c>
      <c r="P942" s="95" t="s">
        <v>7</v>
      </c>
      <c r="Q942" s="94" t="s">
        <v>76</v>
      </c>
      <c r="R942" s="94" t="s">
        <v>40</v>
      </c>
    </row>
    <row r="943" spans="1:18" ht="21.75">
      <c r="A943" s="74">
        <v>322</v>
      </c>
      <c r="B943" s="75" t="s">
        <v>985</v>
      </c>
      <c r="C943" s="75" t="s">
        <v>35</v>
      </c>
      <c r="D943" s="71">
        <v>34820</v>
      </c>
      <c r="E943" s="76">
        <v>34820</v>
      </c>
      <c r="F943" s="76">
        <v>37909</v>
      </c>
      <c r="G943" s="72"/>
      <c r="H943" s="73"/>
      <c r="I943" s="75" t="s">
        <v>2</v>
      </c>
      <c r="J943" s="70"/>
      <c r="K943" s="76">
        <v>48853</v>
      </c>
      <c r="L943" s="77" t="s">
        <v>3</v>
      </c>
      <c r="M943" s="75" t="s">
        <v>986</v>
      </c>
      <c r="N943" s="75" t="s">
        <v>88</v>
      </c>
      <c r="O943" s="75" t="s">
        <v>351</v>
      </c>
      <c r="P943" s="75" t="s">
        <v>257</v>
      </c>
      <c r="Q943" s="77" t="s">
        <v>194</v>
      </c>
      <c r="R943" s="77" t="s">
        <v>99</v>
      </c>
    </row>
    <row r="944" spans="1:18" ht="21.75">
      <c r="A944" s="70" t="s">
        <v>1667</v>
      </c>
      <c r="B944" s="70"/>
      <c r="C944" s="70"/>
      <c r="D944" s="71"/>
      <c r="E944" s="72"/>
      <c r="F944" s="72"/>
      <c r="G944" s="72"/>
      <c r="H944" s="73"/>
      <c r="I944" s="70"/>
      <c r="J944" s="70"/>
      <c r="K944" s="72"/>
      <c r="L944" s="77" t="s">
        <v>10</v>
      </c>
      <c r="M944" s="75" t="s">
        <v>987</v>
      </c>
      <c r="N944" s="75" t="s">
        <v>988</v>
      </c>
      <c r="O944" s="75" t="s">
        <v>351</v>
      </c>
      <c r="P944" s="75" t="s">
        <v>257</v>
      </c>
      <c r="Q944" s="77" t="s">
        <v>83</v>
      </c>
      <c r="R944" s="77" t="s">
        <v>8</v>
      </c>
    </row>
    <row r="945" spans="1:18" ht="21.75">
      <c r="A945" s="89" t="s">
        <v>1667</v>
      </c>
      <c r="B945" s="89"/>
      <c r="C945" s="89"/>
      <c r="D945" s="90"/>
      <c r="E945" s="91"/>
      <c r="F945" s="91"/>
      <c r="G945" s="91"/>
      <c r="H945" s="92"/>
      <c r="I945" s="89"/>
      <c r="J945" s="89"/>
      <c r="K945" s="91"/>
      <c r="L945" s="94" t="s">
        <v>16</v>
      </c>
      <c r="M945" s="95" t="s">
        <v>1960</v>
      </c>
      <c r="N945" s="95" t="s">
        <v>169</v>
      </c>
      <c r="O945" s="95" t="s">
        <v>704</v>
      </c>
      <c r="P945" s="95" t="s">
        <v>579</v>
      </c>
      <c r="Q945" s="94" t="s">
        <v>32</v>
      </c>
      <c r="R945" s="94" t="s">
        <v>54</v>
      </c>
    </row>
    <row r="946" spans="1:18" ht="21.75">
      <c r="A946" s="74">
        <v>323</v>
      </c>
      <c r="B946" s="75" t="s">
        <v>2126</v>
      </c>
      <c r="C946" s="75" t="s">
        <v>35</v>
      </c>
      <c r="D946" s="71">
        <v>40114</v>
      </c>
      <c r="E946" s="76">
        <v>40114</v>
      </c>
      <c r="F946" s="76">
        <v>43384</v>
      </c>
      <c r="G946" s="72"/>
      <c r="H946" s="73"/>
      <c r="I946" s="75" t="s">
        <v>58</v>
      </c>
      <c r="J946" s="70"/>
      <c r="K946" s="76">
        <v>52871</v>
      </c>
      <c r="L946" s="77" t="s">
        <v>3</v>
      </c>
      <c r="M946" s="75" t="s">
        <v>1964</v>
      </c>
      <c r="N946" s="75" t="s">
        <v>1060</v>
      </c>
      <c r="O946" s="75" t="s">
        <v>1047</v>
      </c>
      <c r="P946" s="75" t="s">
        <v>1965</v>
      </c>
      <c r="Q946" s="77" t="s">
        <v>167</v>
      </c>
      <c r="R946" s="77" t="s">
        <v>1837</v>
      </c>
    </row>
    <row r="947" spans="1:18" ht="21.75">
      <c r="A947" s="70" t="s">
        <v>1667</v>
      </c>
      <c r="B947" s="70"/>
      <c r="C947" s="70"/>
      <c r="D947" s="71"/>
      <c r="E947" s="72"/>
      <c r="F947" s="72"/>
      <c r="G947" s="72"/>
      <c r="H947" s="73"/>
      <c r="I947" s="70"/>
      <c r="J947" s="70"/>
      <c r="K947" s="72"/>
      <c r="L947" s="77" t="s">
        <v>10</v>
      </c>
      <c r="M947" s="75" t="s">
        <v>1067</v>
      </c>
      <c r="N947" s="75" t="s">
        <v>126</v>
      </c>
      <c r="O947" s="75" t="s">
        <v>1047</v>
      </c>
      <c r="P947" s="75" t="s">
        <v>7</v>
      </c>
      <c r="Q947" s="77" t="s">
        <v>59</v>
      </c>
      <c r="R947" s="77" t="s">
        <v>99</v>
      </c>
    </row>
    <row r="948" spans="1:18" ht="21.75">
      <c r="A948" s="89" t="s">
        <v>1667</v>
      </c>
      <c r="B948" s="89"/>
      <c r="C948" s="89"/>
      <c r="D948" s="90"/>
      <c r="E948" s="91"/>
      <c r="F948" s="91"/>
      <c r="G948" s="91"/>
      <c r="H948" s="92"/>
      <c r="I948" s="89"/>
      <c r="J948" s="89"/>
      <c r="K948" s="91"/>
      <c r="L948" s="94" t="s">
        <v>16</v>
      </c>
      <c r="M948" s="95" t="s">
        <v>1046</v>
      </c>
      <c r="N948" s="95" t="s">
        <v>69</v>
      </c>
      <c r="O948" s="95" t="s">
        <v>1047</v>
      </c>
      <c r="P948" s="95" t="s">
        <v>7</v>
      </c>
      <c r="Q948" s="94" t="s">
        <v>27</v>
      </c>
      <c r="R948" s="94" t="s">
        <v>59</v>
      </c>
    </row>
    <row r="949" spans="1:18" ht="21.75">
      <c r="A949" s="74">
        <v>324</v>
      </c>
      <c r="B949" s="75" t="s">
        <v>994</v>
      </c>
      <c r="C949" s="75" t="s">
        <v>35</v>
      </c>
      <c r="D949" s="71">
        <v>34481</v>
      </c>
      <c r="E949" s="76">
        <v>34481</v>
      </c>
      <c r="F949" s="76">
        <v>35766</v>
      </c>
      <c r="G949" s="72"/>
      <c r="H949" s="73"/>
      <c r="I949" s="75" t="s">
        <v>2</v>
      </c>
      <c r="J949" s="70"/>
      <c r="K949" s="76">
        <v>45566</v>
      </c>
      <c r="L949" s="77" t="s">
        <v>3</v>
      </c>
      <c r="M949" s="75" t="s">
        <v>995</v>
      </c>
      <c r="N949" s="75" t="s">
        <v>1884</v>
      </c>
      <c r="O949" s="75" t="s">
        <v>996</v>
      </c>
      <c r="P949" s="75" t="s">
        <v>691</v>
      </c>
      <c r="Q949" s="77" t="s">
        <v>64</v>
      </c>
      <c r="R949" s="77" t="s">
        <v>59</v>
      </c>
    </row>
    <row r="950" spans="1:18" ht="21.75">
      <c r="A950" s="70" t="s">
        <v>1667</v>
      </c>
      <c r="B950" s="70"/>
      <c r="C950" s="70"/>
      <c r="D950" s="71"/>
      <c r="E950" s="72"/>
      <c r="F950" s="72"/>
      <c r="G950" s="72"/>
      <c r="H950" s="73"/>
      <c r="I950" s="70"/>
      <c r="J950" s="70"/>
      <c r="K950" s="72"/>
      <c r="L950" s="77" t="s">
        <v>10</v>
      </c>
      <c r="M950" s="75" t="s">
        <v>997</v>
      </c>
      <c r="N950" s="75" t="s">
        <v>998</v>
      </c>
      <c r="O950" s="75" t="s">
        <v>999</v>
      </c>
      <c r="P950" s="75" t="s">
        <v>257</v>
      </c>
      <c r="Q950" s="77" t="s">
        <v>34</v>
      </c>
      <c r="R950" s="77" t="s">
        <v>46</v>
      </c>
    </row>
    <row r="951" spans="1:18" ht="21.75">
      <c r="A951" s="89" t="s">
        <v>1667</v>
      </c>
      <c r="B951" s="89"/>
      <c r="C951" s="89"/>
      <c r="D951" s="90"/>
      <c r="E951" s="91"/>
      <c r="F951" s="91"/>
      <c r="G951" s="91"/>
      <c r="H951" s="92"/>
      <c r="I951" s="89"/>
      <c r="J951" s="89"/>
      <c r="K951" s="91"/>
      <c r="L951" s="94" t="s">
        <v>16</v>
      </c>
      <c r="M951" s="95" t="s">
        <v>1000</v>
      </c>
      <c r="N951" s="95" t="s">
        <v>69</v>
      </c>
      <c r="O951" s="95" t="s">
        <v>1001</v>
      </c>
      <c r="P951" s="95" t="s">
        <v>257</v>
      </c>
      <c r="Q951" s="94" t="s">
        <v>33</v>
      </c>
      <c r="R951" s="94" t="s">
        <v>34</v>
      </c>
    </row>
    <row r="952" spans="1:18" ht="21.75">
      <c r="A952" s="74">
        <v>325</v>
      </c>
      <c r="B952" s="75" t="s">
        <v>1748</v>
      </c>
      <c r="C952" s="75" t="s">
        <v>35</v>
      </c>
      <c r="D952" s="71">
        <v>39356</v>
      </c>
      <c r="E952" s="76">
        <v>39356</v>
      </c>
      <c r="F952" s="76">
        <v>42331</v>
      </c>
      <c r="G952" s="72"/>
      <c r="H952" s="73"/>
      <c r="I952" s="75" t="s">
        <v>58</v>
      </c>
      <c r="J952" s="70"/>
      <c r="K952" s="76">
        <v>51410</v>
      </c>
      <c r="L952" s="77" t="s">
        <v>10</v>
      </c>
      <c r="M952" s="75" t="s">
        <v>1044</v>
      </c>
      <c r="N952" s="75" t="s">
        <v>126</v>
      </c>
      <c r="O952" s="75" t="s">
        <v>1045</v>
      </c>
      <c r="P952" s="75" t="s">
        <v>7</v>
      </c>
      <c r="Q952" s="77" t="s">
        <v>27</v>
      </c>
      <c r="R952" s="77" t="s">
        <v>78</v>
      </c>
    </row>
    <row r="953" spans="1:18" ht="21.75">
      <c r="A953" s="89" t="s">
        <v>1667</v>
      </c>
      <c r="B953" s="89"/>
      <c r="C953" s="89"/>
      <c r="D953" s="90"/>
      <c r="E953" s="91"/>
      <c r="F953" s="91"/>
      <c r="G953" s="91"/>
      <c r="H953" s="92"/>
      <c r="I953" s="89"/>
      <c r="J953" s="89"/>
      <c r="K953" s="91"/>
      <c r="L953" s="94" t="s">
        <v>16</v>
      </c>
      <c r="M953" s="95" t="s">
        <v>1046</v>
      </c>
      <c r="N953" s="95" t="s">
        <v>69</v>
      </c>
      <c r="O953" s="95" t="s">
        <v>1047</v>
      </c>
      <c r="P953" s="95" t="s">
        <v>7</v>
      </c>
      <c r="Q953" s="94" t="s">
        <v>26</v>
      </c>
      <c r="R953" s="94" t="s">
        <v>27</v>
      </c>
    </row>
    <row r="954" spans="1:18" ht="21.75">
      <c r="A954" s="74">
        <v>326</v>
      </c>
      <c r="B954" s="75" t="s">
        <v>2493</v>
      </c>
      <c r="C954" s="75" t="s">
        <v>35</v>
      </c>
      <c r="D954" s="71">
        <v>42461</v>
      </c>
      <c r="E954" s="76">
        <v>42461</v>
      </c>
      <c r="F954" s="72">
        <v>44097</v>
      </c>
      <c r="G954" s="72"/>
      <c r="H954" s="73"/>
      <c r="I954" s="75" t="s">
        <v>58</v>
      </c>
      <c r="J954" s="70"/>
      <c r="K954" s="76">
        <v>52871</v>
      </c>
      <c r="L954" s="77" t="s">
        <v>10</v>
      </c>
      <c r="M954" s="75" t="s">
        <v>1092</v>
      </c>
      <c r="N954" s="75" t="s">
        <v>126</v>
      </c>
      <c r="O954" s="75" t="s">
        <v>1093</v>
      </c>
      <c r="P954" s="75" t="s">
        <v>7</v>
      </c>
      <c r="Q954" s="77" t="s">
        <v>99</v>
      </c>
      <c r="R954" s="77" t="s">
        <v>73</v>
      </c>
    </row>
    <row r="955" spans="1:18" ht="21.75">
      <c r="A955" s="89" t="s">
        <v>1667</v>
      </c>
      <c r="B955" s="89"/>
      <c r="C955" s="89"/>
      <c r="D955" s="90"/>
      <c r="E955" s="91"/>
      <c r="F955" s="91"/>
      <c r="G955" s="91"/>
      <c r="H955" s="92"/>
      <c r="I955" s="89"/>
      <c r="J955" s="89"/>
      <c r="K955" s="91"/>
      <c r="L955" s="94" t="s">
        <v>16</v>
      </c>
      <c r="M955" s="95" t="s">
        <v>1094</v>
      </c>
      <c r="N955" s="95" t="s">
        <v>1095</v>
      </c>
      <c r="O955" s="95" t="s">
        <v>1096</v>
      </c>
      <c r="P955" s="95" t="s">
        <v>7</v>
      </c>
      <c r="Q955" s="94" t="s">
        <v>9</v>
      </c>
      <c r="R955" s="94" t="s">
        <v>121</v>
      </c>
    </row>
    <row r="956" spans="1:18" ht="21.75">
      <c r="A956" s="74">
        <v>327</v>
      </c>
      <c r="B956" s="75" t="s">
        <v>2127</v>
      </c>
      <c r="C956" s="75" t="s">
        <v>35</v>
      </c>
      <c r="D956" s="71">
        <v>41564</v>
      </c>
      <c r="E956" s="76">
        <v>41564</v>
      </c>
      <c r="F956" s="76">
        <v>43391</v>
      </c>
      <c r="G956" s="72"/>
      <c r="H956" s="73"/>
      <c r="I956" s="75" t="s">
        <v>58</v>
      </c>
      <c r="J956" s="70"/>
      <c r="K956" s="76">
        <v>53601</v>
      </c>
      <c r="L956" s="77" t="s">
        <v>10</v>
      </c>
      <c r="M956" s="75" t="s">
        <v>1101</v>
      </c>
      <c r="N956" s="75" t="s">
        <v>1032</v>
      </c>
      <c r="O956" s="75" t="s">
        <v>1047</v>
      </c>
      <c r="P956" s="75" t="s">
        <v>53</v>
      </c>
      <c r="Q956" s="77" t="s">
        <v>99</v>
      </c>
      <c r="R956" s="77" t="s">
        <v>109</v>
      </c>
    </row>
    <row r="957" spans="1:18" ht="21.75">
      <c r="A957" s="89" t="s">
        <v>1667</v>
      </c>
      <c r="B957" s="89"/>
      <c r="C957" s="89"/>
      <c r="D957" s="90"/>
      <c r="E957" s="91"/>
      <c r="F957" s="91"/>
      <c r="G957" s="91"/>
      <c r="H957" s="92"/>
      <c r="I957" s="89"/>
      <c r="J957" s="89"/>
      <c r="K957" s="91"/>
      <c r="L957" s="94" t="s">
        <v>16</v>
      </c>
      <c r="M957" s="95" t="s">
        <v>1102</v>
      </c>
      <c r="N957" s="95" t="s">
        <v>1008</v>
      </c>
      <c r="O957" s="95" t="s">
        <v>1047</v>
      </c>
      <c r="P957" s="95" t="s">
        <v>53</v>
      </c>
      <c r="Q957" s="94" t="s">
        <v>78</v>
      </c>
      <c r="R957" s="94" t="s">
        <v>99</v>
      </c>
    </row>
    <row r="958" spans="1:18" ht="21.75">
      <c r="A958" s="74">
        <v>328</v>
      </c>
      <c r="B958" s="75" t="s">
        <v>1799</v>
      </c>
      <c r="C958" s="75" t="s">
        <v>35</v>
      </c>
      <c r="D958" s="71">
        <v>39479</v>
      </c>
      <c r="E958" s="76">
        <v>39479</v>
      </c>
      <c r="F958" s="76">
        <v>42531</v>
      </c>
      <c r="G958" s="72"/>
      <c r="H958" s="73"/>
      <c r="I958" s="75" t="s">
        <v>58</v>
      </c>
      <c r="J958" s="70"/>
      <c r="K958" s="76">
        <v>51410</v>
      </c>
      <c r="L958" s="77" t="s">
        <v>10</v>
      </c>
      <c r="M958" s="75" t="s">
        <v>1103</v>
      </c>
      <c r="N958" s="75" t="s">
        <v>126</v>
      </c>
      <c r="O958" s="75" t="s">
        <v>1104</v>
      </c>
      <c r="P958" s="75" t="s">
        <v>162</v>
      </c>
      <c r="Q958" s="77" t="s">
        <v>194</v>
      </c>
      <c r="R958" s="77" t="s">
        <v>121</v>
      </c>
    </row>
    <row r="959" spans="1:18" ht="21.75">
      <c r="A959" s="89" t="s">
        <v>1667</v>
      </c>
      <c r="B959" s="89"/>
      <c r="C959" s="89"/>
      <c r="D959" s="90"/>
      <c r="E959" s="91"/>
      <c r="F959" s="91"/>
      <c r="G959" s="91"/>
      <c r="H959" s="92"/>
      <c r="I959" s="89"/>
      <c r="J959" s="89"/>
      <c r="K959" s="91"/>
      <c r="L959" s="94" t="s">
        <v>16</v>
      </c>
      <c r="M959" s="95" t="s">
        <v>68</v>
      </c>
      <c r="N959" s="95" t="s">
        <v>69</v>
      </c>
      <c r="O959" s="95" t="s">
        <v>70</v>
      </c>
      <c r="P959" s="95" t="s">
        <v>7</v>
      </c>
      <c r="Q959" s="94" t="s">
        <v>26</v>
      </c>
      <c r="R959" s="94" t="s">
        <v>27</v>
      </c>
    </row>
    <row r="960" spans="1:18" ht="21.75">
      <c r="A960" s="74">
        <v>329</v>
      </c>
      <c r="B960" s="75" t="s">
        <v>1009</v>
      </c>
      <c r="C960" s="75" t="s">
        <v>35</v>
      </c>
      <c r="D960" s="71">
        <v>34213</v>
      </c>
      <c r="E960" s="76">
        <v>34213</v>
      </c>
      <c r="F960" s="76">
        <v>36544</v>
      </c>
      <c r="G960" s="72"/>
      <c r="H960" s="73"/>
      <c r="I960" s="75" t="s">
        <v>58</v>
      </c>
      <c r="J960" s="70"/>
      <c r="K960" s="76">
        <v>46296</v>
      </c>
      <c r="L960" s="77" t="s">
        <v>10</v>
      </c>
      <c r="M960" s="75" t="s">
        <v>983</v>
      </c>
      <c r="N960" s="75" t="s">
        <v>126</v>
      </c>
      <c r="O960" s="75" t="s">
        <v>984</v>
      </c>
      <c r="P960" s="75" t="s">
        <v>87</v>
      </c>
      <c r="Q960" s="77" t="s">
        <v>57</v>
      </c>
      <c r="R960" s="77" t="s">
        <v>76</v>
      </c>
    </row>
    <row r="961" spans="1:18" ht="21.75">
      <c r="A961" s="89" t="s">
        <v>1667</v>
      </c>
      <c r="B961" s="89"/>
      <c r="C961" s="89"/>
      <c r="D961" s="90"/>
      <c r="E961" s="91"/>
      <c r="F961" s="91"/>
      <c r="G961" s="91"/>
      <c r="H961" s="92"/>
      <c r="I961" s="89"/>
      <c r="J961" s="89"/>
      <c r="K961" s="91"/>
      <c r="L961" s="94" t="s">
        <v>16</v>
      </c>
      <c r="M961" s="95" t="s">
        <v>1010</v>
      </c>
      <c r="N961" s="95" t="s">
        <v>69</v>
      </c>
      <c r="O961" s="95" t="s">
        <v>1011</v>
      </c>
      <c r="P961" s="95" t="s">
        <v>231</v>
      </c>
      <c r="Q961" s="94" t="s">
        <v>14</v>
      </c>
      <c r="R961" s="94" t="s">
        <v>101</v>
      </c>
    </row>
    <row r="962" spans="1:18" ht="21.75">
      <c r="A962" s="74">
        <v>330</v>
      </c>
      <c r="B962" s="75" t="s">
        <v>1961</v>
      </c>
      <c r="C962" s="75" t="s">
        <v>35</v>
      </c>
      <c r="D962" s="71">
        <v>38203</v>
      </c>
      <c r="E962" s="76">
        <v>38203</v>
      </c>
      <c r="F962" s="76">
        <v>42985</v>
      </c>
      <c r="G962" s="72"/>
      <c r="H962" s="73"/>
      <c r="I962" s="75" t="s">
        <v>58</v>
      </c>
      <c r="J962" s="70"/>
      <c r="K962" s="76">
        <v>51410</v>
      </c>
      <c r="L962" s="77" t="s">
        <v>10</v>
      </c>
      <c r="M962" s="75" t="s">
        <v>1061</v>
      </c>
      <c r="N962" s="75" t="s">
        <v>609</v>
      </c>
      <c r="O962" s="75" t="s">
        <v>1062</v>
      </c>
      <c r="P962" s="75" t="s">
        <v>7</v>
      </c>
      <c r="Q962" s="77" t="s">
        <v>27</v>
      </c>
      <c r="R962" s="77" t="s">
        <v>194</v>
      </c>
    </row>
    <row r="963" spans="1:18" ht="21.75">
      <c r="A963" s="89" t="s">
        <v>1667</v>
      </c>
      <c r="B963" s="89"/>
      <c r="C963" s="89"/>
      <c r="D963" s="90"/>
      <c r="E963" s="91"/>
      <c r="F963" s="91"/>
      <c r="G963" s="91"/>
      <c r="H963" s="92"/>
      <c r="I963" s="89"/>
      <c r="J963" s="89"/>
      <c r="K963" s="91"/>
      <c r="L963" s="94" t="s">
        <v>16</v>
      </c>
      <c r="M963" s="95" t="s">
        <v>68</v>
      </c>
      <c r="N963" s="95" t="s">
        <v>69</v>
      </c>
      <c r="O963" s="95" t="s">
        <v>70</v>
      </c>
      <c r="P963" s="95" t="s">
        <v>7</v>
      </c>
      <c r="Q963" s="94" t="s">
        <v>26</v>
      </c>
      <c r="R963" s="94" t="s">
        <v>27</v>
      </c>
    </row>
    <row r="964" spans="1:18" ht="21.75">
      <c r="A964" s="74">
        <v>331</v>
      </c>
      <c r="B964" s="75" t="s">
        <v>1012</v>
      </c>
      <c r="C964" s="75" t="s">
        <v>35</v>
      </c>
      <c r="D964" s="71">
        <v>35551</v>
      </c>
      <c r="E964" s="76">
        <v>35551</v>
      </c>
      <c r="F964" s="76">
        <v>40695</v>
      </c>
      <c r="G964" s="72"/>
      <c r="H964" s="73"/>
      <c r="I964" s="75" t="s">
        <v>2</v>
      </c>
      <c r="J964" s="70"/>
      <c r="K964" s="76">
        <v>49583</v>
      </c>
      <c r="L964" s="77" t="s">
        <v>10</v>
      </c>
      <c r="M964" s="75" t="s">
        <v>997</v>
      </c>
      <c r="N964" s="75" t="s">
        <v>998</v>
      </c>
      <c r="O964" s="75" t="s">
        <v>999</v>
      </c>
      <c r="P964" s="75" t="s">
        <v>257</v>
      </c>
      <c r="Q964" s="77" t="s">
        <v>26</v>
      </c>
      <c r="R964" s="77" t="s">
        <v>64</v>
      </c>
    </row>
    <row r="965" spans="1:18" ht="21.75">
      <c r="A965" s="89" t="s">
        <v>1667</v>
      </c>
      <c r="B965" s="89"/>
      <c r="C965" s="89"/>
      <c r="D965" s="90"/>
      <c r="E965" s="91"/>
      <c r="F965" s="91"/>
      <c r="G965" s="91"/>
      <c r="H965" s="92"/>
      <c r="I965" s="89"/>
      <c r="J965" s="89"/>
      <c r="K965" s="91"/>
      <c r="L965" s="94" t="s">
        <v>16</v>
      </c>
      <c r="M965" s="95" t="s">
        <v>1013</v>
      </c>
      <c r="N965" s="95" t="s">
        <v>18</v>
      </c>
      <c r="O965" s="95" t="s">
        <v>1014</v>
      </c>
      <c r="P965" s="95" t="s">
        <v>7</v>
      </c>
      <c r="Q965" s="94" t="s">
        <v>76</v>
      </c>
      <c r="R965" s="94" t="s">
        <v>40</v>
      </c>
    </row>
    <row r="966" spans="1:18" ht="21.75">
      <c r="A966" s="74">
        <v>332</v>
      </c>
      <c r="B966" s="75" t="s">
        <v>1015</v>
      </c>
      <c r="C966" s="75" t="s">
        <v>35</v>
      </c>
      <c r="D966" s="71">
        <v>35369</v>
      </c>
      <c r="E966" s="76">
        <v>35369</v>
      </c>
      <c r="F966" s="76">
        <v>40017</v>
      </c>
      <c r="G966" s="72"/>
      <c r="H966" s="73"/>
      <c r="I966" s="75" t="s">
        <v>58</v>
      </c>
      <c r="J966" s="70"/>
      <c r="K966" s="76">
        <v>48853</v>
      </c>
      <c r="L966" s="77" t="s">
        <v>10</v>
      </c>
      <c r="M966" s="75" t="s">
        <v>1016</v>
      </c>
      <c r="N966" s="75" t="s">
        <v>1903</v>
      </c>
      <c r="O966" s="75" t="s">
        <v>1017</v>
      </c>
      <c r="P966" s="75" t="s">
        <v>1018</v>
      </c>
      <c r="Q966" s="77" t="s">
        <v>40</v>
      </c>
      <c r="R966" s="77" t="s">
        <v>26</v>
      </c>
    </row>
    <row r="967" spans="1:18" ht="21.75">
      <c r="A967" s="89" t="s">
        <v>1667</v>
      </c>
      <c r="B967" s="89"/>
      <c r="C967" s="89"/>
      <c r="D967" s="90"/>
      <c r="E967" s="91"/>
      <c r="F967" s="91"/>
      <c r="G967" s="91"/>
      <c r="H967" s="92"/>
      <c r="I967" s="89"/>
      <c r="J967" s="89"/>
      <c r="K967" s="91"/>
      <c r="L967" s="94" t="s">
        <v>16</v>
      </c>
      <c r="M967" s="95" t="s">
        <v>1007</v>
      </c>
      <c r="N967" s="95" t="s">
        <v>1008</v>
      </c>
      <c r="O967" s="95" t="s">
        <v>70</v>
      </c>
      <c r="P967" s="95" t="s">
        <v>53</v>
      </c>
      <c r="Q967" s="94" t="s">
        <v>57</v>
      </c>
      <c r="R967" s="94" t="s">
        <v>76</v>
      </c>
    </row>
    <row r="968" spans="1:18" ht="21.75">
      <c r="A968" s="74">
        <v>333</v>
      </c>
      <c r="B968" s="75" t="s">
        <v>1019</v>
      </c>
      <c r="C968" s="75" t="s">
        <v>96</v>
      </c>
      <c r="D968" s="71">
        <v>41852</v>
      </c>
      <c r="E968" s="76">
        <v>41852</v>
      </c>
      <c r="F968" s="72"/>
      <c r="G968" s="72"/>
      <c r="H968" s="73"/>
      <c r="I968" s="75" t="s">
        <v>58</v>
      </c>
      <c r="J968" s="70"/>
      <c r="K968" s="76">
        <v>52505</v>
      </c>
      <c r="L968" s="77" t="s">
        <v>3</v>
      </c>
      <c r="M968" s="145" t="s">
        <v>2147</v>
      </c>
      <c r="N968" s="75" t="s">
        <v>5</v>
      </c>
      <c r="O968" s="75" t="s">
        <v>2148</v>
      </c>
      <c r="P968" s="75" t="s">
        <v>53</v>
      </c>
      <c r="Q968" s="77" t="s">
        <v>99</v>
      </c>
      <c r="R968" s="77" t="s">
        <v>117</v>
      </c>
    </row>
    <row r="969" spans="1:18" ht="21.75">
      <c r="A969" s="70" t="s">
        <v>1667</v>
      </c>
      <c r="B969" s="70"/>
      <c r="C969" s="70"/>
      <c r="D969" s="71"/>
      <c r="E969" s="72"/>
      <c r="F969" s="72"/>
      <c r="G969" s="72"/>
      <c r="H969" s="73"/>
      <c r="I969" s="70"/>
      <c r="J969" s="70"/>
      <c r="K969" s="72"/>
      <c r="L969" s="77" t="s">
        <v>10</v>
      </c>
      <c r="M969" s="75" t="s">
        <v>1021</v>
      </c>
      <c r="N969" s="75" t="s">
        <v>29</v>
      </c>
      <c r="O969" s="75" t="s">
        <v>1020</v>
      </c>
      <c r="P969" s="75" t="s">
        <v>53</v>
      </c>
      <c r="Q969" s="77" t="s">
        <v>59</v>
      </c>
      <c r="R969" s="77" t="s">
        <v>38</v>
      </c>
    </row>
    <row r="970" spans="1:18" ht="21.75">
      <c r="A970" s="89" t="s">
        <v>1667</v>
      </c>
      <c r="B970" s="89"/>
      <c r="C970" s="89"/>
      <c r="D970" s="90"/>
      <c r="E970" s="91"/>
      <c r="F970" s="91"/>
      <c r="G970" s="91"/>
      <c r="H970" s="92"/>
      <c r="I970" s="89"/>
      <c r="J970" s="89"/>
      <c r="K970" s="91"/>
      <c r="L970" s="94" t="s">
        <v>16</v>
      </c>
      <c r="M970" s="95" t="s">
        <v>1022</v>
      </c>
      <c r="N970" s="95" t="s">
        <v>18</v>
      </c>
      <c r="O970" s="95" t="s">
        <v>1020</v>
      </c>
      <c r="P970" s="95" t="s">
        <v>53</v>
      </c>
      <c r="Q970" s="94" t="s">
        <v>27</v>
      </c>
      <c r="R970" s="94" t="s">
        <v>59</v>
      </c>
    </row>
    <row r="971" spans="1:18" ht="21.75">
      <c r="A971" s="74">
        <v>334</v>
      </c>
      <c r="B971" s="75" t="s">
        <v>1023</v>
      </c>
      <c r="C971" s="75" t="s">
        <v>96</v>
      </c>
      <c r="D971" s="71">
        <v>41599</v>
      </c>
      <c r="E971" s="76">
        <v>41599</v>
      </c>
      <c r="F971" s="72"/>
      <c r="G971" s="72"/>
      <c r="H971" s="73"/>
      <c r="I971" s="75" t="s">
        <v>58</v>
      </c>
      <c r="J971" s="70"/>
      <c r="K971" s="76">
        <v>51775</v>
      </c>
      <c r="L971" s="77" t="s">
        <v>3</v>
      </c>
      <c r="M971" s="75" t="s">
        <v>1024</v>
      </c>
      <c r="N971" s="75" t="s">
        <v>88</v>
      </c>
      <c r="O971" s="75" t="s">
        <v>1025</v>
      </c>
      <c r="P971" s="75" t="s">
        <v>304</v>
      </c>
      <c r="Q971" s="77" t="s">
        <v>99</v>
      </c>
      <c r="R971" s="77" t="s">
        <v>73</v>
      </c>
    </row>
    <row r="972" spans="1:18" ht="21.75">
      <c r="A972" s="70" t="s">
        <v>1667</v>
      </c>
      <c r="B972" s="70"/>
      <c r="C972" s="70"/>
      <c r="D972" s="71"/>
      <c r="E972" s="72"/>
      <c r="F972" s="72"/>
      <c r="G972" s="72"/>
      <c r="H972" s="73"/>
      <c r="I972" s="70"/>
      <c r="J972" s="70"/>
      <c r="K972" s="72"/>
      <c r="L972" s="77" t="s">
        <v>10</v>
      </c>
      <c r="M972" s="75" t="s">
        <v>541</v>
      </c>
      <c r="N972" s="75" t="s">
        <v>126</v>
      </c>
      <c r="O972" s="75" t="s">
        <v>542</v>
      </c>
      <c r="P972" s="75" t="s">
        <v>7</v>
      </c>
      <c r="Q972" s="77" t="s">
        <v>9</v>
      </c>
      <c r="R972" s="77" t="s">
        <v>38</v>
      </c>
    </row>
    <row r="973" spans="1:18" ht="21.75">
      <c r="A973" s="89" t="s">
        <v>1667</v>
      </c>
      <c r="B973" s="89"/>
      <c r="C973" s="89"/>
      <c r="D973" s="90"/>
      <c r="E973" s="91"/>
      <c r="F973" s="91"/>
      <c r="G973" s="91"/>
      <c r="H973" s="92"/>
      <c r="I973" s="89"/>
      <c r="J973" s="89"/>
      <c r="K973" s="91"/>
      <c r="L973" s="94" t="s">
        <v>16</v>
      </c>
      <c r="M973" s="95" t="s">
        <v>543</v>
      </c>
      <c r="N973" s="95" t="s">
        <v>69</v>
      </c>
      <c r="O973" s="95" t="s">
        <v>544</v>
      </c>
      <c r="P973" s="95" t="s">
        <v>7</v>
      </c>
      <c r="Q973" s="94" t="s">
        <v>8</v>
      </c>
      <c r="R973" s="94" t="s">
        <v>9</v>
      </c>
    </row>
    <row r="974" spans="1:18" ht="21.75">
      <c r="A974" s="74">
        <v>335</v>
      </c>
      <c r="B974" s="75" t="s">
        <v>2128</v>
      </c>
      <c r="C974" s="75" t="s">
        <v>96</v>
      </c>
      <c r="D974" s="71">
        <v>39539</v>
      </c>
      <c r="E974" s="76">
        <v>39539</v>
      </c>
      <c r="F974" s="72"/>
      <c r="G974" s="72"/>
      <c r="H974" s="73"/>
      <c r="I974" s="75" t="s">
        <v>58</v>
      </c>
      <c r="J974" s="70"/>
      <c r="K974" s="76">
        <v>52140</v>
      </c>
      <c r="L974" s="77" t="s">
        <v>3</v>
      </c>
      <c r="M974" s="75" t="s">
        <v>2134</v>
      </c>
      <c r="N974" s="75" t="s">
        <v>1884</v>
      </c>
      <c r="O974" s="75" t="s">
        <v>2135</v>
      </c>
      <c r="P974" s="75" t="s">
        <v>691</v>
      </c>
      <c r="Q974" s="77" t="s">
        <v>167</v>
      </c>
      <c r="R974" s="77" t="s">
        <v>2042</v>
      </c>
    </row>
    <row r="975" spans="1:18" ht="21.75">
      <c r="A975" s="70" t="s">
        <v>1667</v>
      </c>
      <c r="B975" s="70"/>
      <c r="C975" s="70"/>
      <c r="D975" s="71"/>
      <c r="E975" s="72"/>
      <c r="F975" s="72"/>
      <c r="G975" s="72"/>
      <c r="H975" s="73"/>
      <c r="I975" s="70"/>
      <c r="J975" s="70"/>
      <c r="K975" s="72"/>
      <c r="L975" s="77" t="s">
        <v>10</v>
      </c>
      <c r="M975" s="75" t="s">
        <v>1068</v>
      </c>
      <c r="N975" s="75" t="s">
        <v>126</v>
      </c>
      <c r="O975" s="75" t="s">
        <v>70</v>
      </c>
      <c r="P975" s="75" t="s">
        <v>7</v>
      </c>
      <c r="Q975" s="77" t="s">
        <v>194</v>
      </c>
      <c r="R975" s="77" t="s">
        <v>59</v>
      </c>
    </row>
    <row r="976" spans="1:18" ht="21.75">
      <c r="A976" s="89" t="s">
        <v>1667</v>
      </c>
      <c r="B976" s="89"/>
      <c r="C976" s="89"/>
      <c r="D976" s="90"/>
      <c r="E976" s="91"/>
      <c r="F976" s="91"/>
      <c r="G976" s="91"/>
      <c r="H976" s="92"/>
      <c r="I976" s="89"/>
      <c r="J976" s="89"/>
      <c r="K976" s="91"/>
      <c r="L976" s="94" t="s">
        <v>16</v>
      </c>
      <c r="M976" s="95" t="s">
        <v>1069</v>
      </c>
      <c r="N976" s="95" t="s">
        <v>69</v>
      </c>
      <c r="O976" s="95" t="s">
        <v>244</v>
      </c>
      <c r="P976" s="95" t="s">
        <v>7</v>
      </c>
      <c r="Q976" s="94" t="s">
        <v>41</v>
      </c>
      <c r="R976" s="94" t="s">
        <v>194</v>
      </c>
    </row>
    <row r="977" spans="1:18" ht="21.75">
      <c r="A977" s="74">
        <v>336</v>
      </c>
      <c r="B977" s="75" t="s">
        <v>2544</v>
      </c>
      <c r="C977" s="75" t="s">
        <v>96</v>
      </c>
      <c r="D977" s="71">
        <v>42170</v>
      </c>
      <c r="E977" s="76">
        <v>42170</v>
      </c>
      <c r="F977" s="72"/>
      <c r="G977" s="72"/>
      <c r="H977" s="73"/>
      <c r="I977" s="75" t="s">
        <v>58</v>
      </c>
      <c r="J977" s="75" t="s">
        <v>131</v>
      </c>
      <c r="K977" s="76">
        <v>54697</v>
      </c>
      <c r="L977" s="77" t="s">
        <v>3</v>
      </c>
      <c r="M977" s="75" t="s">
        <v>243</v>
      </c>
      <c r="N977" s="75" t="s">
        <v>88</v>
      </c>
      <c r="O977" s="75" t="s">
        <v>244</v>
      </c>
      <c r="P977" s="75" t="s">
        <v>106</v>
      </c>
      <c r="Q977" s="77" t="s">
        <v>2042</v>
      </c>
      <c r="R977" s="77" t="s">
        <v>2505</v>
      </c>
    </row>
    <row r="978" spans="1:18" ht="21.75">
      <c r="A978" s="74" t="s">
        <v>1667</v>
      </c>
      <c r="B978" s="75"/>
      <c r="C978" s="75"/>
      <c r="D978" s="71"/>
      <c r="E978" s="76"/>
      <c r="F978" s="72"/>
      <c r="G978" s="72"/>
      <c r="H978" s="73"/>
      <c r="I978" s="75"/>
      <c r="J978" s="75"/>
      <c r="K978" s="76"/>
      <c r="L978" s="77" t="s">
        <v>10</v>
      </c>
      <c r="M978" s="75" t="s">
        <v>1070</v>
      </c>
      <c r="N978" s="75" t="s">
        <v>126</v>
      </c>
      <c r="O978" s="75" t="s">
        <v>1071</v>
      </c>
      <c r="P978" s="75" t="s">
        <v>106</v>
      </c>
      <c r="Q978" s="77" t="s">
        <v>60</v>
      </c>
      <c r="R978" s="77" t="s">
        <v>117</v>
      </c>
    </row>
    <row r="979" spans="1:18" ht="21.75">
      <c r="A979" s="89" t="s">
        <v>1667</v>
      </c>
      <c r="B979" s="89"/>
      <c r="C979" s="89"/>
      <c r="D979" s="90"/>
      <c r="E979" s="91"/>
      <c r="F979" s="91"/>
      <c r="G979" s="91"/>
      <c r="H979" s="92"/>
      <c r="I979" s="89"/>
      <c r="J979" s="89"/>
      <c r="K979" s="91"/>
      <c r="L979" s="94" t="s">
        <v>16</v>
      </c>
      <c r="M979" s="95" t="s">
        <v>1072</v>
      </c>
      <c r="N979" s="95" t="s">
        <v>69</v>
      </c>
      <c r="O979" s="95" t="s">
        <v>1073</v>
      </c>
      <c r="P979" s="95" t="s">
        <v>1074</v>
      </c>
      <c r="Q979" s="94" t="s">
        <v>121</v>
      </c>
      <c r="R979" s="94" t="s">
        <v>60</v>
      </c>
    </row>
    <row r="980" spans="1:18" ht="21.75">
      <c r="A980" s="74">
        <v>337</v>
      </c>
      <c r="B980" s="75" t="s">
        <v>2043</v>
      </c>
      <c r="C980" s="75" t="s">
        <v>96</v>
      </c>
      <c r="D980" s="71">
        <v>42153</v>
      </c>
      <c r="E980" s="76">
        <v>42153</v>
      </c>
      <c r="F980" s="72"/>
      <c r="G980" s="72"/>
      <c r="H980" s="73"/>
      <c r="I980" s="75" t="s">
        <v>58</v>
      </c>
      <c r="J980" s="70"/>
      <c r="K980" s="76">
        <v>50314</v>
      </c>
      <c r="L980" s="77" t="s">
        <v>3</v>
      </c>
      <c r="M980" s="75" t="s">
        <v>2044</v>
      </c>
      <c r="N980" s="75" t="s">
        <v>88</v>
      </c>
      <c r="O980" s="75" t="s">
        <v>1014</v>
      </c>
      <c r="P980" s="75" t="s">
        <v>7</v>
      </c>
      <c r="Q980" s="77" t="s">
        <v>167</v>
      </c>
      <c r="R980" s="77" t="s">
        <v>2042</v>
      </c>
    </row>
    <row r="981" spans="1:18" ht="21.75">
      <c r="A981" s="70" t="s">
        <v>1667</v>
      </c>
      <c r="B981" s="70"/>
      <c r="C981" s="70"/>
      <c r="D981" s="71"/>
      <c r="E981" s="72"/>
      <c r="F981" s="72"/>
      <c r="G981" s="72"/>
      <c r="H981" s="73"/>
      <c r="I981" s="70"/>
      <c r="J981" s="70"/>
      <c r="K981" s="72"/>
      <c r="L981" s="77" t="s">
        <v>10</v>
      </c>
      <c r="M981" s="75" t="s">
        <v>1080</v>
      </c>
      <c r="N981" s="75" t="s">
        <v>126</v>
      </c>
      <c r="O981" s="75" t="s">
        <v>1081</v>
      </c>
      <c r="P981" s="75" t="s">
        <v>7</v>
      </c>
      <c r="Q981" s="77" t="s">
        <v>121</v>
      </c>
      <c r="R981" s="77" t="s">
        <v>60</v>
      </c>
    </row>
    <row r="982" spans="1:18" ht="21.75">
      <c r="A982" s="89" t="s">
        <v>1667</v>
      </c>
      <c r="B982" s="89"/>
      <c r="C982" s="89"/>
      <c r="D982" s="90"/>
      <c r="E982" s="91"/>
      <c r="F982" s="91"/>
      <c r="G982" s="91"/>
      <c r="H982" s="92"/>
      <c r="I982" s="89"/>
      <c r="J982" s="89"/>
      <c r="K982" s="91"/>
      <c r="L982" s="94" t="s">
        <v>16</v>
      </c>
      <c r="M982" s="95" t="s">
        <v>1082</v>
      </c>
      <c r="N982" s="95" t="s">
        <v>69</v>
      </c>
      <c r="O982" s="95" t="s">
        <v>1083</v>
      </c>
      <c r="P982" s="95" t="s">
        <v>7</v>
      </c>
      <c r="Q982" s="94" t="s">
        <v>83</v>
      </c>
      <c r="R982" s="94" t="s">
        <v>41</v>
      </c>
    </row>
    <row r="983" spans="1:18" ht="21.75">
      <c r="A983" s="74">
        <v>338</v>
      </c>
      <c r="B983" s="75" t="s">
        <v>2395</v>
      </c>
      <c r="C983" s="75" t="s">
        <v>96</v>
      </c>
      <c r="D983" s="71">
        <v>44348</v>
      </c>
      <c r="E983" s="76">
        <v>44348</v>
      </c>
      <c r="F983" s="72"/>
      <c r="G983" s="72"/>
      <c r="H983" s="73"/>
      <c r="I983" s="75" t="s">
        <v>58</v>
      </c>
      <c r="J983" s="70"/>
      <c r="K983" s="76">
        <v>44712</v>
      </c>
      <c r="L983" s="77" t="s">
        <v>3</v>
      </c>
      <c r="M983" s="145" t="s">
        <v>2396</v>
      </c>
      <c r="N983" s="75" t="s">
        <v>1884</v>
      </c>
      <c r="O983" s="75" t="s">
        <v>2397</v>
      </c>
      <c r="P983" s="75" t="s">
        <v>53</v>
      </c>
      <c r="Q983" s="77" t="s">
        <v>38</v>
      </c>
      <c r="R983" s="77" t="s">
        <v>167</v>
      </c>
    </row>
    <row r="984" spans="1:18" ht="21.75">
      <c r="A984" s="70" t="s">
        <v>1667</v>
      </c>
      <c r="B984" s="70"/>
      <c r="C984" s="70"/>
      <c r="D984" s="71"/>
      <c r="E984" s="72"/>
      <c r="F984" s="72"/>
      <c r="G984" s="72"/>
      <c r="H984" s="73"/>
      <c r="I984" s="70"/>
      <c r="J984" s="70"/>
      <c r="K984" s="72"/>
      <c r="L984" s="77" t="s">
        <v>10</v>
      </c>
      <c r="M984" s="75" t="s">
        <v>1068</v>
      </c>
      <c r="N984" s="75" t="s">
        <v>126</v>
      </c>
      <c r="O984" s="75" t="s">
        <v>70</v>
      </c>
      <c r="P984" s="75" t="s">
        <v>7</v>
      </c>
      <c r="Q984" s="77" t="s">
        <v>9</v>
      </c>
      <c r="R984" s="77" t="s">
        <v>78</v>
      </c>
    </row>
    <row r="985" spans="1:18" ht="21.75">
      <c r="A985" s="89" t="s">
        <v>1667</v>
      </c>
      <c r="B985" s="89"/>
      <c r="C985" s="89"/>
      <c r="D985" s="90"/>
      <c r="E985" s="91"/>
      <c r="F985" s="91"/>
      <c r="G985" s="91"/>
      <c r="H985" s="92"/>
      <c r="I985" s="89"/>
      <c r="J985" s="89"/>
      <c r="K985" s="91"/>
      <c r="L985" s="94" t="s">
        <v>16</v>
      </c>
      <c r="M985" s="95" t="s">
        <v>68</v>
      </c>
      <c r="N985" s="95" t="s">
        <v>69</v>
      </c>
      <c r="O985" s="95" t="s">
        <v>70</v>
      </c>
      <c r="P985" s="95" t="s">
        <v>7</v>
      </c>
      <c r="Q985" s="94" t="s">
        <v>79</v>
      </c>
      <c r="R985" s="94" t="s">
        <v>8</v>
      </c>
    </row>
    <row r="986" spans="1:18" ht="21.75">
      <c r="A986" s="74">
        <v>339</v>
      </c>
      <c r="B986" s="75" t="s">
        <v>1029</v>
      </c>
      <c r="C986" s="75" t="s">
        <v>96</v>
      </c>
      <c r="D986" s="71">
        <v>42338</v>
      </c>
      <c r="E986" s="76">
        <v>42338</v>
      </c>
      <c r="F986" s="72"/>
      <c r="G986" s="72"/>
      <c r="H986" s="73"/>
      <c r="I986" s="75" t="s">
        <v>58</v>
      </c>
      <c r="J986" s="70"/>
      <c r="K986" s="76">
        <v>48853</v>
      </c>
      <c r="L986" s="77" t="s">
        <v>3</v>
      </c>
      <c r="M986" s="75" t="s">
        <v>1030</v>
      </c>
      <c r="N986" s="75" t="s">
        <v>88</v>
      </c>
      <c r="O986" s="75" t="s">
        <v>984</v>
      </c>
      <c r="P986" s="75" t="s">
        <v>87</v>
      </c>
      <c r="Q986" s="77" t="s">
        <v>99</v>
      </c>
      <c r="R986" s="77" t="s">
        <v>495</v>
      </c>
    </row>
    <row r="987" spans="1:18" ht="21.75">
      <c r="A987" s="70" t="s">
        <v>1667</v>
      </c>
      <c r="B987" s="70"/>
      <c r="C987" s="70"/>
      <c r="D987" s="71"/>
      <c r="E987" s="72"/>
      <c r="F987" s="72"/>
      <c r="G987" s="72"/>
      <c r="H987" s="73"/>
      <c r="I987" s="70"/>
      <c r="J987" s="70"/>
      <c r="K987" s="72"/>
      <c r="L987" s="77" t="s">
        <v>10</v>
      </c>
      <c r="M987" s="75" t="s">
        <v>1031</v>
      </c>
      <c r="N987" s="75" t="s">
        <v>1032</v>
      </c>
      <c r="O987" s="75" t="s">
        <v>984</v>
      </c>
      <c r="P987" s="75" t="s">
        <v>53</v>
      </c>
      <c r="Q987" s="77" t="s">
        <v>64</v>
      </c>
      <c r="R987" s="77" t="s">
        <v>78</v>
      </c>
    </row>
    <row r="988" spans="1:18" ht="21.75">
      <c r="A988" s="89" t="s">
        <v>1667</v>
      </c>
      <c r="B988" s="89"/>
      <c r="C988" s="89"/>
      <c r="D988" s="90"/>
      <c r="E988" s="91"/>
      <c r="F988" s="91"/>
      <c r="G988" s="91"/>
      <c r="H988" s="92"/>
      <c r="I988" s="89"/>
      <c r="J988" s="89"/>
      <c r="K988" s="91"/>
      <c r="L988" s="94" t="s">
        <v>16</v>
      </c>
      <c r="M988" s="95" t="s">
        <v>1033</v>
      </c>
      <c r="N988" s="95" t="s">
        <v>69</v>
      </c>
      <c r="O988" s="95" t="s">
        <v>1034</v>
      </c>
      <c r="P988" s="95" t="s">
        <v>7</v>
      </c>
      <c r="Q988" s="94" t="s">
        <v>32</v>
      </c>
      <c r="R988" s="94" t="s">
        <v>79</v>
      </c>
    </row>
    <row r="989" spans="1:18" ht="21.75">
      <c r="A989" s="74">
        <v>340</v>
      </c>
      <c r="B989" s="75" t="s">
        <v>1035</v>
      </c>
      <c r="C989" s="75" t="s">
        <v>96</v>
      </c>
      <c r="D989" s="71">
        <v>41968</v>
      </c>
      <c r="E989" s="76">
        <v>41968</v>
      </c>
      <c r="F989" s="72"/>
      <c r="G989" s="72"/>
      <c r="H989" s="73"/>
      <c r="I989" s="75" t="s">
        <v>58</v>
      </c>
      <c r="J989" s="70"/>
      <c r="K989" s="76">
        <v>45931</v>
      </c>
      <c r="L989" s="77" t="s">
        <v>3</v>
      </c>
      <c r="M989" s="75" t="s">
        <v>1036</v>
      </c>
      <c r="N989" s="75" t="s">
        <v>88</v>
      </c>
      <c r="O989" s="75" t="s">
        <v>1037</v>
      </c>
      <c r="P989" s="75" t="s">
        <v>120</v>
      </c>
      <c r="Q989" s="77" t="s">
        <v>78</v>
      </c>
      <c r="R989" s="77" t="s">
        <v>72</v>
      </c>
    </row>
    <row r="990" spans="1:18" ht="21.75">
      <c r="A990" s="70" t="s">
        <v>1667</v>
      </c>
      <c r="B990" s="70"/>
      <c r="C990" s="70"/>
      <c r="D990" s="71"/>
      <c r="E990" s="72"/>
      <c r="F990" s="72"/>
      <c r="G990" s="72"/>
      <c r="H990" s="73"/>
      <c r="I990" s="70"/>
      <c r="J990" s="70"/>
      <c r="K990" s="72"/>
      <c r="L990" s="77" t="s">
        <v>10</v>
      </c>
      <c r="M990" s="75" t="s">
        <v>1038</v>
      </c>
      <c r="N990" s="75" t="s">
        <v>1039</v>
      </c>
      <c r="O990" s="75" t="s">
        <v>1040</v>
      </c>
      <c r="P990" s="75" t="s">
        <v>7</v>
      </c>
      <c r="Q990" s="77" t="s">
        <v>83</v>
      </c>
      <c r="R990" s="77" t="s">
        <v>26</v>
      </c>
    </row>
    <row r="991" spans="1:18" ht="21.75">
      <c r="A991" s="89" t="s">
        <v>1667</v>
      </c>
      <c r="B991" s="89"/>
      <c r="C991" s="89"/>
      <c r="D991" s="90"/>
      <c r="E991" s="91"/>
      <c r="F991" s="91"/>
      <c r="G991" s="91"/>
      <c r="H991" s="92"/>
      <c r="I991" s="89"/>
      <c r="J991" s="89"/>
      <c r="K991" s="91"/>
      <c r="L991" s="94" t="s">
        <v>16</v>
      </c>
      <c r="M991" s="95" t="s">
        <v>2473</v>
      </c>
      <c r="N991" s="95" t="s">
        <v>2331</v>
      </c>
      <c r="O991" s="89"/>
      <c r="P991" s="95" t="s">
        <v>1041</v>
      </c>
      <c r="Q991" s="94" t="s">
        <v>81</v>
      </c>
      <c r="R991" s="94" t="s">
        <v>101</v>
      </c>
    </row>
    <row r="992" spans="1:18" ht="21.75">
      <c r="A992" s="74">
        <v>341</v>
      </c>
      <c r="B992" s="75" t="s">
        <v>1962</v>
      </c>
      <c r="C992" s="75" t="s">
        <v>96</v>
      </c>
      <c r="D992" s="71">
        <v>41852</v>
      </c>
      <c r="E992" s="76">
        <v>41852</v>
      </c>
      <c r="F992" s="72"/>
      <c r="G992" s="72"/>
      <c r="H992" s="73"/>
      <c r="I992" s="75" t="s">
        <v>58</v>
      </c>
      <c r="J992" s="70"/>
      <c r="K992" s="76">
        <v>51775</v>
      </c>
      <c r="L992" s="77" t="s">
        <v>3</v>
      </c>
      <c r="M992" s="75" t="s">
        <v>1963</v>
      </c>
      <c r="N992" s="75" t="s">
        <v>88</v>
      </c>
      <c r="O992" s="75" t="s">
        <v>1749</v>
      </c>
      <c r="P992" s="75" t="s">
        <v>231</v>
      </c>
      <c r="Q992" s="77" t="s">
        <v>72</v>
      </c>
      <c r="R992" s="77" t="s">
        <v>1837</v>
      </c>
    </row>
    <row r="993" spans="1:18" ht="21.75">
      <c r="A993" s="70" t="s">
        <v>1667</v>
      </c>
      <c r="B993" s="70"/>
      <c r="C993" s="70"/>
      <c r="D993" s="71"/>
      <c r="E993" s="72"/>
      <c r="F993" s="72"/>
      <c r="G993" s="72"/>
      <c r="H993" s="73"/>
      <c r="I993" s="70"/>
      <c r="J993" s="70"/>
      <c r="K993" s="72"/>
      <c r="L993" s="77" t="s">
        <v>10</v>
      </c>
      <c r="M993" s="75" t="s">
        <v>1112</v>
      </c>
      <c r="N993" s="75" t="s">
        <v>126</v>
      </c>
      <c r="O993" s="75" t="s">
        <v>1113</v>
      </c>
      <c r="P993" s="75" t="s">
        <v>579</v>
      </c>
      <c r="Q993" s="77" t="s">
        <v>194</v>
      </c>
      <c r="R993" s="77" t="s">
        <v>121</v>
      </c>
    </row>
    <row r="994" spans="1:18" ht="21.75">
      <c r="A994" s="70" t="s">
        <v>1667</v>
      </c>
      <c r="B994" s="70"/>
      <c r="C994" s="70"/>
      <c r="D994" s="71"/>
      <c r="E994" s="72"/>
      <c r="F994" s="72"/>
      <c r="G994" s="72"/>
      <c r="H994" s="73"/>
      <c r="I994" s="70"/>
      <c r="J994" s="70"/>
      <c r="K994" s="72"/>
      <c r="L994" s="77" t="s">
        <v>16</v>
      </c>
      <c r="M994" s="75" t="s">
        <v>1000</v>
      </c>
      <c r="N994" s="75" t="s">
        <v>69</v>
      </c>
      <c r="O994" s="75" t="s">
        <v>1001</v>
      </c>
      <c r="P994" s="75" t="s">
        <v>162</v>
      </c>
      <c r="Q994" s="77" t="s">
        <v>8</v>
      </c>
      <c r="R994" s="77" t="s">
        <v>9</v>
      </c>
    </row>
    <row r="995" spans="1:18" ht="21.75">
      <c r="A995" s="89" t="s">
        <v>1667</v>
      </c>
      <c r="B995" s="89"/>
      <c r="C995" s="89"/>
      <c r="D995" s="90"/>
      <c r="E995" s="91"/>
      <c r="F995" s="91"/>
      <c r="G995" s="91"/>
      <c r="H995" s="92"/>
      <c r="I995" s="89"/>
      <c r="J995" s="89"/>
      <c r="K995" s="91"/>
      <c r="L995" s="94" t="s">
        <v>1649</v>
      </c>
      <c r="M995" s="95" t="s">
        <v>318</v>
      </c>
      <c r="N995" s="95" t="s">
        <v>318</v>
      </c>
      <c r="O995" s="95" t="s">
        <v>318</v>
      </c>
      <c r="P995" s="95" t="s">
        <v>71</v>
      </c>
      <c r="Q995" s="94" t="s">
        <v>9</v>
      </c>
      <c r="R995" s="94" t="s">
        <v>194</v>
      </c>
    </row>
    <row r="996" spans="1:18" ht="21.75">
      <c r="A996" s="74">
        <v>342</v>
      </c>
      <c r="B996" s="75" t="s">
        <v>1048</v>
      </c>
      <c r="C996" s="75" t="s">
        <v>96</v>
      </c>
      <c r="D996" s="71">
        <v>41603</v>
      </c>
      <c r="E996" s="76">
        <v>41603</v>
      </c>
      <c r="F996" s="72"/>
      <c r="G996" s="72"/>
      <c r="H996" s="73"/>
      <c r="I996" s="75" t="s">
        <v>58</v>
      </c>
      <c r="J996" s="70"/>
      <c r="K996" s="76">
        <v>45566</v>
      </c>
      <c r="L996" s="77" t="s">
        <v>3</v>
      </c>
      <c r="M996" s="75" t="s">
        <v>1049</v>
      </c>
      <c r="N996" s="75" t="s">
        <v>88</v>
      </c>
      <c r="O996" s="75" t="s">
        <v>1050</v>
      </c>
      <c r="P996" s="75" t="s">
        <v>120</v>
      </c>
      <c r="Q996" s="77" t="s">
        <v>194</v>
      </c>
      <c r="R996" s="77" t="s">
        <v>72</v>
      </c>
    </row>
    <row r="997" spans="1:18" ht="21.75">
      <c r="A997" s="70" t="s">
        <v>1667</v>
      </c>
      <c r="B997" s="70"/>
      <c r="C997" s="70"/>
      <c r="D997" s="71"/>
      <c r="E997" s="72"/>
      <c r="F997" s="72"/>
      <c r="G997" s="72"/>
      <c r="H997" s="73"/>
      <c r="I997" s="70"/>
      <c r="J997" s="70"/>
      <c r="K997" s="72"/>
      <c r="L997" s="77" t="s">
        <v>10</v>
      </c>
      <c r="M997" s="75" t="s">
        <v>1051</v>
      </c>
      <c r="N997" s="75" t="s">
        <v>29</v>
      </c>
      <c r="O997" s="75" t="s">
        <v>1052</v>
      </c>
      <c r="P997" s="75" t="s">
        <v>87</v>
      </c>
      <c r="Q997" s="77" t="s">
        <v>57</v>
      </c>
      <c r="R997" s="77" t="s">
        <v>32</v>
      </c>
    </row>
    <row r="998" spans="1:18" ht="21.75">
      <c r="A998" s="89" t="s">
        <v>1667</v>
      </c>
      <c r="B998" s="89"/>
      <c r="C998" s="89"/>
      <c r="D998" s="90"/>
      <c r="E998" s="91"/>
      <c r="F998" s="91"/>
      <c r="G998" s="91"/>
      <c r="H998" s="92"/>
      <c r="I998" s="89"/>
      <c r="J998" s="89"/>
      <c r="K998" s="91"/>
      <c r="L998" s="94" t="s">
        <v>16</v>
      </c>
      <c r="M998" s="95" t="s">
        <v>1053</v>
      </c>
      <c r="N998" s="95" t="s">
        <v>18</v>
      </c>
      <c r="O998" s="95" t="s">
        <v>1001</v>
      </c>
      <c r="P998" s="95" t="s">
        <v>7</v>
      </c>
      <c r="Q998" s="94" t="s">
        <v>95</v>
      </c>
      <c r="R998" s="94" t="s">
        <v>14</v>
      </c>
    </row>
    <row r="999" spans="1:18" ht="21.75">
      <c r="A999" s="74">
        <v>343</v>
      </c>
      <c r="B999" s="75" t="s">
        <v>2591</v>
      </c>
      <c r="C999" s="75" t="s">
        <v>96</v>
      </c>
      <c r="D999" s="71">
        <v>41548</v>
      </c>
      <c r="E999" s="76">
        <v>41548</v>
      </c>
      <c r="F999" s="72"/>
      <c r="G999" s="72"/>
      <c r="H999" s="73"/>
      <c r="I999" s="75" t="s">
        <v>58</v>
      </c>
      <c r="J999" s="75" t="s">
        <v>131</v>
      </c>
      <c r="K999" s="76">
        <v>52505</v>
      </c>
      <c r="L999" s="77" t="s">
        <v>3</v>
      </c>
      <c r="M999" s="75" t="s">
        <v>2442</v>
      </c>
      <c r="N999" s="75" t="s">
        <v>88</v>
      </c>
      <c r="O999" s="75" t="s">
        <v>1047</v>
      </c>
      <c r="P999" s="75" t="s">
        <v>1965</v>
      </c>
      <c r="Q999" s="77">
        <v>2561</v>
      </c>
      <c r="R999" s="77">
        <v>2566</v>
      </c>
    </row>
    <row r="1000" spans="1:18" ht="21.75">
      <c r="A1000" s="74" t="s">
        <v>1667</v>
      </c>
      <c r="B1000" s="75"/>
      <c r="C1000" s="75"/>
      <c r="D1000" s="71"/>
      <c r="E1000" s="76"/>
      <c r="F1000" s="72"/>
      <c r="G1000" s="72"/>
      <c r="H1000" s="73"/>
      <c r="I1000" s="75"/>
      <c r="J1000" s="75"/>
      <c r="K1000" s="76"/>
      <c r="L1000" s="77" t="s">
        <v>10</v>
      </c>
      <c r="M1000" s="75" t="s">
        <v>1132</v>
      </c>
      <c r="N1000" s="75" t="s">
        <v>126</v>
      </c>
      <c r="O1000" s="75" t="s">
        <v>1133</v>
      </c>
      <c r="P1000" s="75" t="s">
        <v>579</v>
      </c>
      <c r="Q1000" s="77" t="s">
        <v>78</v>
      </c>
      <c r="R1000" s="77" t="s">
        <v>99</v>
      </c>
    </row>
    <row r="1001" spans="1:18" ht="21.75">
      <c r="A1001" s="70" t="s">
        <v>1667</v>
      </c>
      <c r="B1001" s="70"/>
      <c r="C1001" s="70"/>
      <c r="D1001" s="71"/>
      <c r="E1001" s="72"/>
      <c r="F1001" s="72"/>
      <c r="G1001" s="72"/>
      <c r="H1001" s="73"/>
      <c r="I1001" s="70"/>
      <c r="J1001" s="70"/>
      <c r="K1001" s="72"/>
      <c r="L1001" s="77" t="s">
        <v>16</v>
      </c>
      <c r="M1001" s="75" t="s">
        <v>1046</v>
      </c>
      <c r="N1001" s="75" t="s">
        <v>69</v>
      </c>
      <c r="O1001" s="75" t="s">
        <v>1047</v>
      </c>
      <c r="P1001" s="75" t="s">
        <v>738</v>
      </c>
      <c r="Q1001" s="77" t="s">
        <v>64</v>
      </c>
      <c r="R1001" s="77" t="s">
        <v>78</v>
      </c>
    </row>
    <row r="1002" spans="1:18" ht="21.75">
      <c r="A1002" s="89" t="s">
        <v>1667</v>
      </c>
      <c r="B1002" s="89"/>
      <c r="C1002" s="89"/>
      <c r="D1002" s="90"/>
      <c r="E1002" s="91"/>
      <c r="F1002" s="91"/>
      <c r="G1002" s="91"/>
      <c r="H1002" s="92"/>
      <c r="I1002" s="89"/>
      <c r="J1002" s="89"/>
      <c r="K1002" s="91"/>
      <c r="L1002" s="94" t="s">
        <v>1649</v>
      </c>
      <c r="M1002" s="95" t="s">
        <v>318</v>
      </c>
      <c r="N1002" s="95" t="s">
        <v>318</v>
      </c>
      <c r="O1002" s="95" t="s">
        <v>318</v>
      </c>
      <c r="P1002" s="95" t="s">
        <v>71</v>
      </c>
      <c r="Q1002" s="94" t="s">
        <v>194</v>
      </c>
      <c r="R1002" s="94" t="s">
        <v>78</v>
      </c>
    </row>
    <row r="1003" spans="1:18" ht="21.75">
      <c r="A1003" s="74">
        <v>344</v>
      </c>
      <c r="B1003" s="75" t="s">
        <v>2494</v>
      </c>
      <c r="C1003" s="75" t="s">
        <v>96</v>
      </c>
      <c r="D1003" s="71">
        <v>44543</v>
      </c>
      <c r="E1003" s="76">
        <v>44543</v>
      </c>
      <c r="F1003" s="72"/>
      <c r="G1003" s="72"/>
      <c r="H1003" s="73"/>
      <c r="I1003" s="75" t="s">
        <v>58</v>
      </c>
      <c r="J1003" s="70"/>
      <c r="K1003" s="76">
        <v>44907</v>
      </c>
      <c r="L1003" s="77" t="s">
        <v>3</v>
      </c>
      <c r="M1003" s="75" t="s">
        <v>2476</v>
      </c>
      <c r="N1003" s="75" t="s">
        <v>2398</v>
      </c>
      <c r="O1003" s="70"/>
      <c r="P1003" s="75" t="s">
        <v>53</v>
      </c>
      <c r="Q1003" s="77" t="s">
        <v>1768</v>
      </c>
      <c r="R1003" s="77" t="s">
        <v>2360</v>
      </c>
    </row>
    <row r="1004" spans="1:18" ht="21.75">
      <c r="A1004" s="70" t="s">
        <v>1667</v>
      </c>
      <c r="B1004" s="70"/>
      <c r="C1004" s="70"/>
      <c r="D1004" s="71"/>
      <c r="E1004" s="72"/>
      <c r="F1004" s="72"/>
      <c r="G1004" s="72"/>
      <c r="H1004" s="73"/>
      <c r="I1004" s="70"/>
      <c r="J1004" s="70"/>
      <c r="K1004" s="72"/>
      <c r="L1004" s="77" t="s">
        <v>10</v>
      </c>
      <c r="M1004" s="75" t="s">
        <v>2399</v>
      </c>
      <c r="N1004" s="75" t="s">
        <v>126</v>
      </c>
      <c r="O1004" s="75" t="s">
        <v>2400</v>
      </c>
      <c r="P1004" s="75" t="s">
        <v>53</v>
      </c>
      <c r="Q1004" s="77" t="s">
        <v>121</v>
      </c>
      <c r="R1004" s="77" t="s">
        <v>72</v>
      </c>
    </row>
    <row r="1005" spans="1:18" ht="21.75">
      <c r="A1005" s="89" t="s">
        <v>1667</v>
      </c>
      <c r="B1005" s="89"/>
      <c r="C1005" s="89"/>
      <c r="D1005" s="90"/>
      <c r="E1005" s="91"/>
      <c r="F1005" s="91"/>
      <c r="G1005" s="91"/>
      <c r="H1005" s="92"/>
      <c r="I1005" s="89"/>
      <c r="J1005" s="89"/>
      <c r="K1005" s="91"/>
      <c r="L1005" s="94" t="s">
        <v>16</v>
      </c>
      <c r="M1005" s="95" t="s">
        <v>2401</v>
      </c>
      <c r="N1005" s="95" t="s">
        <v>1095</v>
      </c>
      <c r="O1005" s="95" t="s">
        <v>2402</v>
      </c>
      <c r="P1005" s="95" t="s">
        <v>20</v>
      </c>
      <c r="Q1005" s="94" t="s">
        <v>27</v>
      </c>
      <c r="R1005" s="94" t="s">
        <v>59</v>
      </c>
    </row>
    <row r="1006" spans="1:18" ht="21.75">
      <c r="A1006" s="74">
        <v>345</v>
      </c>
      <c r="B1006" s="75" t="s">
        <v>1836</v>
      </c>
      <c r="C1006" s="75" t="s">
        <v>96</v>
      </c>
      <c r="D1006" s="71">
        <v>38474</v>
      </c>
      <c r="E1006" s="76">
        <v>38474</v>
      </c>
      <c r="F1006" s="72"/>
      <c r="G1006" s="72"/>
      <c r="H1006" s="73"/>
      <c r="I1006" s="75" t="s">
        <v>58</v>
      </c>
      <c r="J1006" s="70"/>
      <c r="K1006" s="76">
        <v>49949</v>
      </c>
      <c r="L1006" s="77" t="s">
        <v>3</v>
      </c>
      <c r="M1006" s="75" t="s">
        <v>1446</v>
      </c>
      <c r="N1006" s="75" t="s">
        <v>684</v>
      </c>
      <c r="O1006" s="75" t="s">
        <v>736</v>
      </c>
      <c r="P1006" s="75" t="s">
        <v>7</v>
      </c>
      <c r="Q1006" s="77" t="s">
        <v>60</v>
      </c>
      <c r="R1006" s="77" t="s">
        <v>1837</v>
      </c>
    </row>
    <row r="1007" spans="1:18" ht="21.75">
      <c r="A1007" s="70" t="s">
        <v>1667</v>
      </c>
      <c r="B1007" s="70"/>
      <c r="C1007" s="70"/>
      <c r="D1007" s="71"/>
      <c r="E1007" s="72"/>
      <c r="F1007" s="72"/>
      <c r="G1007" s="72"/>
      <c r="H1007" s="73"/>
      <c r="I1007" s="70"/>
      <c r="J1007" s="70"/>
      <c r="K1007" s="72"/>
      <c r="L1007" s="77" t="s">
        <v>10</v>
      </c>
      <c r="M1007" s="75" t="s">
        <v>1061</v>
      </c>
      <c r="N1007" s="75" t="s">
        <v>609</v>
      </c>
      <c r="O1007" s="75" t="s">
        <v>1062</v>
      </c>
      <c r="P1007" s="75" t="s">
        <v>7</v>
      </c>
      <c r="Q1007" s="77" t="s">
        <v>27</v>
      </c>
      <c r="R1007" s="77" t="s">
        <v>78</v>
      </c>
    </row>
    <row r="1008" spans="1:18" ht="21.75">
      <c r="A1008" s="89" t="s">
        <v>1667</v>
      </c>
      <c r="B1008" s="89"/>
      <c r="C1008" s="89"/>
      <c r="D1008" s="90"/>
      <c r="E1008" s="91"/>
      <c r="F1008" s="91"/>
      <c r="G1008" s="91"/>
      <c r="H1008" s="92"/>
      <c r="I1008" s="89"/>
      <c r="J1008" s="89"/>
      <c r="K1008" s="91"/>
      <c r="L1008" s="94" t="s">
        <v>16</v>
      </c>
      <c r="M1008" s="95" t="s">
        <v>68</v>
      </c>
      <c r="N1008" s="95" t="s">
        <v>69</v>
      </c>
      <c r="O1008" s="95" t="s">
        <v>70</v>
      </c>
      <c r="P1008" s="95" t="s">
        <v>162</v>
      </c>
      <c r="Q1008" s="94" t="s">
        <v>54</v>
      </c>
      <c r="R1008" s="94" t="s">
        <v>26</v>
      </c>
    </row>
    <row r="1009" spans="1:18" ht="21.75">
      <c r="A1009" s="74">
        <v>346</v>
      </c>
      <c r="B1009" s="75" t="s">
        <v>1058</v>
      </c>
      <c r="C1009" s="75" t="s">
        <v>96</v>
      </c>
      <c r="D1009" s="71">
        <v>40400</v>
      </c>
      <c r="E1009" s="76">
        <v>40400</v>
      </c>
      <c r="F1009" s="72"/>
      <c r="G1009" s="72"/>
      <c r="H1009" s="73"/>
      <c r="I1009" s="75" t="s">
        <v>58</v>
      </c>
      <c r="J1009" s="70"/>
      <c r="K1009" s="76">
        <v>50679</v>
      </c>
      <c r="L1009" s="77" t="s">
        <v>3</v>
      </c>
      <c r="M1009" s="75" t="s">
        <v>1059</v>
      </c>
      <c r="N1009" s="75" t="s">
        <v>1060</v>
      </c>
      <c r="O1009" s="75" t="s">
        <v>70</v>
      </c>
      <c r="P1009" s="75" t="s">
        <v>231</v>
      </c>
      <c r="Q1009" s="77" t="s">
        <v>194</v>
      </c>
      <c r="R1009" s="77" t="s">
        <v>72</v>
      </c>
    </row>
    <row r="1010" spans="1:18" ht="21.75">
      <c r="A1010" s="70" t="s">
        <v>1667</v>
      </c>
      <c r="B1010" s="70"/>
      <c r="C1010" s="70"/>
      <c r="D1010" s="71"/>
      <c r="E1010" s="72"/>
      <c r="F1010" s="72"/>
      <c r="G1010" s="72"/>
      <c r="H1010" s="73"/>
      <c r="I1010" s="70"/>
      <c r="J1010" s="70"/>
      <c r="K1010" s="72"/>
      <c r="L1010" s="77" t="s">
        <v>10</v>
      </c>
      <c r="M1010" s="75" t="s">
        <v>1061</v>
      </c>
      <c r="N1010" s="75" t="s">
        <v>609</v>
      </c>
      <c r="O1010" s="75" t="s">
        <v>1062</v>
      </c>
      <c r="P1010" s="75" t="s">
        <v>7</v>
      </c>
      <c r="Q1010" s="77" t="s">
        <v>41</v>
      </c>
      <c r="R1010" s="77" t="s">
        <v>9</v>
      </c>
    </row>
    <row r="1011" spans="1:18" ht="21.75">
      <c r="A1011" s="89" t="s">
        <v>1667</v>
      </c>
      <c r="B1011" s="89"/>
      <c r="C1011" s="89"/>
      <c r="D1011" s="90"/>
      <c r="E1011" s="91"/>
      <c r="F1011" s="91"/>
      <c r="G1011" s="91"/>
      <c r="H1011" s="92"/>
      <c r="I1011" s="89"/>
      <c r="J1011" s="89"/>
      <c r="K1011" s="91"/>
      <c r="L1011" s="94" t="s">
        <v>16</v>
      </c>
      <c r="M1011" s="95" t="s">
        <v>68</v>
      </c>
      <c r="N1011" s="95" t="s">
        <v>69</v>
      </c>
      <c r="O1011" s="95" t="s">
        <v>70</v>
      </c>
      <c r="P1011" s="95" t="s">
        <v>7</v>
      </c>
      <c r="Q1011" s="94" t="s">
        <v>83</v>
      </c>
      <c r="R1011" s="94" t="s">
        <v>41</v>
      </c>
    </row>
    <row r="1012" spans="1:18" ht="21.75">
      <c r="A1012" s="74">
        <v>347</v>
      </c>
      <c r="B1012" s="75" t="s">
        <v>1703</v>
      </c>
      <c r="C1012" s="75" t="s">
        <v>96</v>
      </c>
      <c r="D1012" s="71">
        <v>38975</v>
      </c>
      <c r="E1012" s="76">
        <v>38975</v>
      </c>
      <c r="F1012" s="72"/>
      <c r="G1012" s="72"/>
      <c r="H1012" s="73"/>
      <c r="I1012" s="75" t="s">
        <v>58</v>
      </c>
      <c r="J1012" s="75" t="s">
        <v>1152</v>
      </c>
      <c r="K1012" s="76">
        <v>51775</v>
      </c>
      <c r="L1012" s="77" t="s">
        <v>3</v>
      </c>
      <c r="M1012" s="75" t="s">
        <v>1704</v>
      </c>
      <c r="N1012" s="75" t="s">
        <v>88</v>
      </c>
      <c r="O1012" s="75" t="s">
        <v>1751</v>
      </c>
      <c r="P1012" s="75" t="s">
        <v>738</v>
      </c>
      <c r="Q1012" s="77" t="s">
        <v>72</v>
      </c>
      <c r="R1012" s="77" t="s">
        <v>495</v>
      </c>
    </row>
    <row r="1013" spans="1:18" ht="21.75">
      <c r="A1013" s="70" t="s">
        <v>1667</v>
      </c>
      <c r="B1013" s="70"/>
      <c r="C1013" s="70"/>
      <c r="D1013" s="71"/>
      <c r="E1013" s="72"/>
      <c r="F1013" s="72"/>
      <c r="G1013" s="72"/>
      <c r="H1013" s="73"/>
      <c r="I1013" s="70"/>
      <c r="J1013" s="70"/>
      <c r="K1013" s="72"/>
      <c r="L1013" s="77" t="s">
        <v>10</v>
      </c>
      <c r="M1013" s="75" t="s">
        <v>1002</v>
      </c>
      <c r="N1013" s="75" t="s">
        <v>882</v>
      </c>
      <c r="O1013" s="75" t="s">
        <v>973</v>
      </c>
      <c r="P1013" s="75" t="s">
        <v>231</v>
      </c>
      <c r="Q1013" s="77" t="s">
        <v>9</v>
      </c>
      <c r="R1013" s="77" t="s">
        <v>78</v>
      </c>
    </row>
    <row r="1014" spans="1:18" ht="21.75">
      <c r="A1014" s="89" t="s">
        <v>1667</v>
      </c>
      <c r="B1014" s="89"/>
      <c r="C1014" s="89"/>
      <c r="D1014" s="90"/>
      <c r="E1014" s="91"/>
      <c r="F1014" s="91"/>
      <c r="G1014" s="91"/>
      <c r="H1014" s="92"/>
      <c r="I1014" s="89"/>
      <c r="J1014" s="89"/>
      <c r="K1014" s="91"/>
      <c r="L1014" s="94" t="s">
        <v>16</v>
      </c>
      <c r="M1014" s="95" t="s">
        <v>1085</v>
      </c>
      <c r="N1014" s="95" t="s">
        <v>18</v>
      </c>
      <c r="O1014" s="95" t="s">
        <v>973</v>
      </c>
      <c r="P1014" s="95" t="s">
        <v>231</v>
      </c>
      <c r="Q1014" s="94" t="s">
        <v>8</v>
      </c>
      <c r="R1014" s="94" t="s">
        <v>9</v>
      </c>
    </row>
    <row r="1015" spans="1:18" ht="21.75">
      <c r="A1015" s="74">
        <v>348</v>
      </c>
      <c r="B1015" s="75" t="s">
        <v>2129</v>
      </c>
      <c r="C1015" s="75" t="s">
        <v>96</v>
      </c>
      <c r="D1015" s="71">
        <v>41864</v>
      </c>
      <c r="E1015" s="76">
        <v>41864</v>
      </c>
      <c r="F1015" s="72"/>
      <c r="G1015" s="72"/>
      <c r="H1015" s="73"/>
      <c r="I1015" s="75" t="s">
        <v>58</v>
      </c>
      <c r="J1015" s="70"/>
      <c r="K1015" s="76">
        <v>54697</v>
      </c>
      <c r="L1015" s="77" t="s">
        <v>3</v>
      </c>
      <c r="M1015" s="75" t="s">
        <v>2136</v>
      </c>
      <c r="N1015" s="75" t="s">
        <v>88</v>
      </c>
      <c r="O1015" s="75" t="s">
        <v>999</v>
      </c>
      <c r="P1015" s="75" t="s">
        <v>106</v>
      </c>
      <c r="Q1015" s="77" t="s">
        <v>117</v>
      </c>
      <c r="R1015" s="77" t="s">
        <v>2042</v>
      </c>
    </row>
    <row r="1016" spans="1:18" ht="21.75">
      <c r="A1016" s="70" t="s">
        <v>1667</v>
      </c>
      <c r="B1016" s="70"/>
      <c r="C1016" s="70"/>
      <c r="D1016" s="71"/>
      <c r="E1016" s="72"/>
      <c r="F1016" s="72"/>
      <c r="G1016" s="72"/>
      <c r="H1016" s="73"/>
      <c r="I1016" s="70"/>
      <c r="J1016" s="70"/>
      <c r="K1016" s="72"/>
      <c r="L1016" s="77" t="s">
        <v>10</v>
      </c>
      <c r="M1016" s="75" t="s">
        <v>1155</v>
      </c>
      <c r="N1016" s="75" t="s">
        <v>126</v>
      </c>
      <c r="O1016" s="75" t="s">
        <v>1156</v>
      </c>
      <c r="P1016" s="75" t="s">
        <v>87</v>
      </c>
      <c r="Q1016" s="77" t="s">
        <v>60</v>
      </c>
      <c r="R1016" s="77" t="s">
        <v>167</v>
      </c>
    </row>
    <row r="1017" spans="1:18" ht="21.75">
      <c r="A1017" s="89" t="s">
        <v>1667</v>
      </c>
      <c r="B1017" s="89"/>
      <c r="C1017" s="89"/>
      <c r="D1017" s="90"/>
      <c r="E1017" s="91"/>
      <c r="F1017" s="91"/>
      <c r="G1017" s="91"/>
      <c r="H1017" s="92"/>
      <c r="I1017" s="89"/>
      <c r="J1017" s="89"/>
      <c r="K1017" s="91"/>
      <c r="L1017" s="94" t="s">
        <v>16</v>
      </c>
      <c r="M1017" s="95" t="s">
        <v>1157</v>
      </c>
      <c r="N1017" s="75" t="s">
        <v>69</v>
      </c>
      <c r="O1017" s="75" t="s">
        <v>1158</v>
      </c>
      <c r="P1017" s="75" t="s">
        <v>190</v>
      </c>
      <c r="Q1017" s="77" t="s">
        <v>121</v>
      </c>
      <c r="R1017" s="94" t="s">
        <v>60</v>
      </c>
    </row>
    <row r="1018" spans="1:18" ht="21.75">
      <c r="A1018" s="74">
        <v>349</v>
      </c>
      <c r="B1018" s="75" t="s">
        <v>2247</v>
      </c>
      <c r="C1018" s="75" t="s">
        <v>96</v>
      </c>
      <c r="D1018" s="71">
        <v>39379</v>
      </c>
      <c r="E1018" s="76">
        <v>39379</v>
      </c>
      <c r="F1018" s="72"/>
      <c r="G1018" s="72"/>
      <c r="H1018" s="73"/>
      <c r="I1018" s="75" t="s">
        <v>58</v>
      </c>
      <c r="J1018" s="75" t="s">
        <v>1152</v>
      </c>
      <c r="K1018" s="76">
        <v>50679</v>
      </c>
      <c r="L1018" s="77" t="s">
        <v>3</v>
      </c>
      <c r="M1018" s="75" t="s">
        <v>2248</v>
      </c>
      <c r="N1018" s="75" t="s">
        <v>88</v>
      </c>
      <c r="O1018" s="75" t="s">
        <v>197</v>
      </c>
      <c r="P1018" s="75" t="s">
        <v>71</v>
      </c>
      <c r="Q1018" s="77" t="s">
        <v>99</v>
      </c>
      <c r="R1018" s="77" t="s">
        <v>2360</v>
      </c>
    </row>
    <row r="1019" spans="1:18" ht="21.75">
      <c r="A1019" s="70" t="s">
        <v>1667</v>
      </c>
      <c r="B1019" s="70"/>
      <c r="C1019" s="70"/>
      <c r="D1019" s="71"/>
      <c r="E1019" s="72"/>
      <c r="F1019" s="72"/>
      <c r="G1019" s="72"/>
      <c r="H1019" s="73"/>
      <c r="I1019" s="70"/>
      <c r="J1019" s="70"/>
      <c r="K1019" s="72"/>
      <c r="L1019" s="77" t="s">
        <v>10</v>
      </c>
      <c r="M1019" s="75" t="s">
        <v>1159</v>
      </c>
      <c r="N1019" s="75" t="s">
        <v>29</v>
      </c>
      <c r="O1019" s="75" t="s">
        <v>1160</v>
      </c>
      <c r="P1019" s="75" t="s">
        <v>273</v>
      </c>
      <c r="Q1019" s="77" t="s">
        <v>64</v>
      </c>
      <c r="R1019" s="77" t="s">
        <v>78</v>
      </c>
    </row>
    <row r="1020" spans="1:18" ht="21.75">
      <c r="A1020" s="89" t="s">
        <v>1667</v>
      </c>
      <c r="B1020" s="89"/>
      <c r="C1020" s="89"/>
      <c r="D1020" s="90"/>
      <c r="E1020" s="91"/>
      <c r="F1020" s="91"/>
      <c r="G1020" s="91"/>
      <c r="H1020" s="92"/>
      <c r="I1020" s="89"/>
      <c r="J1020" s="89"/>
      <c r="K1020" s="91"/>
      <c r="L1020" s="94" t="s">
        <v>16</v>
      </c>
      <c r="M1020" s="95" t="s">
        <v>1973</v>
      </c>
      <c r="N1020" s="95" t="s">
        <v>275</v>
      </c>
      <c r="O1020" s="95" t="s">
        <v>1161</v>
      </c>
      <c r="P1020" s="95" t="s">
        <v>273</v>
      </c>
      <c r="Q1020" s="94" t="s">
        <v>8</v>
      </c>
      <c r="R1020" s="94" t="s">
        <v>64</v>
      </c>
    </row>
    <row r="1021" spans="1:18" ht="21.75">
      <c r="A1021" s="74">
        <v>350</v>
      </c>
      <c r="B1021" s="75" t="s">
        <v>1063</v>
      </c>
      <c r="C1021" s="75" t="s">
        <v>96</v>
      </c>
      <c r="D1021" s="71">
        <v>42373</v>
      </c>
      <c r="E1021" s="76">
        <v>42373</v>
      </c>
      <c r="F1021" s="72"/>
      <c r="G1021" s="72"/>
      <c r="H1021" s="73"/>
      <c r="I1021" s="75" t="s">
        <v>58</v>
      </c>
      <c r="J1021" s="70"/>
      <c r="K1021" s="76">
        <v>54332</v>
      </c>
      <c r="L1021" s="77" t="s">
        <v>10</v>
      </c>
      <c r="M1021" s="75" t="s">
        <v>1064</v>
      </c>
      <c r="N1021" s="75" t="s">
        <v>126</v>
      </c>
      <c r="O1021" s="75" t="s">
        <v>1065</v>
      </c>
      <c r="P1021" s="75" t="s">
        <v>7</v>
      </c>
      <c r="Q1021" s="77" t="s">
        <v>109</v>
      </c>
      <c r="R1021" s="77" t="s">
        <v>117</v>
      </c>
    </row>
    <row r="1022" spans="1:18" ht="21.75">
      <c r="A1022" s="89" t="s">
        <v>1667</v>
      </c>
      <c r="B1022" s="89"/>
      <c r="C1022" s="89"/>
      <c r="D1022" s="90"/>
      <c r="E1022" s="91"/>
      <c r="F1022" s="91"/>
      <c r="G1022" s="91"/>
      <c r="H1022" s="92"/>
      <c r="I1022" s="89"/>
      <c r="J1022" s="89"/>
      <c r="K1022" s="91"/>
      <c r="L1022" s="94" t="s">
        <v>16</v>
      </c>
      <c r="M1022" s="95" t="s">
        <v>68</v>
      </c>
      <c r="N1022" s="95" t="s">
        <v>69</v>
      </c>
      <c r="O1022" s="95" t="s">
        <v>70</v>
      </c>
      <c r="P1022" s="95" t="s">
        <v>7</v>
      </c>
      <c r="Q1022" s="94" t="s">
        <v>121</v>
      </c>
      <c r="R1022" s="94" t="s">
        <v>60</v>
      </c>
    </row>
    <row r="1023" spans="1:18" ht="21.75">
      <c r="A1023" s="74">
        <v>351</v>
      </c>
      <c r="B1023" s="75" t="s">
        <v>1066</v>
      </c>
      <c r="C1023" s="75" t="s">
        <v>96</v>
      </c>
      <c r="D1023" s="71">
        <v>42095</v>
      </c>
      <c r="E1023" s="76">
        <v>42095</v>
      </c>
      <c r="F1023" s="72"/>
      <c r="G1023" s="72"/>
      <c r="H1023" s="73"/>
      <c r="I1023" s="75" t="s">
        <v>58</v>
      </c>
      <c r="J1023" s="70"/>
      <c r="K1023" s="76">
        <v>54332</v>
      </c>
      <c r="L1023" s="77" t="s">
        <v>10</v>
      </c>
      <c r="M1023" s="75" t="s">
        <v>1067</v>
      </c>
      <c r="N1023" s="75" t="s">
        <v>126</v>
      </c>
      <c r="O1023" s="75" t="s">
        <v>1047</v>
      </c>
      <c r="P1023" s="75" t="s">
        <v>7</v>
      </c>
      <c r="Q1023" s="77" t="s">
        <v>72</v>
      </c>
      <c r="R1023" s="77" t="s">
        <v>73</v>
      </c>
    </row>
    <row r="1024" spans="1:18" ht="21.75">
      <c r="A1024" s="89" t="s">
        <v>1667</v>
      </c>
      <c r="B1024" s="89"/>
      <c r="C1024" s="89"/>
      <c r="D1024" s="90"/>
      <c r="E1024" s="91"/>
      <c r="F1024" s="91"/>
      <c r="G1024" s="91"/>
      <c r="H1024" s="92"/>
      <c r="I1024" s="89"/>
      <c r="J1024" s="89"/>
      <c r="K1024" s="91"/>
      <c r="L1024" s="94" t="s">
        <v>16</v>
      </c>
      <c r="M1024" s="95" t="s">
        <v>1046</v>
      </c>
      <c r="N1024" s="95" t="s">
        <v>69</v>
      </c>
      <c r="O1024" s="95" t="s">
        <v>1047</v>
      </c>
      <c r="P1024" s="95" t="s">
        <v>7</v>
      </c>
      <c r="Q1024" s="94" t="s">
        <v>59</v>
      </c>
      <c r="R1024" s="94" t="s">
        <v>72</v>
      </c>
    </row>
    <row r="1025" spans="1:18" ht="21.75">
      <c r="A1025" s="74">
        <v>352</v>
      </c>
      <c r="B1025" s="75" t="s">
        <v>1075</v>
      </c>
      <c r="C1025" s="75" t="s">
        <v>96</v>
      </c>
      <c r="D1025" s="71">
        <v>39727</v>
      </c>
      <c r="E1025" s="76">
        <v>39727</v>
      </c>
      <c r="F1025" s="72"/>
      <c r="G1025" s="72"/>
      <c r="H1025" s="73"/>
      <c r="I1025" s="75" t="s">
        <v>58</v>
      </c>
      <c r="J1025" s="75" t="s">
        <v>131</v>
      </c>
      <c r="K1025" s="76">
        <v>52140</v>
      </c>
      <c r="L1025" s="77" t="s">
        <v>10</v>
      </c>
      <c r="M1025" s="75" t="s">
        <v>1076</v>
      </c>
      <c r="N1025" s="75" t="s">
        <v>29</v>
      </c>
      <c r="O1025" s="75" t="s">
        <v>1077</v>
      </c>
      <c r="P1025" s="75" t="s">
        <v>7</v>
      </c>
      <c r="Q1025" s="77" t="s">
        <v>194</v>
      </c>
      <c r="R1025" s="77" t="s">
        <v>59</v>
      </c>
    </row>
    <row r="1026" spans="1:18" ht="21.75">
      <c r="A1026" s="89" t="s">
        <v>1667</v>
      </c>
      <c r="B1026" s="89"/>
      <c r="C1026" s="89"/>
      <c r="D1026" s="90"/>
      <c r="E1026" s="91"/>
      <c r="F1026" s="91"/>
      <c r="G1026" s="91"/>
      <c r="H1026" s="92"/>
      <c r="I1026" s="89"/>
      <c r="J1026" s="89"/>
      <c r="K1026" s="91"/>
      <c r="L1026" s="94" t="s">
        <v>16</v>
      </c>
      <c r="M1026" s="95" t="s">
        <v>1078</v>
      </c>
      <c r="N1026" s="95" t="s">
        <v>18</v>
      </c>
      <c r="O1026" s="95" t="s">
        <v>1079</v>
      </c>
      <c r="P1026" s="95" t="s">
        <v>7</v>
      </c>
      <c r="Q1026" s="94" t="s">
        <v>41</v>
      </c>
      <c r="R1026" s="94" t="s">
        <v>194</v>
      </c>
    </row>
    <row r="1027" spans="1:18" ht="21.75">
      <c r="A1027" s="74">
        <v>353</v>
      </c>
      <c r="B1027" s="75" t="s">
        <v>1084</v>
      </c>
      <c r="C1027" s="75" t="s">
        <v>96</v>
      </c>
      <c r="D1027" s="71">
        <v>42153</v>
      </c>
      <c r="E1027" s="76">
        <v>42153</v>
      </c>
      <c r="F1027" s="72"/>
      <c r="G1027" s="72"/>
      <c r="H1027" s="73"/>
      <c r="I1027" s="75" t="s">
        <v>58</v>
      </c>
      <c r="J1027" s="75" t="s">
        <v>131</v>
      </c>
      <c r="K1027" s="76">
        <v>53966</v>
      </c>
      <c r="L1027" s="77" t="s">
        <v>10</v>
      </c>
      <c r="M1027" s="75" t="s">
        <v>1021</v>
      </c>
      <c r="N1027" s="75" t="s">
        <v>29</v>
      </c>
      <c r="O1027" s="75" t="s">
        <v>1020</v>
      </c>
      <c r="P1027" s="75" t="s">
        <v>53</v>
      </c>
      <c r="Q1027" s="77" t="s">
        <v>99</v>
      </c>
      <c r="R1027" s="77" t="s">
        <v>60</v>
      </c>
    </row>
    <row r="1028" spans="1:18" ht="21.75">
      <c r="A1028" s="89" t="s">
        <v>1667</v>
      </c>
      <c r="B1028" s="89"/>
      <c r="C1028" s="89"/>
      <c r="D1028" s="90"/>
      <c r="E1028" s="91"/>
      <c r="F1028" s="91"/>
      <c r="G1028" s="91"/>
      <c r="H1028" s="92"/>
      <c r="I1028" s="89"/>
      <c r="J1028" s="89"/>
      <c r="K1028" s="91"/>
      <c r="L1028" s="94" t="s">
        <v>16</v>
      </c>
      <c r="M1028" s="95" t="s">
        <v>1085</v>
      </c>
      <c r="N1028" s="95" t="s">
        <v>18</v>
      </c>
      <c r="O1028" s="95" t="s">
        <v>973</v>
      </c>
      <c r="P1028" s="95" t="s">
        <v>231</v>
      </c>
      <c r="Q1028" s="94" t="s">
        <v>78</v>
      </c>
      <c r="R1028" s="94" t="s">
        <v>99</v>
      </c>
    </row>
    <row r="1029" spans="1:18" ht="21.75">
      <c r="A1029" s="74">
        <v>354</v>
      </c>
      <c r="B1029" s="75" t="s">
        <v>1086</v>
      </c>
      <c r="C1029" s="75" t="s">
        <v>96</v>
      </c>
      <c r="D1029" s="71">
        <v>41554</v>
      </c>
      <c r="E1029" s="76">
        <v>41554</v>
      </c>
      <c r="F1029" s="72"/>
      <c r="G1029" s="72"/>
      <c r="H1029" s="73"/>
      <c r="I1029" s="75" t="s">
        <v>58</v>
      </c>
      <c r="J1029" s="75" t="s">
        <v>837</v>
      </c>
      <c r="K1029" s="76">
        <v>52505</v>
      </c>
      <c r="L1029" s="77" t="s">
        <v>10</v>
      </c>
      <c r="M1029" s="75" t="s">
        <v>1061</v>
      </c>
      <c r="N1029" s="75" t="s">
        <v>609</v>
      </c>
      <c r="O1029" s="75" t="s">
        <v>1062</v>
      </c>
      <c r="P1029" s="75" t="s">
        <v>7</v>
      </c>
      <c r="Q1029" s="77" t="s">
        <v>99</v>
      </c>
      <c r="R1029" s="77" t="s">
        <v>109</v>
      </c>
    </row>
    <row r="1030" spans="1:18" ht="21.75">
      <c r="A1030" s="89" t="s">
        <v>1667</v>
      </c>
      <c r="B1030" s="89"/>
      <c r="C1030" s="89"/>
      <c r="D1030" s="90"/>
      <c r="E1030" s="91"/>
      <c r="F1030" s="91"/>
      <c r="G1030" s="91"/>
      <c r="H1030" s="92"/>
      <c r="I1030" s="89"/>
      <c r="J1030" s="89"/>
      <c r="K1030" s="91"/>
      <c r="L1030" s="94" t="s">
        <v>16</v>
      </c>
      <c r="M1030" s="95" t="s">
        <v>68</v>
      </c>
      <c r="N1030" s="95" t="s">
        <v>69</v>
      </c>
      <c r="O1030" s="95" t="s">
        <v>70</v>
      </c>
      <c r="P1030" s="95" t="s">
        <v>7</v>
      </c>
      <c r="Q1030" s="94" t="s">
        <v>27</v>
      </c>
      <c r="R1030" s="94" t="s">
        <v>121</v>
      </c>
    </row>
    <row r="1031" spans="1:18" ht="21.75">
      <c r="A1031" s="74">
        <v>355</v>
      </c>
      <c r="B1031" s="75" t="s">
        <v>1705</v>
      </c>
      <c r="C1031" s="75" t="s">
        <v>96</v>
      </c>
      <c r="D1031" s="71">
        <v>42548</v>
      </c>
      <c r="E1031" s="76">
        <v>42548</v>
      </c>
      <c r="F1031" s="72"/>
      <c r="G1031" s="72"/>
      <c r="H1031" s="73"/>
      <c r="I1031" s="75" t="s">
        <v>58</v>
      </c>
      <c r="J1031" s="70"/>
      <c r="K1031" s="76">
        <v>53601</v>
      </c>
      <c r="L1031" s="77" t="s">
        <v>10</v>
      </c>
      <c r="M1031" s="75" t="s">
        <v>1706</v>
      </c>
      <c r="N1031" s="75" t="s">
        <v>126</v>
      </c>
      <c r="O1031" s="75" t="s">
        <v>1752</v>
      </c>
      <c r="P1031" s="75" t="s">
        <v>7</v>
      </c>
      <c r="Q1031" s="77" t="s">
        <v>38</v>
      </c>
      <c r="R1031" s="77" t="s">
        <v>167</v>
      </c>
    </row>
    <row r="1032" spans="1:18" ht="21.75">
      <c r="A1032" s="89" t="s">
        <v>1667</v>
      </c>
      <c r="B1032" s="89"/>
      <c r="C1032" s="89"/>
      <c r="D1032" s="90"/>
      <c r="E1032" s="91"/>
      <c r="F1032" s="91"/>
      <c r="G1032" s="91"/>
      <c r="H1032" s="92"/>
      <c r="I1032" s="89"/>
      <c r="J1032" s="89"/>
      <c r="K1032" s="91"/>
      <c r="L1032" s="94" t="s">
        <v>16</v>
      </c>
      <c r="M1032" s="95" t="s">
        <v>1707</v>
      </c>
      <c r="N1032" s="95" t="s">
        <v>196</v>
      </c>
      <c r="O1032" s="95" t="s">
        <v>1089</v>
      </c>
      <c r="P1032" s="95" t="s">
        <v>190</v>
      </c>
      <c r="Q1032" s="94" t="s">
        <v>194</v>
      </c>
      <c r="R1032" s="94" t="s">
        <v>38</v>
      </c>
    </row>
    <row r="1033" spans="1:18" ht="21.75">
      <c r="A1033" s="74">
        <v>356</v>
      </c>
      <c r="B1033" s="75" t="s">
        <v>1087</v>
      </c>
      <c r="C1033" s="75" t="s">
        <v>96</v>
      </c>
      <c r="D1033" s="71">
        <v>39244</v>
      </c>
      <c r="E1033" s="76">
        <v>39244</v>
      </c>
      <c r="F1033" s="72"/>
      <c r="G1033" s="72"/>
      <c r="H1033" s="73"/>
      <c r="I1033" s="75" t="s">
        <v>58</v>
      </c>
      <c r="J1033" s="70"/>
      <c r="K1033" s="76">
        <v>51775</v>
      </c>
      <c r="L1033" s="77" t="s">
        <v>10</v>
      </c>
      <c r="M1033" s="75" t="s">
        <v>1088</v>
      </c>
      <c r="N1033" s="75" t="s">
        <v>993</v>
      </c>
      <c r="O1033" s="75" t="s">
        <v>1089</v>
      </c>
      <c r="P1033" s="75" t="s">
        <v>53</v>
      </c>
      <c r="Q1033" s="77" t="s">
        <v>78</v>
      </c>
      <c r="R1033" s="77" t="s">
        <v>121</v>
      </c>
    </row>
    <row r="1034" spans="1:18" ht="21.75">
      <c r="A1034" s="89" t="s">
        <v>1667</v>
      </c>
      <c r="B1034" s="89"/>
      <c r="C1034" s="89"/>
      <c r="D1034" s="90"/>
      <c r="E1034" s="91"/>
      <c r="F1034" s="91"/>
      <c r="G1034" s="91"/>
      <c r="H1034" s="92"/>
      <c r="I1034" s="89"/>
      <c r="J1034" s="89"/>
      <c r="K1034" s="91"/>
      <c r="L1034" s="94" t="s">
        <v>16</v>
      </c>
      <c r="M1034" s="95" t="s">
        <v>573</v>
      </c>
      <c r="N1034" s="95" t="s">
        <v>69</v>
      </c>
      <c r="O1034" s="95" t="s">
        <v>574</v>
      </c>
      <c r="P1034" s="95" t="s">
        <v>7</v>
      </c>
      <c r="Q1034" s="94" t="s">
        <v>41</v>
      </c>
      <c r="R1034" s="94" t="s">
        <v>194</v>
      </c>
    </row>
    <row r="1035" spans="1:18" ht="21.75">
      <c r="A1035" s="74">
        <v>357</v>
      </c>
      <c r="B1035" s="75" t="s">
        <v>1753</v>
      </c>
      <c r="C1035" s="75" t="s">
        <v>96</v>
      </c>
      <c r="D1035" s="71">
        <v>42125</v>
      </c>
      <c r="E1035" s="76">
        <v>42125</v>
      </c>
      <c r="F1035" s="72"/>
      <c r="G1035" s="72"/>
      <c r="H1035" s="73"/>
      <c r="I1035" s="75" t="s">
        <v>58</v>
      </c>
      <c r="J1035" s="70"/>
      <c r="K1035" s="76">
        <v>51410</v>
      </c>
      <c r="L1035" s="77" t="s">
        <v>10</v>
      </c>
      <c r="M1035" s="75" t="s">
        <v>1068</v>
      </c>
      <c r="N1035" s="75" t="s">
        <v>126</v>
      </c>
      <c r="O1035" s="75" t="s">
        <v>70</v>
      </c>
      <c r="P1035" s="75" t="s">
        <v>7</v>
      </c>
      <c r="Q1035" s="77" t="s">
        <v>59</v>
      </c>
      <c r="R1035" s="77" t="s">
        <v>60</v>
      </c>
    </row>
    <row r="1036" spans="1:18" ht="21.75">
      <c r="A1036" s="89" t="s">
        <v>1667</v>
      </c>
      <c r="B1036" s="89"/>
      <c r="C1036" s="89"/>
      <c r="D1036" s="90"/>
      <c r="E1036" s="91"/>
      <c r="F1036" s="91"/>
      <c r="G1036" s="91"/>
      <c r="H1036" s="92"/>
      <c r="I1036" s="89"/>
      <c r="J1036" s="89"/>
      <c r="K1036" s="91"/>
      <c r="L1036" s="94" t="s">
        <v>16</v>
      </c>
      <c r="M1036" s="95" t="s">
        <v>68</v>
      </c>
      <c r="N1036" s="95" t="s">
        <v>69</v>
      </c>
      <c r="O1036" s="95" t="s">
        <v>70</v>
      </c>
      <c r="P1036" s="95" t="s">
        <v>7</v>
      </c>
      <c r="Q1036" s="94" t="s">
        <v>26</v>
      </c>
      <c r="R1036" s="94" t="s">
        <v>27</v>
      </c>
    </row>
    <row r="1037" spans="1:18" ht="21.75">
      <c r="A1037" s="74">
        <v>358</v>
      </c>
      <c r="B1037" s="75" t="s">
        <v>1090</v>
      </c>
      <c r="C1037" s="75" t="s">
        <v>96</v>
      </c>
      <c r="D1037" s="71">
        <v>37967</v>
      </c>
      <c r="E1037" s="76">
        <v>37967</v>
      </c>
      <c r="F1037" s="72"/>
      <c r="G1037" s="72"/>
      <c r="H1037" s="73"/>
      <c r="I1037" s="75" t="s">
        <v>58</v>
      </c>
      <c r="J1037" s="70"/>
      <c r="K1037" s="76">
        <v>47757</v>
      </c>
      <c r="L1037" s="77" t="s">
        <v>10</v>
      </c>
      <c r="M1037" s="75" t="s">
        <v>1061</v>
      </c>
      <c r="N1037" s="75" t="s">
        <v>609</v>
      </c>
      <c r="O1037" s="75" t="s">
        <v>1062</v>
      </c>
      <c r="P1037" s="75" t="s">
        <v>7</v>
      </c>
      <c r="Q1037" s="77" t="s">
        <v>8</v>
      </c>
      <c r="R1037" s="77" t="s">
        <v>27</v>
      </c>
    </row>
    <row r="1038" spans="1:18" ht="21.75">
      <c r="A1038" s="89" t="s">
        <v>1667</v>
      </c>
      <c r="B1038" s="89"/>
      <c r="C1038" s="89"/>
      <c r="D1038" s="90"/>
      <c r="E1038" s="91"/>
      <c r="F1038" s="91"/>
      <c r="G1038" s="91"/>
      <c r="H1038" s="92"/>
      <c r="I1038" s="89"/>
      <c r="J1038" s="89"/>
      <c r="K1038" s="91"/>
      <c r="L1038" s="94" t="s">
        <v>16</v>
      </c>
      <c r="M1038" s="95" t="s">
        <v>68</v>
      </c>
      <c r="N1038" s="95" t="s">
        <v>69</v>
      </c>
      <c r="O1038" s="95" t="s">
        <v>70</v>
      </c>
      <c r="P1038" s="95" t="s">
        <v>162</v>
      </c>
      <c r="Q1038" s="94" t="s">
        <v>101</v>
      </c>
      <c r="R1038" s="94" t="s">
        <v>47</v>
      </c>
    </row>
    <row r="1039" spans="1:18" ht="21.75">
      <c r="A1039" s="74">
        <v>359</v>
      </c>
      <c r="B1039" s="75" t="s">
        <v>1091</v>
      </c>
      <c r="C1039" s="75" t="s">
        <v>96</v>
      </c>
      <c r="D1039" s="71">
        <v>41554</v>
      </c>
      <c r="E1039" s="76">
        <v>41554</v>
      </c>
      <c r="F1039" s="72"/>
      <c r="G1039" s="72"/>
      <c r="H1039" s="73"/>
      <c r="I1039" s="75" t="s">
        <v>58</v>
      </c>
      <c r="J1039" s="70"/>
      <c r="K1039" s="76">
        <v>51410</v>
      </c>
      <c r="L1039" s="77" t="s">
        <v>10</v>
      </c>
      <c r="M1039" s="75" t="s">
        <v>1068</v>
      </c>
      <c r="N1039" s="75" t="s">
        <v>126</v>
      </c>
      <c r="O1039" s="75" t="s">
        <v>70</v>
      </c>
      <c r="P1039" s="75" t="s">
        <v>7</v>
      </c>
      <c r="Q1039" s="77" t="s">
        <v>27</v>
      </c>
      <c r="R1039" s="77" t="s">
        <v>121</v>
      </c>
    </row>
    <row r="1040" spans="1:18" ht="21.75">
      <c r="A1040" s="89" t="s">
        <v>1667</v>
      </c>
      <c r="B1040" s="89"/>
      <c r="C1040" s="89"/>
      <c r="D1040" s="90"/>
      <c r="E1040" s="91"/>
      <c r="F1040" s="91"/>
      <c r="G1040" s="91"/>
      <c r="H1040" s="92"/>
      <c r="I1040" s="89"/>
      <c r="J1040" s="89"/>
      <c r="K1040" s="91"/>
      <c r="L1040" s="94" t="s">
        <v>16</v>
      </c>
      <c r="M1040" s="95" t="s">
        <v>1033</v>
      </c>
      <c r="N1040" s="95" t="s">
        <v>69</v>
      </c>
      <c r="O1040" s="95" t="s">
        <v>1034</v>
      </c>
      <c r="P1040" s="95" t="s">
        <v>7</v>
      </c>
      <c r="Q1040" s="94" t="s">
        <v>26</v>
      </c>
      <c r="R1040" s="94" t="s">
        <v>27</v>
      </c>
    </row>
    <row r="1041" spans="1:18" ht="21.75">
      <c r="A1041" s="74">
        <v>360</v>
      </c>
      <c r="B1041" s="75" t="s">
        <v>1097</v>
      </c>
      <c r="C1041" s="75" t="s">
        <v>96</v>
      </c>
      <c r="D1041" s="71">
        <v>41424</v>
      </c>
      <c r="E1041" s="76">
        <v>41424</v>
      </c>
      <c r="F1041" s="72"/>
      <c r="G1041" s="72"/>
      <c r="H1041" s="73"/>
      <c r="I1041" s="75" t="s">
        <v>58</v>
      </c>
      <c r="J1041" s="75" t="s">
        <v>131</v>
      </c>
      <c r="K1041" s="76">
        <v>51775</v>
      </c>
      <c r="L1041" s="77" t="s">
        <v>10</v>
      </c>
      <c r="M1041" s="75" t="s">
        <v>1098</v>
      </c>
      <c r="N1041" s="75" t="s">
        <v>126</v>
      </c>
      <c r="O1041" s="75" t="s">
        <v>1099</v>
      </c>
      <c r="P1041" s="75" t="s">
        <v>7</v>
      </c>
      <c r="Q1041" s="77" t="s">
        <v>9</v>
      </c>
      <c r="R1041" s="77" t="s">
        <v>121</v>
      </c>
    </row>
    <row r="1042" spans="1:18" ht="21.75">
      <c r="A1042" s="89" t="s">
        <v>1667</v>
      </c>
      <c r="B1042" s="89"/>
      <c r="C1042" s="89"/>
      <c r="D1042" s="90"/>
      <c r="E1042" s="91"/>
      <c r="F1042" s="91"/>
      <c r="G1042" s="91"/>
      <c r="H1042" s="92"/>
      <c r="I1042" s="89"/>
      <c r="J1042" s="89"/>
      <c r="K1042" s="91"/>
      <c r="L1042" s="94" t="s">
        <v>16</v>
      </c>
      <c r="M1042" s="95" t="s">
        <v>1100</v>
      </c>
      <c r="N1042" s="95" t="s">
        <v>233</v>
      </c>
      <c r="O1042" s="95" t="s">
        <v>937</v>
      </c>
      <c r="P1042" s="95" t="s">
        <v>31</v>
      </c>
      <c r="Q1042" s="94" t="s">
        <v>8</v>
      </c>
      <c r="R1042" s="94" t="s">
        <v>9</v>
      </c>
    </row>
    <row r="1043" spans="1:18" ht="21.75">
      <c r="A1043" s="74">
        <v>361</v>
      </c>
      <c r="B1043" s="75" t="s">
        <v>1105</v>
      </c>
      <c r="C1043" s="75" t="s">
        <v>96</v>
      </c>
      <c r="D1043" s="71">
        <v>34828</v>
      </c>
      <c r="E1043" s="76">
        <v>34828</v>
      </c>
      <c r="F1043" s="72"/>
      <c r="G1043" s="72"/>
      <c r="H1043" s="73"/>
      <c r="I1043" s="75" t="s">
        <v>2</v>
      </c>
      <c r="J1043" s="70"/>
      <c r="K1043" s="76">
        <v>48488</v>
      </c>
      <c r="L1043" s="77" t="s">
        <v>10</v>
      </c>
      <c r="M1043" s="75" t="s">
        <v>1966</v>
      </c>
      <c r="N1043" s="75" t="s">
        <v>609</v>
      </c>
      <c r="O1043" s="75" t="s">
        <v>1106</v>
      </c>
      <c r="P1043" s="75" t="s">
        <v>579</v>
      </c>
      <c r="Q1043" s="77" t="s">
        <v>83</v>
      </c>
      <c r="R1043" s="77" t="s">
        <v>64</v>
      </c>
    </row>
    <row r="1044" spans="1:18" ht="21.75">
      <c r="A1044" s="89" t="s">
        <v>1667</v>
      </c>
      <c r="B1044" s="89"/>
      <c r="C1044" s="89"/>
      <c r="D1044" s="90"/>
      <c r="E1044" s="91"/>
      <c r="F1044" s="91"/>
      <c r="G1044" s="91"/>
      <c r="H1044" s="92"/>
      <c r="I1044" s="89"/>
      <c r="J1044" s="89"/>
      <c r="K1044" s="91"/>
      <c r="L1044" s="94" t="s">
        <v>16</v>
      </c>
      <c r="M1044" s="95" t="s">
        <v>68</v>
      </c>
      <c r="N1044" s="95" t="s">
        <v>69</v>
      </c>
      <c r="O1044" s="95" t="s">
        <v>70</v>
      </c>
      <c r="P1044" s="95" t="s">
        <v>157</v>
      </c>
      <c r="Q1044" s="94" t="s">
        <v>32</v>
      </c>
      <c r="R1044" s="94" t="s">
        <v>79</v>
      </c>
    </row>
    <row r="1045" spans="1:18" ht="21.75">
      <c r="A1045" s="74">
        <v>362</v>
      </c>
      <c r="B1045" s="75" t="s">
        <v>2130</v>
      </c>
      <c r="C1045" s="75" t="s">
        <v>96</v>
      </c>
      <c r="D1045" s="71">
        <v>43633</v>
      </c>
      <c r="E1045" s="76">
        <v>43633</v>
      </c>
      <c r="F1045" s="72"/>
      <c r="G1045" s="72"/>
      <c r="H1045" s="73"/>
      <c r="I1045" s="75" t="s">
        <v>58</v>
      </c>
      <c r="J1045" s="70"/>
      <c r="K1045" s="76">
        <v>53601</v>
      </c>
      <c r="L1045" s="77" t="s">
        <v>10</v>
      </c>
      <c r="M1045" s="75" t="s">
        <v>2137</v>
      </c>
      <c r="N1045" s="75" t="s">
        <v>2137</v>
      </c>
      <c r="O1045" s="70"/>
      <c r="P1045" s="75" t="s">
        <v>2138</v>
      </c>
      <c r="Q1045" s="77" t="s">
        <v>73</v>
      </c>
      <c r="R1045" s="77" t="s">
        <v>117</v>
      </c>
    </row>
    <row r="1046" spans="1:18" ht="21.75">
      <c r="A1046" s="89" t="s">
        <v>1667</v>
      </c>
      <c r="B1046" s="89"/>
      <c r="C1046" s="89"/>
      <c r="D1046" s="90"/>
      <c r="E1046" s="91"/>
      <c r="F1046" s="91"/>
      <c r="G1046" s="91"/>
      <c r="H1046" s="92"/>
      <c r="I1046" s="89"/>
      <c r="J1046" s="89"/>
      <c r="K1046" s="91"/>
      <c r="L1046" s="94" t="s">
        <v>16</v>
      </c>
      <c r="M1046" s="95" t="s">
        <v>1845</v>
      </c>
      <c r="N1046" s="95" t="s">
        <v>1095</v>
      </c>
      <c r="O1046" s="95" t="s">
        <v>1846</v>
      </c>
      <c r="P1046" s="95" t="s">
        <v>7</v>
      </c>
      <c r="Q1046" s="94" t="s">
        <v>194</v>
      </c>
      <c r="R1046" s="94" t="s">
        <v>99</v>
      </c>
    </row>
    <row r="1047" spans="1:18" ht="21.75">
      <c r="A1047" s="74">
        <v>363</v>
      </c>
      <c r="B1047" s="75" t="s">
        <v>2584</v>
      </c>
      <c r="C1047" s="75" t="s">
        <v>96</v>
      </c>
      <c r="D1047" s="71">
        <v>45047</v>
      </c>
      <c r="E1047" s="76">
        <v>45047</v>
      </c>
      <c r="F1047" s="72"/>
      <c r="G1047" s="72"/>
      <c r="H1047" s="73"/>
      <c r="I1047" s="75" t="s">
        <v>58</v>
      </c>
      <c r="J1047" s="70"/>
      <c r="K1047" s="76">
        <v>53601</v>
      </c>
      <c r="L1047" s="77" t="s">
        <v>10</v>
      </c>
      <c r="M1047" s="75" t="s">
        <v>1967</v>
      </c>
      <c r="N1047" s="75" t="s">
        <v>2082</v>
      </c>
      <c r="O1047" s="70" t="s">
        <v>1875</v>
      </c>
      <c r="P1047" s="75" t="s">
        <v>2589</v>
      </c>
      <c r="Q1047" s="77">
        <v>2555</v>
      </c>
      <c r="R1047" s="77">
        <v>2557</v>
      </c>
    </row>
    <row r="1048" spans="1:18" ht="21.75">
      <c r="A1048" s="89" t="s">
        <v>1667</v>
      </c>
      <c r="B1048" s="89"/>
      <c r="C1048" s="89"/>
      <c r="D1048" s="90"/>
      <c r="E1048" s="91"/>
      <c r="F1048" s="91"/>
      <c r="G1048" s="91"/>
      <c r="H1048" s="92"/>
      <c r="I1048" s="89"/>
      <c r="J1048" s="89"/>
      <c r="K1048" s="91"/>
      <c r="L1048" s="94" t="s">
        <v>16</v>
      </c>
      <c r="M1048" s="95" t="s">
        <v>2585</v>
      </c>
      <c r="N1048" s="95" t="s">
        <v>2586</v>
      </c>
      <c r="O1048" s="95" t="s">
        <v>2587</v>
      </c>
      <c r="P1048" s="95" t="s">
        <v>2588</v>
      </c>
      <c r="Q1048" s="94">
        <v>2549</v>
      </c>
      <c r="R1048" s="94">
        <v>2553</v>
      </c>
    </row>
    <row r="1049" spans="1:18" ht="21.75">
      <c r="A1049" s="74">
        <v>364</v>
      </c>
      <c r="B1049" s="75" t="s">
        <v>1107</v>
      </c>
      <c r="C1049" s="75" t="s">
        <v>96</v>
      </c>
      <c r="D1049" s="71">
        <v>38443</v>
      </c>
      <c r="E1049" s="76">
        <v>38443</v>
      </c>
      <c r="F1049" s="72"/>
      <c r="G1049" s="72"/>
      <c r="H1049" s="73"/>
      <c r="I1049" s="75" t="s">
        <v>58</v>
      </c>
      <c r="J1049" s="70"/>
      <c r="K1049" s="76">
        <v>51044</v>
      </c>
      <c r="L1049" s="77" t="s">
        <v>10</v>
      </c>
      <c r="M1049" s="75" t="s">
        <v>1061</v>
      </c>
      <c r="N1049" s="75" t="s">
        <v>609</v>
      </c>
      <c r="O1049" s="75" t="s">
        <v>1062</v>
      </c>
      <c r="P1049" s="75" t="s">
        <v>7</v>
      </c>
      <c r="Q1049" s="77" t="s">
        <v>27</v>
      </c>
      <c r="R1049" s="77" t="s">
        <v>194</v>
      </c>
    </row>
    <row r="1050" spans="1:18" ht="21.75">
      <c r="A1050" s="89" t="s">
        <v>1667</v>
      </c>
      <c r="B1050" s="89"/>
      <c r="C1050" s="89"/>
      <c r="D1050" s="90"/>
      <c r="E1050" s="91"/>
      <c r="F1050" s="91"/>
      <c r="G1050" s="91"/>
      <c r="H1050" s="92"/>
      <c r="I1050" s="89"/>
      <c r="J1050" s="89"/>
      <c r="K1050" s="91"/>
      <c r="L1050" s="94" t="s">
        <v>16</v>
      </c>
      <c r="M1050" s="95" t="s">
        <v>68</v>
      </c>
      <c r="N1050" s="95" t="s">
        <v>69</v>
      </c>
      <c r="O1050" s="95" t="s">
        <v>70</v>
      </c>
      <c r="P1050" s="95" t="s">
        <v>7</v>
      </c>
      <c r="Q1050" s="94" t="s">
        <v>26</v>
      </c>
      <c r="R1050" s="94" t="s">
        <v>27</v>
      </c>
    </row>
    <row r="1051" spans="1:18" ht="39">
      <c r="A1051" s="143">
        <v>365</v>
      </c>
      <c r="B1051" s="110" t="s">
        <v>1108</v>
      </c>
      <c r="C1051" s="110" t="s">
        <v>96</v>
      </c>
      <c r="D1051" s="111">
        <v>42125</v>
      </c>
      <c r="E1051" s="112">
        <v>42125</v>
      </c>
      <c r="F1051" s="112"/>
      <c r="G1051" s="112"/>
      <c r="H1051" s="113"/>
      <c r="I1051" s="110" t="s">
        <v>58</v>
      </c>
      <c r="J1051" s="110"/>
      <c r="K1051" s="112">
        <v>53236</v>
      </c>
      <c r="L1051" s="114" t="s">
        <v>10</v>
      </c>
      <c r="M1051" s="146" t="s">
        <v>2545</v>
      </c>
      <c r="N1051" s="110" t="s">
        <v>1903</v>
      </c>
      <c r="O1051" s="110" t="s">
        <v>1109</v>
      </c>
      <c r="P1051" s="110" t="s">
        <v>162</v>
      </c>
      <c r="Q1051" s="114" t="s">
        <v>99</v>
      </c>
      <c r="R1051" s="114" t="s">
        <v>73</v>
      </c>
    </row>
    <row r="1052" spans="1:18" ht="21.75">
      <c r="A1052" s="89" t="s">
        <v>1667</v>
      </c>
      <c r="B1052" s="89"/>
      <c r="C1052" s="89"/>
      <c r="D1052" s="90"/>
      <c r="E1052" s="91"/>
      <c r="F1052" s="91"/>
      <c r="G1052" s="91"/>
      <c r="H1052" s="92"/>
      <c r="I1052" s="89"/>
      <c r="J1052" s="89"/>
      <c r="K1052" s="91"/>
      <c r="L1052" s="94" t="s">
        <v>16</v>
      </c>
      <c r="M1052" s="95" t="s">
        <v>68</v>
      </c>
      <c r="N1052" s="95" t="s">
        <v>69</v>
      </c>
      <c r="O1052" s="95" t="s">
        <v>70</v>
      </c>
      <c r="P1052" s="95" t="s">
        <v>304</v>
      </c>
      <c r="Q1052" s="94" t="s">
        <v>9</v>
      </c>
      <c r="R1052" s="94" t="s">
        <v>121</v>
      </c>
    </row>
    <row r="1053" spans="1:18" ht="21.75">
      <c r="A1053" s="74">
        <v>366</v>
      </c>
      <c r="B1053" s="75" t="s">
        <v>2131</v>
      </c>
      <c r="C1053" s="75" t="s">
        <v>96</v>
      </c>
      <c r="D1053" s="71">
        <v>43586</v>
      </c>
      <c r="E1053" s="76">
        <v>43586</v>
      </c>
      <c r="F1053" s="72"/>
      <c r="G1053" s="72"/>
      <c r="H1053" s="73"/>
      <c r="I1053" s="75" t="s">
        <v>58</v>
      </c>
      <c r="J1053" s="70"/>
      <c r="K1053" s="76">
        <v>55793</v>
      </c>
      <c r="L1053" s="77" t="s">
        <v>10</v>
      </c>
      <c r="M1053" s="75" t="s">
        <v>1101</v>
      </c>
      <c r="N1053" s="75" t="s">
        <v>1032</v>
      </c>
      <c r="O1053" s="75" t="s">
        <v>1047</v>
      </c>
      <c r="P1053" s="75" t="s">
        <v>53</v>
      </c>
      <c r="Q1053" s="77" t="s">
        <v>73</v>
      </c>
      <c r="R1053" s="77" t="s">
        <v>1837</v>
      </c>
    </row>
    <row r="1054" spans="1:18" ht="21.75">
      <c r="A1054" s="89" t="s">
        <v>1667</v>
      </c>
      <c r="B1054" s="89"/>
      <c r="C1054" s="89"/>
      <c r="D1054" s="90"/>
      <c r="E1054" s="91"/>
      <c r="F1054" s="91"/>
      <c r="G1054" s="91"/>
      <c r="H1054" s="92"/>
      <c r="I1054" s="89"/>
      <c r="J1054" s="89"/>
      <c r="K1054" s="91"/>
      <c r="L1054" s="94" t="s">
        <v>16</v>
      </c>
      <c r="M1054" s="95" t="s">
        <v>2139</v>
      </c>
      <c r="N1054" s="95" t="s">
        <v>69</v>
      </c>
      <c r="O1054" s="95" t="s">
        <v>2140</v>
      </c>
      <c r="P1054" s="95" t="s">
        <v>31</v>
      </c>
      <c r="Q1054" s="94" t="s">
        <v>72</v>
      </c>
      <c r="R1054" s="94" t="s">
        <v>73</v>
      </c>
    </row>
    <row r="1055" spans="1:18" ht="21.75">
      <c r="A1055" s="74">
        <v>367</v>
      </c>
      <c r="B1055" s="75" t="s">
        <v>1110</v>
      </c>
      <c r="C1055" s="75" t="s">
        <v>96</v>
      </c>
      <c r="D1055" s="71">
        <v>42352</v>
      </c>
      <c r="E1055" s="76">
        <v>42352</v>
      </c>
      <c r="F1055" s="72"/>
      <c r="G1055" s="72"/>
      <c r="H1055" s="73"/>
      <c r="I1055" s="75" t="s">
        <v>58</v>
      </c>
      <c r="J1055" s="70"/>
      <c r="K1055" s="76">
        <v>53601</v>
      </c>
      <c r="L1055" s="77" t="s">
        <v>10</v>
      </c>
      <c r="M1055" s="75" t="s">
        <v>1061</v>
      </c>
      <c r="N1055" s="75" t="s">
        <v>609</v>
      </c>
      <c r="O1055" s="75" t="s">
        <v>1062</v>
      </c>
      <c r="P1055" s="75" t="s">
        <v>7</v>
      </c>
      <c r="Q1055" s="77" t="s">
        <v>99</v>
      </c>
      <c r="R1055" s="77" t="s">
        <v>109</v>
      </c>
    </row>
    <row r="1056" spans="1:18" ht="21.75">
      <c r="A1056" s="89" t="s">
        <v>1667</v>
      </c>
      <c r="B1056" s="89"/>
      <c r="C1056" s="89"/>
      <c r="D1056" s="90"/>
      <c r="E1056" s="91"/>
      <c r="F1056" s="91"/>
      <c r="G1056" s="91"/>
      <c r="H1056" s="92"/>
      <c r="I1056" s="89"/>
      <c r="J1056" s="89"/>
      <c r="K1056" s="91"/>
      <c r="L1056" s="94" t="s">
        <v>16</v>
      </c>
      <c r="M1056" s="95" t="s">
        <v>68</v>
      </c>
      <c r="N1056" s="95" t="s">
        <v>69</v>
      </c>
      <c r="O1056" s="95" t="s">
        <v>70</v>
      </c>
      <c r="P1056" s="95" t="s">
        <v>304</v>
      </c>
      <c r="Q1056" s="94" t="s">
        <v>194</v>
      </c>
      <c r="R1056" s="94" t="s">
        <v>38</v>
      </c>
    </row>
    <row r="1057" spans="1:31" ht="21.75">
      <c r="A1057" s="74">
        <v>368</v>
      </c>
      <c r="B1057" s="75" t="s">
        <v>1111</v>
      </c>
      <c r="C1057" s="75" t="s">
        <v>96</v>
      </c>
      <c r="D1057" s="71">
        <v>41883</v>
      </c>
      <c r="E1057" s="76">
        <v>41883</v>
      </c>
      <c r="F1057" s="72"/>
      <c r="G1057" s="72"/>
      <c r="H1057" s="73"/>
      <c r="I1057" s="75" t="s">
        <v>58</v>
      </c>
      <c r="J1057" s="70"/>
      <c r="K1057" s="76">
        <v>53236</v>
      </c>
      <c r="L1057" s="77" t="s">
        <v>10</v>
      </c>
      <c r="M1057" s="75" t="s">
        <v>1068</v>
      </c>
      <c r="N1057" s="75" t="s">
        <v>126</v>
      </c>
      <c r="O1057" s="75" t="s">
        <v>70</v>
      </c>
      <c r="P1057" s="75" t="s">
        <v>7</v>
      </c>
      <c r="Q1057" s="77" t="s">
        <v>99</v>
      </c>
      <c r="R1057" s="77" t="s">
        <v>73</v>
      </c>
    </row>
    <row r="1058" spans="1:31" ht="21.75">
      <c r="A1058" s="89" t="s">
        <v>1667</v>
      </c>
      <c r="B1058" s="89"/>
      <c r="C1058" s="89"/>
      <c r="D1058" s="90"/>
      <c r="E1058" s="91"/>
      <c r="F1058" s="91"/>
      <c r="G1058" s="91"/>
      <c r="H1058" s="92"/>
      <c r="I1058" s="89"/>
      <c r="J1058" s="89"/>
      <c r="K1058" s="91"/>
      <c r="L1058" s="94" t="s">
        <v>16</v>
      </c>
      <c r="M1058" s="95" t="s">
        <v>573</v>
      </c>
      <c r="N1058" s="95" t="s">
        <v>69</v>
      </c>
      <c r="O1058" s="95" t="s">
        <v>574</v>
      </c>
      <c r="P1058" s="95" t="s">
        <v>7</v>
      </c>
      <c r="Q1058" s="94" t="s">
        <v>9</v>
      </c>
      <c r="R1058" s="94" t="s">
        <v>121</v>
      </c>
    </row>
    <row r="1059" spans="1:31" ht="21.75">
      <c r="A1059" s="74">
        <v>369</v>
      </c>
      <c r="B1059" s="75" t="s">
        <v>1114</v>
      </c>
      <c r="C1059" s="75" t="s">
        <v>96</v>
      </c>
      <c r="D1059" s="71">
        <v>35464</v>
      </c>
      <c r="E1059" s="76">
        <v>35464</v>
      </c>
      <c r="F1059" s="72"/>
      <c r="G1059" s="72"/>
      <c r="H1059" s="73"/>
      <c r="I1059" s="75" t="s">
        <v>58</v>
      </c>
      <c r="J1059" s="70"/>
      <c r="K1059" s="76">
        <v>48122</v>
      </c>
      <c r="L1059" s="77" t="s">
        <v>10</v>
      </c>
      <c r="M1059" s="75" t="s">
        <v>1115</v>
      </c>
      <c r="N1059" s="75" t="s">
        <v>1903</v>
      </c>
      <c r="O1059" s="75" t="s">
        <v>1116</v>
      </c>
      <c r="P1059" s="75" t="s">
        <v>447</v>
      </c>
      <c r="Q1059" s="77" t="s">
        <v>40</v>
      </c>
      <c r="R1059" s="77" t="s">
        <v>41</v>
      </c>
    </row>
    <row r="1060" spans="1:31" ht="21.75">
      <c r="A1060" s="89" t="s">
        <v>1667</v>
      </c>
      <c r="B1060" s="89"/>
      <c r="C1060" s="89"/>
      <c r="D1060" s="90"/>
      <c r="E1060" s="91"/>
      <c r="F1060" s="91"/>
      <c r="G1060" s="91"/>
      <c r="H1060" s="92"/>
      <c r="I1060" s="89"/>
      <c r="J1060" s="89"/>
      <c r="K1060" s="91"/>
      <c r="L1060" s="94" t="s">
        <v>16</v>
      </c>
      <c r="M1060" s="95" t="s">
        <v>1117</v>
      </c>
      <c r="N1060" s="95" t="s">
        <v>69</v>
      </c>
      <c r="O1060" s="95" t="s">
        <v>1118</v>
      </c>
      <c r="P1060" s="95" t="s">
        <v>257</v>
      </c>
      <c r="Q1060" s="94" t="s">
        <v>46</v>
      </c>
      <c r="R1060" s="94" t="s">
        <v>54</v>
      </c>
    </row>
    <row r="1061" spans="1:31" ht="21.75">
      <c r="A1061" s="74">
        <v>370</v>
      </c>
      <c r="B1061" s="75" t="s">
        <v>1119</v>
      </c>
      <c r="C1061" s="75" t="s">
        <v>96</v>
      </c>
      <c r="D1061" s="71">
        <v>35541</v>
      </c>
      <c r="E1061" s="76">
        <v>35541</v>
      </c>
      <c r="F1061" s="72"/>
      <c r="G1061" s="72"/>
      <c r="H1061" s="73"/>
      <c r="I1061" s="75" t="s">
        <v>2</v>
      </c>
      <c r="J1061" s="70"/>
      <c r="K1061" s="76">
        <v>49583</v>
      </c>
      <c r="L1061" s="77" t="s">
        <v>10</v>
      </c>
      <c r="M1061" s="75" t="s">
        <v>997</v>
      </c>
      <c r="N1061" s="75" t="s">
        <v>998</v>
      </c>
      <c r="O1061" s="75" t="s">
        <v>999</v>
      </c>
      <c r="P1061" s="75" t="s">
        <v>257</v>
      </c>
      <c r="Q1061" s="77" t="s">
        <v>26</v>
      </c>
      <c r="R1061" s="77" t="s">
        <v>27</v>
      </c>
    </row>
    <row r="1062" spans="1:31" ht="21.75">
      <c r="A1062" s="89" t="s">
        <v>1667</v>
      </c>
      <c r="B1062" s="89"/>
      <c r="C1062" s="89"/>
      <c r="D1062" s="90"/>
      <c r="E1062" s="91"/>
      <c r="F1062" s="91"/>
      <c r="G1062" s="91"/>
      <c r="H1062" s="92"/>
      <c r="I1062" s="89"/>
      <c r="J1062" s="89"/>
      <c r="K1062" s="91"/>
      <c r="L1062" s="94" t="s">
        <v>16</v>
      </c>
      <c r="M1062" s="95" t="s">
        <v>1013</v>
      </c>
      <c r="N1062" s="95" t="s">
        <v>18</v>
      </c>
      <c r="O1062" s="95" t="s">
        <v>1014</v>
      </c>
      <c r="P1062" s="95" t="s">
        <v>7</v>
      </c>
      <c r="Q1062" s="94" t="s">
        <v>76</v>
      </c>
      <c r="R1062" s="94" t="s">
        <v>40</v>
      </c>
    </row>
    <row r="1063" spans="1:31" ht="21.75">
      <c r="A1063" s="74">
        <v>371</v>
      </c>
      <c r="B1063" s="75" t="s">
        <v>1120</v>
      </c>
      <c r="C1063" s="75" t="s">
        <v>96</v>
      </c>
      <c r="D1063" s="71">
        <v>36315</v>
      </c>
      <c r="E1063" s="76">
        <v>36315</v>
      </c>
      <c r="F1063" s="72"/>
      <c r="G1063" s="72"/>
      <c r="H1063" s="73"/>
      <c r="I1063" s="75" t="s">
        <v>2</v>
      </c>
      <c r="J1063" s="70"/>
      <c r="K1063" s="76">
        <v>48853</v>
      </c>
      <c r="L1063" s="77" t="s">
        <v>10</v>
      </c>
      <c r="M1063" s="75" t="s">
        <v>1121</v>
      </c>
      <c r="N1063" s="75" t="s">
        <v>609</v>
      </c>
      <c r="O1063" s="75" t="s">
        <v>1122</v>
      </c>
      <c r="P1063" s="75" t="s">
        <v>7</v>
      </c>
      <c r="Q1063" s="77" t="s">
        <v>83</v>
      </c>
      <c r="R1063" s="77" t="s">
        <v>8</v>
      </c>
    </row>
    <row r="1064" spans="1:31" ht="21.75">
      <c r="A1064" s="89" t="s">
        <v>1667</v>
      </c>
      <c r="B1064" s="89"/>
      <c r="C1064" s="89"/>
      <c r="D1064" s="90"/>
      <c r="E1064" s="91"/>
      <c r="F1064" s="91"/>
      <c r="G1064" s="91"/>
      <c r="H1064" s="92"/>
      <c r="I1064" s="89"/>
      <c r="J1064" s="89"/>
      <c r="K1064" s="91"/>
      <c r="L1064" s="94" t="s">
        <v>16</v>
      </c>
      <c r="M1064" s="95" t="s">
        <v>1053</v>
      </c>
      <c r="N1064" s="95" t="s">
        <v>18</v>
      </c>
      <c r="O1064" s="95" t="s">
        <v>1001</v>
      </c>
      <c r="P1064" s="95" t="s">
        <v>7</v>
      </c>
      <c r="Q1064" s="94" t="s">
        <v>32</v>
      </c>
      <c r="R1064" s="94" t="s">
        <v>79</v>
      </c>
    </row>
    <row r="1065" spans="1:31" ht="21.75">
      <c r="A1065" s="147">
        <v>372</v>
      </c>
      <c r="B1065" s="95" t="s">
        <v>1123</v>
      </c>
      <c r="C1065" s="95" t="s">
        <v>96</v>
      </c>
      <c r="D1065" s="90">
        <v>39387</v>
      </c>
      <c r="E1065" s="148">
        <v>39387</v>
      </c>
      <c r="F1065" s="91"/>
      <c r="G1065" s="91"/>
      <c r="H1065" s="92"/>
      <c r="I1065" s="95" t="s">
        <v>2210</v>
      </c>
      <c r="J1065" s="89"/>
      <c r="K1065" s="148">
        <v>44834</v>
      </c>
      <c r="L1065" s="94" t="s">
        <v>10</v>
      </c>
      <c r="M1065" s="95" t="s">
        <v>1061</v>
      </c>
      <c r="N1065" s="95" t="s">
        <v>609</v>
      </c>
      <c r="O1065" s="95" t="s">
        <v>1062</v>
      </c>
      <c r="P1065" s="95" t="s">
        <v>7</v>
      </c>
      <c r="Q1065" s="93"/>
      <c r="R1065" s="93"/>
    </row>
    <row r="1066" spans="1:31" ht="21.75">
      <c r="A1066" s="74">
        <v>373</v>
      </c>
      <c r="B1066" s="75" t="s">
        <v>1874</v>
      </c>
      <c r="C1066" s="75" t="s">
        <v>96</v>
      </c>
      <c r="D1066" s="71">
        <v>43221</v>
      </c>
      <c r="E1066" s="76">
        <v>43221</v>
      </c>
      <c r="F1066" s="72"/>
      <c r="G1066" s="72"/>
      <c r="H1066" s="73"/>
      <c r="I1066" s="75" t="s">
        <v>58</v>
      </c>
      <c r="J1066" s="70"/>
      <c r="K1066" s="76">
        <v>55427</v>
      </c>
      <c r="L1066" s="77" t="s">
        <v>10</v>
      </c>
      <c r="M1066" s="145" t="s">
        <v>1967</v>
      </c>
      <c r="N1066" s="75" t="s">
        <v>2082</v>
      </c>
      <c r="O1066" s="75" t="s">
        <v>1875</v>
      </c>
      <c r="P1066" s="75" t="s">
        <v>1784</v>
      </c>
      <c r="Q1066" s="77" t="s">
        <v>117</v>
      </c>
      <c r="R1066" s="77" t="s">
        <v>1768</v>
      </c>
      <c r="U1066" s="116"/>
      <c r="V1066" s="116"/>
      <c r="W1066" s="116"/>
      <c r="X1066" s="116"/>
      <c r="Y1066" s="116"/>
      <c r="Z1066" s="116"/>
      <c r="AA1066" s="116"/>
      <c r="AB1066" s="116"/>
    </row>
    <row r="1067" spans="1:31" ht="21.75">
      <c r="A1067" s="89" t="s">
        <v>1667</v>
      </c>
      <c r="B1067" s="89"/>
      <c r="C1067" s="89"/>
      <c r="D1067" s="90"/>
      <c r="E1067" s="91"/>
      <c r="F1067" s="91"/>
      <c r="G1067" s="91"/>
      <c r="H1067" s="92"/>
      <c r="I1067" s="89"/>
      <c r="J1067" s="89"/>
      <c r="K1067" s="91"/>
      <c r="L1067" s="94" t="s">
        <v>16</v>
      </c>
      <c r="M1067" s="95" t="s">
        <v>1876</v>
      </c>
      <c r="N1067" s="95" t="s">
        <v>69</v>
      </c>
      <c r="O1067" s="95" t="s">
        <v>1877</v>
      </c>
      <c r="P1067" s="95" t="s">
        <v>7</v>
      </c>
      <c r="Q1067" s="94" t="s">
        <v>72</v>
      </c>
      <c r="R1067" s="94" t="s">
        <v>73</v>
      </c>
      <c r="AC1067" s="116"/>
      <c r="AD1067" s="116"/>
      <c r="AE1067" s="116"/>
    </row>
    <row r="1068" spans="1:31" s="116" customFormat="1" ht="21.75">
      <c r="A1068" s="74">
        <v>374</v>
      </c>
      <c r="B1068" s="75" t="s">
        <v>2546</v>
      </c>
      <c r="C1068" s="75" t="s">
        <v>96</v>
      </c>
      <c r="D1068" s="71">
        <v>35905</v>
      </c>
      <c r="E1068" s="76">
        <v>35905</v>
      </c>
      <c r="F1068" s="72"/>
      <c r="G1068" s="72"/>
      <c r="H1068" s="73"/>
      <c r="I1068" s="75" t="s">
        <v>58</v>
      </c>
      <c r="J1068" s="70"/>
      <c r="K1068" s="76">
        <v>49949</v>
      </c>
      <c r="L1068" s="77" t="s">
        <v>10</v>
      </c>
      <c r="M1068" s="75" t="s">
        <v>1124</v>
      </c>
      <c r="N1068" s="75" t="s">
        <v>1903</v>
      </c>
      <c r="O1068" s="75" t="s">
        <v>1125</v>
      </c>
      <c r="P1068" s="75" t="s">
        <v>13</v>
      </c>
      <c r="Q1068" s="77" t="s">
        <v>41</v>
      </c>
      <c r="R1068" s="77" t="s">
        <v>194</v>
      </c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</row>
    <row r="1069" spans="1:31" ht="21.75">
      <c r="A1069" s="89" t="s">
        <v>1667</v>
      </c>
      <c r="B1069" s="89"/>
      <c r="C1069" s="89"/>
      <c r="D1069" s="90"/>
      <c r="E1069" s="91"/>
      <c r="F1069" s="91"/>
      <c r="G1069" s="91"/>
      <c r="H1069" s="92"/>
      <c r="I1069" s="89"/>
      <c r="J1069" s="89"/>
      <c r="K1069" s="91"/>
      <c r="L1069" s="94" t="s">
        <v>16</v>
      </c>
      <c r="M1069" s="95" t="s">
        <v>1006</v>
      </c>
      <c r="N1069" s="95" t="s">
        <v>606</v>
      </c>
      <c r="O1069" s="95" t="s">
        <v>70</v>
      </c>
      <c r="P1069" s="95" t="s">
        <v>190</v>
      </c>
      <c r="Q1069" s="94" t="s">
        <v>54</v>
      </c>
      <c r="R1069" s="94" t="s">
        <v>26</v>
      </c>
    </row>
    <row r="1070" spans="1:31" ht="21.75">
      <c r="A1070" s="74">
        <v>375</v>
      </c>
      <c r="B1070" s="75" t="s">
        <v>1126</v>
      </c>
      <c r="C1070" s="75" t="s">
        <v>96</v>
      </c>
      <c r="D1070" s="71">
        <v>38474</v>
      </c>
      <c r="E1070" s="76">
        <v>38474</v>
      </c>
      <c r="F1070" s="72"/>
      <c r="G1070" s="72"/>
      <c r="H1070" s="73"/>
      <c r="I1070" s="75" t="s">
        <v>58</v>
      </c>
      <c r="J1070" s="70"/>
      <c r="K1070" s="76">
        <v>48122</v>
      </c>
      <c r="L1070" s="77" t="s">
        <v>10</v>
      </c>
      <c r="M1070" s="75" t="s">
        <v>1127</v>
      </c>
      <c r="N1070" s="75" t="s">
        <v>126</v>
      </c>
      <c r="O1070" s="75" t="s">
        <v>544</v>
      </c>
      <c r="P1070" s="75" t="s">
        <v>257</v>
      </c>
      <c r="Q1070" s="77" t="s">
        <v>79</v>
      </c>
      <c r="R1070" s="77" t="s">
        <v>8</v>
      </c>
    </row>
    <row r="1071" spans="1:31" ht="21.75">
      <c r="A1071" s="89" t="s">
        <v>1667</v>
      </c>
      <c r="B1071" s="89"/>
      <c r="C1071" s="89"/>
      <c r="D1071" s="90"/>
      <c r="E1071" s="91"/>
      <c r="F1071" s="91"/>
      <c r="G1071" s="91"/>
      <c r="H1071" s="92"/>
      <c r="I1071" s="89"/>
      <c r="J1071" s="89"/>
      <c r="K1071" s="91"/>
      <c r="L1071" s="94" t="s">
        <v>16</v>
      </c>
      <c r="M1071" s="95" t="s">
        <v>543</v>
      </c>
      <c r="N1071" s="95" t="s">
        <v>69</v>
      </c>
      <c r="O1071" s="95" t="s">
        <v>544</v>
      </c>
      <c r="P1071" s="95" t="s">
        <v>31</v>
      </c>
      <c r="Q1071" s="94" t="s">
        <v>46</v>
      </c>
      <c r="R1071" s="94" t="s">
        <v>54</v>
      </c>
    </row>
    <row r="1072" spans="1:31" ht="21.75">
      <c r="A1072" s="74">
        <v>376</v>
      </c>
      <c r="B1072" s="75" t="s">
        <v>1128</v>
      </c>
      <c r="C1072" s="75" t="s">
        <v>96</v>
      </c>
      <c r="D1072" s="71">
        <v>42125</v>
      </c>
      <c r="E1072" s="76">
        <v>42125</v>
      </c>
      <c r="F1072" s="72"/>
      <c r="G1072" s="72"/>
      <c r="H1072" s="73"/>
      <c r="I1072" s="75" t="s">
        <v>58</v>
      </c>
      <c r="J1072" s="75" t="s">
        <v>131</v>
      </c>
      <c r="K1072" s="76">
        <v>53966</v>
      </c>
      <c r="L1072" s="77" t="s">
        <v>10</v>
      </c>
      <c r="M1072" s="75" t="s">
        <v>1068</v>
      </c>
      <c r="N1072" s="75" t="s">
        <v>126</v>
      </c>
      <c r="O1072" s="75" t="s">
        <v>70</v>
      </c>
      <c r="P1072" s="75" t="s">
        <v>7</v>
      </c>
      <c r="Q1072" s="77" t="s">
        <v>99</v>
      </c>
      <c r="R1072" s="77" t="s">
        <v>109</v>
      </c>
    </row>
    <row r="1073" spans="1:18" ht="21.75">
      <c r="A1073" s="89" t="s">
        <v>1667</v>
      </c>
      <c r="B1073" s="89"/>
      <c r="C1073" s="89"/>
      <c r="D1073" s="90"/>
      <c r="E1073" s="91"/>
      <c r="F1073" s="91"/>
      <c r="G1073" s="91"/>
      <c r="H1073" s="92"/>
      <c r="I1073" s="89"/>
      <c r="J1073" s="89"/>
      <c r="K1073" s="91"/>
      <c r="L1073" s="94" t="s">
        <v>16</v>
      </c>
      <c r="M1073" s="95" t="s">
        <v>68</v>
      </c>
      <c r="N1073" s="95" t="s">
        <v>69</v>
      </c>
      <c r="O1073" s="95" t="s">
        <v>70</v>
      </c>
      <c r="P1073" s="95" t="s">
        <v>7</v>
      </c>
      <c r="Q1073" s="94" t="s">
        <v>78</v>
      </c>
      <c r="R1073" s="94" t="s">
        <v>99</v>
      </c>
    </row>
    <row r="1074" spans="1:18" ht="21.75">
      <c r="A1074" s="74">
        <v>377</v>
      </c>
      <c r="B1074" s="75" t="s">
        <v>1129</v>
      </c>
      <c r="C1074" s="75" t="s">
        <v>96</v>
      </c>
      <c r="D1074" s="71">
        <v>41548</v>
      </c>
      <c r="E1074" s="76">
        <v>41548</v>
      </c>
      <c r="F1074" s="72"/>
      <c r="G1074" s="72"/>
      <c r="H1074" s="73"/>
      <c r="I1074" s="75" t="s">
        <v>58</v>
      </c>
      <c r="J1074" s="75" t="s">
        <v>131</v>
      </c>
      <c r="K1074" s="76">
        <v>51044</v>
      </c>
      <c r="L1074" s="77" t="s">
        <v>10</v>
      </c>
      <c r="M1074" s="75" t="s">
        <v>1130</v>
      </c>
      <c r="N1074" s="75" t="s">
        <v>2403</v>
      </c>
      <c r="O1074" s="75" t="s">
        <v>1131</v>
      </c>
      <c r="P1074" s="75" t="s">
        <v>770</v>
      </c>
      <c r="Q1074" s="77" t="s">
        <v>99</v>
      </c>
      <c r="R1074" s="77" t="s">
        <v>72</v>
      </c>
    </row>
    <row r="1075" spans="1:18" ht="21.75">
      <c r="A1075" s="70" t="s">
        <v>1667</v>
      </c>
      <c r="B1075" s="70"/>
      <c r="C1075" s="70"/>
      <c r="D1075" s="71"/>
      <c r="E1075" s="72"/>
      <c r="F1075" s="72"/>
      <c r="G1075" s="72"/>
      <c r="H1075" s="73"/>
      <c r="I1075" s="70"/>
      <c r="J1075" s="70"/>
      <c r="K1075" s="72"/>
      <c r="L1075" s="77" t="s">
        <v>10</v>
      </c>
      <c r="M1075" s="75" t="s">
        <v>1068</v>
      </c>
      <c r="N1075" s="75" t="s">
        <v>126</v>
      </c>
      <c r="O1075" s="75" t="s">
        <v>70</v>
      </c>
      <c r="P1075" s="75" t="s">
        <v>7</v>
      </c>
      <c r="Q1075" s="77" t="s">
        <v>194</v>
      </c>
      <c r="R1075" s="77" t="s">
        <v>38</v>
      </c>
    </row>
    <row r="1076" spans="1:18" ht="21.75">
      <c r="A1076" s="89" t="s">
        <v>1667</v>
      </c>
      <c r="B1076" s="89"/>
      <c r="C1076" s="89"/>
      <c r="D1076" s="90"/>
      <c r="E1076" s="91"/>
      <c r="F1076" s="91"/>
      <c r="G1076" s="91"/>
      <c r="H1076" s="92"/>
      <c r="I1076" s="89"/>
      <c r="J1076" s="89"/>
      <c r="K1076" s="91"/>
      <c r="L1076" s="94" t="s">
        <v>16</v>
      </c>
      <c r="M1076" s="95" t="s">
        <v>68</v>
      </c>
      <c r="N1076" s="95" t="s">
        <v>69</v>
      </c>
      <c r="O1076" s="95" t="s">
        <v>70</v>
      </c>
      <c r="P1076" s="95" t="s">
        <v>7</v>
      </c>
      <c r="Q1076" s="94" t="s">
        <v>40</v>
      </c>
      <c r="R1076" s="94" t="s">
        <v>64</v>
      </c>
    </row>
    <row r="1077" spans="1:18" ht="21.75">
      <c r="A1077" s="74">
        <v>378</v>
      </c>
      <c r="B1077" s="75" t="s">
        <v>1134</v>
      </c>
      <c r="C1077" s="75" t="s">
        <v>96</v>
      </c>
      <c r="D1077" s="71">
        <v>35808</v>
      </c>
      <c r="E1077" s="76">
        <v>35808</v>
      </c>
      <c r="F1077" s="72"/>
      <c r="G1077" s="72"/>
      <c r="H1077" s="73"/>
      <c r="I1077" s="75" t="s">
        <v>58</v>
      </c>
      <c r="J1077" s="70"/>
      <c r="K1077" s="76">
        <v>48488</v>
      </c>
      <c r="L1077" s="77" t="s">
        <v>10</v>
      </c>
      <c r="M1077" s="75" t="s">
        <v>983</v>
      </c>
      <c r="N1077" s="75" t="s">
        <v>126</v>
      </c>
      <c r="O1077" s="75" t="s">
        <v>984</v>
      </c>
      <c r="P1077" s="75" t="s">
        <v>87</v>
      </c>
      <c r="Q1077" s="77" t="s">
        <v>26</v>
      </c>
      <c r="R1077" s="77" t="s">
        <v>27</v>
      </c>
    </row>
    <row r="1078" spans="1:18" ht="21.75">
      <c r="A1078" s="89" t="s">
        <v>1667</v>
      </c>
      <c r="B1078" s="89"/>
      <c r="C1078" s="89"/>
      <c r="D1078" s="90"/>
      <c r="E1078" s="91"/>
      <c r="F1078" s="91"/>
      <c r="G1078" s="91"/>
      <c r="H1078" s="92"/>
      <c r="I1078" s="89"/>
      <c r="J1078" s="89"/>
      <c r="K1078" s="91"/>
      <c r="L1078" s="94" t="s">
        <v>16</v>
      </c>
      <c r="M1078" s="95" t="s">
        <v>68</v>
      </c>
      <c r="N1078" s="95" t="s">
        <v>69</v>
      </c>
      <c r="O1078" s="95" t="s">
        <v>70</v>
      </c>
      <c r="P1078" s="95" t="s">
        <v>7</v>
      </c>
      <c r="Q1078" s="94" t="s">
        <v>47</v>
      </c>
      <c r="R1078" s="94" t="s">
        <v>83</v>
      </c>
    </row>
    <row r="1079" spans="1:18" ht="21.75">
      <c r="A1079" s="74">
        <v>379</v>
      </c>
      <c r="B1079" s="75" t="s">
        <v>2132</v>
      </c>
      <c r="C1079" s="75" t="s">
        <v>96</v>
      </c>
      <c r="D1079" s="71">
        <v>43620</v>
      </c>
      <c r="E1079" s="76">
        <v>43620</v>
      </c>
      <c r="F1079" s="72"/>
      <c r="G1079" s="72"/>
      <c r="H1079" s="73"/>
      <c r="I1079" s="75" t="s">
        <v>58</v>
      </c>
      <c r="J1079" s="70"/>
      <c r="K1079" s="76">
        <v>54697</v>
      </c>
      <c r="L1079" s="77" t="s">
        <v>10</v>
      </c>
      <c r="M1079" s="75" t="s">
        <v>2141</v>
      </c>
      <c r="N1079" s="75" t="s">
        <v>126</v>
      </c>
      <c r="O1079" s="75" t="s">
        <v>2142</v>
      </c>
      <c r="P1079" s="75" t="s">
        <v>7</v>
      </c>
      <c r="Q1079" s="77" t="s">
        <v>167</v>
      </c>
      <c r="R1079" s="77" t="s">
        <v>2042</v>
      </c>
    </row>
    <row r="1080" spans="1:18" ht="21.75">
      <c r="A1080" s="89" t="s">
        <v>1667</v>
      </c>
      <c r="B1080" s="89"/>
      <c r="C1080" s="89"/>
      <c r="D1080" s="90"/>
      <c r="E1080" s="91"/>
      <c r="F1080" s="91"/>
      <c r="G1080" s="91"/>
      <c r="H1080" s="92"/>
      <c r="I1080" s="89"/>
      <c r="J1080" s="89"/>
      <c r="K1080" s="91"/>
      <c r="L1080" s="94" t="s">
        <v>16</v>
      </c>
      <c r="M1080" s="95" t="s">
        <v>68</v>
      </c>
      <c r="N1080" s="95" t="s">
        <v>69</v>
      </c>
      <c r="O1080" s="95" t="s">
        <v>70</v>
      </c>
      <c r="P1080" s="95" t="s">
        <v>7</v>
      </c>
      <c r="Q1080" s="94" t="s">
        <v>121</v>
      </c>
      <c r="R1080" s="94" t="s">
        <v>60</v>
      </c>
    </row>
    <row r="1081" spans="1:18" ht="21.75">
      <c r="A1081" s="74">
        <v>380</v>
      </c>
      <c r="B1081" s="75" t="s">
        <v>1135</v>
      </c>
      <c r="C1081" s="75" t="s">
        <v>96</v>
      </c>
      <c r="D1081" s="71">
        <v>34830</v>
      </c>
      <c r="E1081" s="76">
        <v>34830</v>
      </c>
      <c r="F1081" s="72"/>
      <c r="G1081" s="72"/>
      <c r="H1081" s="73"/>
      <c r="I1081" s="75" t="s">
        <v>2</v>
      </c>
      <c r="J1081" s="70"/>
      <c r="K1081" s="76">
        <v>48853</v>
      </c>
      <c r="L1081" s="77" t="s">
        <v>10</v>
      </c>
      <c r="M1081" s="75" t="s">
        <v>1101</v>
      </c>
      <c r="N1081" s="75" t="s">
        <v>1032</v>
      </c>
      <c r="O1081" s="75" t="s">
        <v>1047</v>
      </c>
      <c r="P1081" s="75" t="s">
        <v>53</v>
      </c>
      <c r="Q1081" s="77" t="s">
        <v>83</v>
      </c>
      <c r="R1081" s="77" t="s">
        <v>41</v>
      </c>
    </row>
    <row r="1082" spans="1:18" ht="21.75">
      <c r="A1082" s="89" t="s">
        <v>1667</v>
      </c>
      <c r="B1082" s="89"/>
      <c r="C1082" s="89"/>
      <c r="D1082" s="90"/>
      <c r="E1082" s="91"/>
      <c r="F1082" s="91"/>
      <c r="G1082" s="91"/>
      <c r="H1082" s="92"/>
      <c r="I1082" s="89"/>
      <c r="J1082" s="89"/>
      <c r="K1082" s="91"/>
      <c r="L1082" s="94" t="s">
        <v>16</v>
      </c>
      <c r="M1082" s="95" t="s">
        <v>1102</v>
      </c>
      <c r="N1082" s="95" t="s">
        <v>1008</v>
      </c>
      <c r="O1082" s="95" t="s">
        <v>1047</v>
      </c>
      <c r="P1082" s="95" t="s">
        <v>53</v>
      </c>
      <c r="Q1082" s="94" t="s">
        <v>32</v>
      </c>
      <c r="R1082" s="94" t="s">
        <v>79</v>
      </c>
    </row>
    <row r="1083" spans="1:18" ht="21.75">
      <c r="A1083" s="74">
        <v>381</v>
      </c>
      <c r="B1083" s="75" t="s">
        <v>1968</v>
      </c>
      <c r="C1083" s="75" t="s">
        <v>96</v>
      </c>
      <c r="D1083" s="71">
        <v>43313</v>
      </c>
      <c r="E1083" s="76">
        <v>43313</v>
      </c>
      <c r="F1083" s="72"/>
      <c r="G1083" s="72"/>
      <c r="H1083" s="73"/>
      <c r="I1083" s="75" t="s">
        <v>58</v>
      </c>
      <c r="J1083" s="70"/>
      <c r="K1083" s="76">
        <v>55427</v>
      </c>
      <c r="L1083" s="77" t="s">
        <v>10</v>
      </c>
      <c r="M1083" s="75" t="s">
        <v>1969</v>
      </c>
      <c r="N1083" s="75" t="s">
        <v>1955</v>
      </c>
      <c r="O1083" s="75" t="s">
        <v>1970</v>
      </c>
      <c r="P1083" s="75" t="s">
        <v>53</v>
      </c>
      <c r="Q1083" s="77" t="s">
        <v>117</v>
      </c>
      <c r="R1083" s="77" t="s">
        <v>1837</v>
      </c>
    </row>
    <row r="1084" spans="1:18" ht="21.75">
      <c r="A1084" s="89" t="s">
        <v>1667</v>
      </c>
      <c r="B1084" s="89"/>
      <c r="C1084" s="89"/>
      <c r="D1084" s="90"/>
      <c r="E1084" s="91"/>
      <c r="F1084" s="91"/>
      <c r="G1084" s="91"/>
      <c r="H1084" s="92"/>
      <c r="I1084" s="89"/>
      <c r="J1084" s="89"/>
      <c r="K1084" s="91"/>
      <c r="L1084" s="94" t="s">
        <v>16</v>
      </c>
      <c r="M1084" s="95" t="s">
        <v>1971</v>
      </c>
      <c r="N1084" s="95" t="s">
        <v>1008</v>
      </c>
      <c r="O1084" s="95" t="s">
        <v>1034</v>
      </c>
      <c r="P1084" s="95" t="s">
        <v>53</v>
      </c>
      <c r="Q1084" s="94" t="s">
        <v>99</v>
      </c>
      <c r="R1084" s="94" t="s">
        <v>167</v>
      </c>
    </row>
    <row r="1085" spans="1:18" ht="21.75">
      <c r="A1085" s="74">
        <v>382</v>
      </c>
      <c r="B1085" s="75" t="s">
        <v>1136</v>
      </c>
      <c r="C1085" s="75" t="s">
        <v>96</v>
      </c>
      <c r="D1085" s="71">
        <v>36242</v>
      </c>
      <c r="E1085" s="76">
        <v>36242</v>
      </c>
      <c r="F1085" s="72"/>
      <c r="G1085" s="72"/>
      <c r="H1085" s="73"/>
      <c r="I1085" s="75" t="s">
        <v>2</v>
      </c>
      <c r="J1085" s="70"/>
      <c r="K1085" s="76">
        <v>50314</v>
      </c>
      <c r="L1085" s="77" t="s">
        <v>10</v>
      </c>
      <c r="M1085" s="75" t="s">
        <v>1137</v>
      </c>
      <c r="N1085" s="75" t="s">
        <v>1032</v>
      </c>
      <c r="O1085" s="75" t="s">
        <v>1138</v>
      </c>
      <c r="P1085" s="75" t="s">
        <v>53</v>
      </c>
      <c r="Q1085" s="77" t="s">
        <v>64</v>
      </c>
      <c r="R1085" s="77" t="s">
        <v>78</v>
      </c>
    </row>
    <row r="1086" spans="1:18" ht="21.75">
      <c r="A1086" s="89" t="s">
        <v>1667</v>
      </c>
      <c r="B1086" s="89"/>
      <c r="C1086" s="89"/>
      <c r="D1086" s="90"/>
      <c r="E1086" s="91"/>
      <c r="F1086" s="91"/>
      <c r="G1086" s="91"/>
      <c r="H1086" s="92"/>
      <c r="I1086" s="89"/>
      <c r="J1086" s="89"/>
      <c r="K1086" s="91"/>
      <c r="L1086" s="94" t="s">
        <v>16</v>
      </c>
      <c r="M1086" s="95" t="s">
        <v>1139</v>
      </c>
      <c r="N1086" s="95" t="s">
        <v>606</v>
      </c>
      <c r="O1086" s="95" t="s">
        <v>1140</v>
      </c>
      <c r="P1086" s="95" t="s">
        <v>1141</v>
      </c>
      <c r="Q1086" s="94" t="s">
        <v>79</v>
      </c>
      <c r="R1086" s="94" t="s">
        <v>8</v>
      </c>
    </row>
    <row r="1087" spans="1:18" ht="21.75">
      <c r="A1087" s="74">
        <v>383</v>
      </c>
      <c r="B1087" s="75" t="s">
        <v>1142</v>
      </c>
      <c r="C1087" s="75" t="s">
        <v>96</v>
      </c>
      <c r="D1087" s="71">
        <v>42373</v>
      </c>
      <c r="E1087" s="76">
        <v>42373</v>
      </c>
      <c r="F1087" s="72"/>
      <c r="G1087" s="72"/>
      <c r="H1087" s="73"/>
      <c r="I1087" s="75" t="s">
        <v>58</v>
      </c>
      <c r="J1087" s="75" t="s">
        <v>837</v>
      </c>
      <c r="K1087" s="76">
        <v>53236</v>
      </c>
      <c r="L1087" s="77" t="s">
        <v>10</v>
      </c>
      <c r="M1087" s="75" t="s">
        <v>1143</v>
      </c>
      <c r="N1087" s="75" t="s">
        <v>126</v>
      </c>
      <c r="O1087" s="75" t="s">
        <v>1144</v>
      </c>
      <c r="P1087" s="75" t="s">
        <v>257</v>
      </c>
      <c r="Q1087" s="77" t="s">
        <v>60</v>
      </c>
      <c r="R1087" s="77" t="s">
        <v>73</v>
      </c>
    </row>
    <row r="1088" spans="1:18" ht="21.75">
      <c r="A1088" s="89" t="s">
        <v>1667</v>
      </c>
      <c r="B1088" s="89"/>
      <c r="C1088" s="89"/>
      <c r="D1088" s="90"/>
      <c r="E1088" s="91"/>
      <c r="F1088" s="91"/>
      <c r="G1088" s="91"/>
      <c r="H1088" s="92"/>
      <c r="I1088" s="89"/>
      <c r="J1088" s="89"/>
      <c r="K1088" s="91"/>
      <c r="L1088" s="94" t="s">
        <v>16</v>
      </c>
      <c r="M1088" s="95" t="s">
        <v>68</v>
      </c>
      <c r="N1088" s="95" t="s">
        <v>69</v>
      </c>
      <c r="O1088" s="95" t="s">
        <v>70</v>
      </c>
      <c r="P1088" s="95" t="s">
        <v>7</v>
      </c>
      <c r="Q1088" s="94" t="s">
        <v>9</v>
      </c>
      <c r="R1088" s="94" t="s">
        <v>121</v>
      </c>
    </row>
    <row r="1089" spans="1:18" ht="21.75">
      <c r="A1089" s="74">
        <v>384</v>
      </c>
      <c r="B1089" s="75" t="s">
        <v>1145</v>
      </c>
      <c r="C1089" s="75" t="s">
        <v>96</v>
      </c>
      <c r="D1089" s="71">
        <v>42416</v>
      </c>
      <c r="E1089" s="76">
        <v>42416</v>
      </c>
      <c r="F1089" s="72"/>
      <c r="G1089" s="72"/>
      <c r="H1089" s="73"/>
      <c r="I1089" s="75" t="s">
        <v>58</v>
      </c>
      <c r="J1089" s="70"/>
      <c r="K1089" s="76">
        <v>52505</v>
      </c>
      <c r="L1089" s="77" t="s">
        <v>10</v>
      </c>
      <c r="M1089" s="75" t="s">
        <v>1146</v>
      </c>
      <c r="N1089" s="75" t="s">
        <v>126</v>
      </c>
      <c r="O1089" s="75" t="s">
        <v>1147</v>
      </c>
      <c r="P1089" s="75" t="s">
        <v>257</v>
      </c>
      <c r="Q1089" s="77" t="s">
        <v>121</v>
      </c>
      <c r="R1089" s="77" t="s">
        <v>72</v>
      </c>
    </row>
    <row r="1090" spans="1:18" ht="21.75">
      <c r="A1090" s="89" t="s">
        <v>1667</v>
      </c>
      <c r="B1090" s="89"/>
      <c r="C1090" s="89"/>
      <c r="D1090" s="90"/>
      <c r="E1090" s="91"/>
      <c r="F1090" s="91"/>
      <c r="G1090" s="91"/>
      <c r="H1090" s="92"/>
      <c r="I1090" s="89"/>
      <c r="J1090" s="89"/>
      <c r="K1090" s="91"/>
      <c r="L1090" s="94" t="s">
        <v>16</v>
      </c>
      <c r="M1090" s="95" t="s">
        <v>1046</v>
      </c>
      <c r="N1090" s="95" t="s">
        <v>69</v>
      </c>
      <c r="O1090" s="95" t="s">
        <v>1047</v>
      </c>
      <c r="P1090" s="95" t="s">
        <v>7</v>
      </c>
      <c r="Q1090" s="94" t="s">
        <v>64</v>
      </c>
      <c r="R1090" s="94" t="s">
        <v>59</v>
      </c>
    </row>
    <row r="1091" spans="1:18" ht="21.75">
      <c r="A1091" s="74">
        <v>385</v>
      </c>
      <c r="B1091" s="75" t="s">
        <v>2547</v>
      </c>
      <c r="C1091" s="75" t="s">
        <v>96</v>
      </c>
      <c r="D1091" s="71">
        <v>44866</v>
      </c>
      <c r="E1091" s="76">
        <v>44866</v>
      </c>
      <c r="F1091" s="72"/>
      <c r="G1091" s="72"/>
      <c r="H1091" s="73"/>
      <c r="I1091" s="75" t="s">
        <v>2210</v>
      </c>
      <c r="J1091" s="70"/>
      <c r="K1091" s="76">
        <v>55427</v>
      </c>
      <c r="L1091" s="77" t="s">
        <v>10</v>
      </c>
      <c r="M1091" s="75" t="s">
        <v>1068</v>
      </c>
      <c r="N1091" s="75" t="s">
        <v>126</v>
      </c>
      <c r="O1091" s="75" t="s">
        <v>70</v>
      </c>
      <c r="P1091" s="75" t="s">
        <v>7</v>
      </c>
      <c r="Q1091" s="77" t="s">
        <v>27</v>
      </c>
      <c r="R1091" s="77" t="s">
        <v>121</v>
      </c>
    </row>
    <row r="1092" spans="1:18" ht="21.75">
      <c r="A1092" s="89" t="s">
        <v>1667</v>
      </c>
      <c r="B1092" s="89"/>
      <c r="C1092" s="89"/>
      <c r="D1092" s="90"/>
      <c r="E1092" s="91"/>
      <c r="F1092" s="91"/>
      <c r="G1092" s="91"/>
      <c r="H1092" s="92"/>
      <c r="I1092" s="89"/>
      <c r="J1092" s="89"/>
      <c r="K1092" s="91"/>
      <c r="L1092" s="94" t="s">
        <v>16</v>
      </c>
      <c r="M1092" s="95" t="s">
        <v>68</v>
      </c>
      <c r="N1092" s="95" t="s">
        <v>69</v>
      </c>
      <c r="O1092" s="95" t="s">
        <v>70</v>
      </c>
      <c r="P1092" s="95" t="s">
        <v>7</v>
      </c>
      <c r="Q1092" s="94" t="s">
        <v>15</v>
      </c>
      <c r="R1092" s="94" t="s">
        <v>47</v>
      </c>
    </row>
    <row r="1093" spans="1:18" ht="43.5">
      <c r="A1093" s="143">
        <v>386</v>
      </c>
      <c r="B1093" s="110" t="s">
        <v>2133</v>
      </c>
      <c r="C1093" s="110" t="s">
        <v>96</v>
      </c>
      <c r="D1093" s="111">
        <v>43696</v>
      </c>
      <c r="E1093" s="112">
        <v>43696</v>
      </c>
      <c r="F1093" s="112"/>
      <c r="G1093" s="112"/>
      <c r="H1093" s="113"/>
      <c r="I1093" s="110" t="s">
        <v>58</v>
      </c>
      <c r="J1093" s="110"/>
      <c r="K1093" s="112">
        <v>55427</v>
      </c>
      <c r="L1093" s="114" t="s">
        <v>10</v>
      </c>
      <c r="M1093" s="115" t="s">
        <v>2548</v>
      </c>
      <c r="N1093" s="110" t="s">
        <v>2144</v>
      </c>
      <c r="O1093" s="110" t="s">
        <v>2145</v>
      </c>
      <c r="P1093" s="110" t="s">
        <v>311</v>
      </c>
      <c r="Q1093" s="114" t="s">
        <v>1768</v>
      </c>
      <c r="R1093" s="114" t="s">
        <v>2042</v>
      </c>
    </row>
    <row r="1094" spans="1:18" ht="21.75">
      <c r="A1094" s="89" t="s">
        <v>1667</v>
      </c>
      <c r="B1094" s="89"/>
      <c r="C1094" s="89"/>
      <c r="D1094" s="90"/>
      <c r="E1094" s="91"/>
      <c r="F1094" s="91"/>
      <c r="G1094" s="91"/>
      <c r="H1094" s="92"/>
      <c r="I1094" s="89"/>
      <c r="J1094" s="89"/>
      <c r="K1094" s="91"/>
      <c r="L1094" s="94" t="s">
        <v>16</v>
      </c>
      <c r="M1094" s="95" t="s">
        <v>2146</v>
      </c>
      <c r="N1094" s="95" t="s">
        <v>69</v>
      </c>
      <c r="O1094" s="95" t="s">
        <v>1331</v>
      </c>
      <c r="P1094" s="95" t="s">
        <v>120</v>
      </c>
      <c r="Q1094" s="94" t="s">
        <v>99</v>
      </c>
      <c r="R1094" s="94" t="s">
        <v>167</v>
      </c>
    </row>
    <row r="1095" spans="1:18" ht="21.75">
      <c r="A1095" s="74">
        <v>387</v>
      </c>
      <c r="B1095" s="75" t="s">
        <v>1148</v>
      </c>
      <c r="C1095" s="75" t="s">
        <v>96</v>
      </c>
      <c r="D1095" s="71">
        <v>34838</v>
      </c>
      <c r="E1095" s="76">
        <v>34838</v>
      </c>
      <c r="F1095" s="72"/>
      <c r="G1095" s="72"/>
      <c r="H1095" s="73"/>
      <c r="I1095" s="75" t="s">
        <v>58</v>
      </c>
      <c r="J1095" s="70"/>
      <c r="K1095" s="76">
        <v>48488</v>
      </c>
      <c r="L1095" s="77" t="s">
        <v>10</v>
      </c>
      <c r="M1095" s="75" t="s">
        <v>983</v>
      </c>
      <c r="N1095" s="75" t="s">
        <v>126</v>
      </c>
      <c r="O1095" s="75" t="s">
        <v>984</v>
      </c>
      <c r="P1095" s="75" t="s">
        <v>257</v>
      </c>
      <c r="Q1095" s="77" t="s">
        <v>83</v>
      </c>
      <c r="R1095" s="77" t="s">
        <v>41</v>
      </c>
    </row>
    <row r="1096" spans="1:18" ht="21.75">
      <c r="A1096" s="89" t="s">
        <v>1667</v>
      </c>
      <c r="B1096" s="89"/>
      <c r="C1096" s="89"/>
      <c r="D1096" s="90"/>
      <c r="E1096" s="91"/>
      <c r="F1096" s="91"/>
      <c r="G1096" s="91"/>
      <c r="H1096" s="92"/>
      <c r="I1096" s="89"/>
      <c r="J1096" s="89"/>
      <c r="K1096" s="91"/>
      <c r="L1096" s="94" t="s">
        <v>16</v>
      </c>
      <c r="M1096" s="95" t="s">
        <v>1046</v>
      </c>
      <c r="N1096" s="95" t="s">
        <v>69</v>
      </c>
      <c r="O1096" s="95" t="s">
        <v>1047</v>
      </c>
      <c r="P1096" s="95" t="s">
        <v>157</v>
      </c>
      <c r="Q1096" s="94" t="s">
        <v>32</v>
      </c>
      <c r="R1096" s="94" t="s">
        <v>79</v>
      </c>
    </row>
    <row r="1097" spans="1:18" ht="21.75">
      <c r="A1097" s="74">
        <v>388</v>
      </c>
      <c r="B1097" s="75" t="s">
        <v>1149</v>
      </c>
      <c r="C1097" s="75" t="s">
        <v>96</v>
      </c>
      <c r="D1097" s="71">
        <v>42221</v>
      </c>
      <c r="E1097" s="76">
        <v>42221</v>
      </c>
      <c r="F1097" s="72"/>
      <c r="G1097" s="72"/>
      <c r="H1097" s="73"/>
      <c r="I1097" s="75" t="s">
        <v>58</v>
      </c>
      <c r="J1097" s="75" t="s">
        <v>131</v>
      </c>
      <c r="K1097" s="76">
        <v>53236</v>
      </c>
      <c r="L1097" s="77" t="s">
        <v>10</v>
      </c>
      <c r="M1097" s="75" t="s">
        <v>1080</v>
      </c>
      <c r="N1097" s="75" t="s">
        <v>126</v>
      </c>
      <c r="O1097" s="75" t="s">
        <v>1081</v>
      </c>
      <c r="P1097" s="75" t="s">
        <v>7</v>
      </c>
      <c r="Q1097" s="77" t="s">
        <v>38</v>
      </c>
      <c r="R1097" s="77" t="s">
        <v>109</v>
      </c>
    </row>
    <row r="1098" spans="1:18" ht="21.75">
      <c r="A1098" s="89" t="s">
        <v>1667</v>
      </c>
      <c r="B1098" s="89"/>
      <c r="C1098" s="89"/>
      <c r="D1098" s="90"/>
      <c r="E1098" s="91"/>
      <c r="F1098" s="91"/>
      <c r="G1098" s="91"/>
      <c r="H1098" s="92"/>
      <c r="I1098" s="89"/>
      <c r="J1098" s="89"/>
      <c r="K1098" s="91"/>
      <c r="L1098" s="94" t="s">
        <v>16</v>
      </c>
      <c r="M1098" s="95" t="s">
        <v>1013</v>
      </c>
      <c r="N1098" s="95" t="s">
        <v>18</v>
      </c>
      <c r="O1098" s="95" t="s">
        <v>1014</v>
      </c>
      <c r="P1098" s="95" t="s">
        <v>7</v>
      </c>
      <c r="Q1098" s="94" t="s">
        <v>9</v>
      </c>
      <c r="R1098" s="94" t="s">
        <v>121</v>
      </c>
    </row>
    <row r="1099" spans="1:18" ht="21.75">
      <c r="A1099" s="74">
        <v>389</v>
      </c>
      <c r="B1099" s="75" t="s">
        <v>1150</v>
      </c>
      <c r="C1099" s="75" t="s">
        <v>96</v>
      </c>
      <c r="D1099" s="71">
        <v>39458</v>
      </c>
      <c r="E1099" s="76">
        <v>39458</v>
      </c>
      <c r="F1099" s="72"/>
      <c r="G1099" s="72"/>
      <c r="H1099" s="73"/>
      <c r="I1099" s="75" t="s">
        <v>58</v>
      </c>
      <c r="J1099" s="70"/>
      <c r="K1099" s="76">
        <v>51410</v>
      </c>
      <c r="L1099" s="77" t="s">
        <v>10</v>
      </c>
      <c r="M1099" s="75" t="s">
        <v>1061</v>
      </c>
      <c r="N1099" s="75" t="s">
        <v>609</v>
      </c>
      <c r="O1099" s="75" t="s">
        <v>1062</v>
      </c>
      <c r="P1099" s="75" t="s">
        <v>7</v>
      </c>
      <c r="Q1099" s="77" t="s">
        <v>9</v>
      </c>
      <c r="R1099" s="77" t="s">
        <v>78</v>
      </c>
    </row>
    <row r="1100" spans="1:18" ht="21.75">
      <c r="A1100" s="89" t="s">
        <v>1667</v>
      </c>
      <c r="B1100" s="89"/>
      <c r="C1100" s="89"/>
      <c r="D1100" s="90"/>
      <c r="E1100" s="91"/>
      <c r="F1100" s="91"/>
      <c r="G1100" s="91"/>
      <c r="H1100" s="92"/>
      <c r="I1100" s="89"/>
      <c r="J1100" s="89"/>
      <c r="K1100" s="91"/>
      <c r="L1100" s="94" t="s">
        <v>16</v>
      </c>
      <c r="M1100" s="95" t="s">
        <v>68</v>
      </c>
      <c r="N1100" s="95" t="s">
        <v>69</v>
      </c>
      <c r="O1100" s="95" t="s">
        <v>70</v>
      </c>
      <c r="P1100" s="95" t="s">
        <v>7</v>
      </c>
      <c r="Q1100" s="94" t="s">
        <v>26</v>
      </c>
      <c r="R1100" s="94" t="s">
        <v>27</v>
      </c>
    </row>
    <row r="1101" spans="1:18" ht="21.75">
      <c r="A1101" s="74">
        <v>390</v>
      </c>
      <c r="B1101" s="75" t="s">
        <v>1972</v>
      </c>
      <c r="C1101" s="75" t="s">
        <v>96</v>
      </c>
      <c r="D1101" s="71">
        <v>43313</v>
      </c>
      <c r="E1101" s="76">
        <v>43313</v>
      </c>
      <c r="F1101" s="72"/>
      <c r="G1101" s="72"/>
      <c r="H1101" s="73"/>
      <c r="I1101" s="75" t="s">
        <v>58</v>
      </c>
      <c r="J1101" s="70"/>
      <c r="K1101" s="76">
        <v>54332</v>
      </c>
      <c r="L1101" s="77" t="s">
        <v>10</v>
      </c>
      <c r="M1101" s="75" t="s">
        <v>1061</v>
      </c>
      <c r="N1101" s="75" t="s">
        <v>609</v>
      </c>
      <c r="O1101" s="75" t="s">
        <v>1062</v>
      </c>
      <c r="P1101" s="75" t="s">
        <v>7</v>
      </c>
      <c r="Q1101" s="77" t="s">
        <v>72</v>
      </c>
      <c r="R1101" s="77" t="s">
        <v>109</v>
      </c>
    </row>
    <row r="1102" spans="1:18" ht="21.75">
      <c r="A1102" s="89" t="s">
        <v>1667</v>
      </c>
      <c r="B1102" s="89"/>
      <c r="C1102" s="89"/>
      <c r="D1102" s="90"/>
      <c r="E1102" s="91"/>
      <c r="F1102" s="91"/>
      <c r="G1102" s="91"/>
      <c r="H1102" s="92"/>
      <c r="I1102" s="89"/>
      <c r="J1102" s="89"/>
      <c r="K1102" s="91"/>
      <c r="L1102" s="94" t="s">
        <v>16</v>
      </c>
      <c r="M1102" s="95" t="s">
        <v>68</v>
      </c>
      <c r="N1102" s="95" t="s">
        <v>69</v>
      </c>
      <c r="O1102" s="95" t="s">
        <v>70</v>
      </c>
      <c r="P1102" s="95" t="s">
        <v>7</v>
      </c>
      <c r="Q1102" s="94" t="s">
        <v>59</v>
      </c>
      <c r="R1102" s="94" t="s">
        <v>72</v>
      </c>
    </row>
    <row r="1103" spans="1:18" ht="21.75">
      <c r="A1103" s="74">
        <v>391</v>
      </c>
      <c r="B1103" s="75" t="s">
        <v>1151</v>
      </c>
      <c r="C1103" s="75" t="s">
        <v>96</v>
      </c>
      <c r="D1103" s="71">
        <v>42095</v>
      </c>
      <c r="E1103" s="76">
        <v>42095</v>
      </c>
      <c r="F1103" s="72"/>
      <c r="G1103" s="72"/>
      <c r="H1103" s="73"/>
      <c r="I1103" s="75" t="s">
        <v>58</v>
      </c>
      <c r="J1103" s="75" t="s">
        <v>1152</v>
      </c>
      <c r="K1103" s="76">
        <v>52505</v>
      </c>
      <c r="L1103" s="77" t="s">
        <v>10</v>
      </c>
      <c r="M1103" s="75" t="s">
        <v>1153</v>
      </c>
      <c r="N1103" s="75" t="s">
        <v>609</v>
      </c>
      <c r="O1103" s="75" t="s">
        <v>1005</v>
      </c>
      <c r="P1103" s="75" t="s">
        <v>7</v>
      </c>
      <c r="Q1103" s="77" t="s">
        <v>78</v>
      </c>
      <c r="R1103" s="77" t="s">
        <v>99</v>
      </c>
    </row>
    <row r="1104" spans="1:18" ht="21.75">
      <c r="A1104" s="89" t="s">
        <v>1667</v>
      </c>
      <c r="B1104" s="89"/>
      <c r="C1104" s="89"/>
      <c r="D1104" s="90"/>
      <c r="E1104" s="91"/>
      <c r="F1104" s="91"/>
      <c r="G1104" s="91"/>
      <c r="H1104" s="92"/>
      <c r="I1104" s="89"/>
      <c r="J1104" s="89"/>
      <c r="K1104" s="91"/>
      <c r="L1104" s="94" t="s">
        <v>16</v>
      </c>
      <c r="M1104" s="95" t="s">
        <v>1154</v>
      </c>
      <c r="N1104" s="95" t="s">
        <v>169</v>
      </c>
      <c r="O1104" s="95" t="s">
        <v>1047</v>
      </c>
      <c r="P1104" s="95" t="s">
        <v>7</v>
      </c>
      <c r="Q1104" s="94" t="s">
        <v>64</v>
      </c>
      <c r="R1104" s="94" t="s">
        <v>78</v>
      </c>
    </row>
    <row r="1105" spans="1:18" ht="21.75">
      <c r="A1105" s="129">
        <v>392</v>
      </c>
      <c r="B1105" s="130" t="s">
        <v>1800</v>
      </c>
      <c r="C1105" s="130" t="s">
        <v>96</v>
      </c>
      <c r="D1105" s="131">
        <v>42795</v>
      </c>
      <c r="E1105" s="132">
        <v>42795</v>
      </c>
      <c r="F1105" s="133"/>
      <c r="G1105" s="133"/>
      <c r="H1105" s="134"/>
      <c r="I1105" s="130" t="s">
        <v>58</v>
      </c>
      <c r="J1105" s="135"/>
      <c r="K1105" s="132">
        <v>52140</v>
      </c>
      <c r="L1105" s="136" t="s">
        <v>10</v>
      </c>
      <c r="M1105" s="130" t="s">
        <v>1064</v>
      </c>
      <c r="N1105" s="130" t="s">
        <v>126</v>
      </c>
      <c r="O1105" s="130" t="s">
        <v>1065</v>
      </c>
      <c r="P1105" s="130" t="s">
        <v>7</v>
      </c>
      <c r="Q1105" s="136" t="s">
        <v>109</v>
      </c>
      <c r="R1105" s="136" t="s">
        <v>117</v>
      </c>
    </row>
    <row r="1106" spans="1:18" ht="21.75">
      <c r="A1106" s="79"/>
      <c r="B1106" s="79"/>
      <c r="C1106" s="79"/>
      <c r="D1106" s="80"/>
      <c r="E1106" s="81"/>
      <c r="F1106" s="81"/>
      <c r="G1106" s="81"/>
      <c r="H1106" s="82"/>
      <c r="I1106" s="79"/>
      <c r="J1106" s="79"/>
      <c r="K1106" s="81"/>
      <c r="L1106" s="83" t="s">
        <v>16</v>
      </c>
      <c r="M1106" s="84" t="s">
        <v>68</v>
      </c>
      <c r="N1106" s="84" t="s">
        <v>69</v>
      </c>
      <c r="O1106" s="84" t="s">
        <v>70</v>
      </c>
      <c r="P1106" s="84" t="s">
        <v>7</v>
      </c>
      <c r="Q1106" s="83" t="s">
        <v>64</v>
      </c>
      <c r="R1106" s="83" t="s">
        <v>78</v>
      </c>
    </row>
    <row r="1107" spans="1:18" ht="24">
      <c r="A1107" s="103" t="s">
        <v>1162</v>
      </c>
      <c r="B1107" s="104"/>
      <c r="C1107" s="104"/>
      <c r="D1107" s="105"/>
      <c r="E1107" s="106"/>
      <c r="F1107" s="106"/>
      <c r="G1107" s="106"/>
      <c r="H1107" s="107"/>
      <c r="I1107" s="104"/>
      <c r="J1107" s="104"/>
      <c r="K1107" s="106"/>
      <c r="L1107" s="108"/>
      <c r="M1107" s="109"/>
      <c r="N1107" s="109"/>
      <c r="O1107" s="109"/>
      <c r="P1107" s="109"/>
      <c r="Q1107" s="108"/>
      <c r="R1107" s="108"/>
    </row>
    <row r="1108" spans="1:18" ht="21.75">
      <c r="A1108" s="74">
        <v>393</v>
      </c>
      <c r="B1108" s="75" t="s">
        <v>2249</v>
      </c>
      <c r="C1108" s="75" t="s">
        <v>1</v>
      </c>
      <c r="D1108" s="71">
        <v>41731</v>
      </c>
      <c r="E1108" s="76">
        <v>41731</v>
      </c>
      <c r="F1108" s="76">
        <v>42580</v>
      </c>
      <c r="G1108" s="76">
        <v>43833</v>
      </c>
      <c r="H1108" s="73"/>
      <c r="I1108" s="75" t="s">
        <v>58</v>
      </c>
      <c r="J1108" s="70"/>
      <c r="K1108" s="76">
        <v>48488</v>
      </c>
      <c r="L1108" s="77" t="s">
        <v>3</v>
      </c>
      <c r="M1108" s="75" t="s">
        <v>1976</v>
      </c>
      <c r="N1108" s="75" t="s">
        <v>1884</v>
      </c>
      <c r="O1108" s="75" t="s">
        <v>1977</v>
      </c>
      <c r="P1108" s="75" t="s">
        <v>1187</v>
      </c>
      <c r="Q1108" s="77" t="s">
        <v>72</v>
      </c>
      <c r="R1108" s="77" t="s">
        <v>167</v>
      </c>
    </row>
    <row r="1109" spans="1:18" ht="21.75">
      <c r="A1109" s="70" t="s">
        <v>1667</v>
      </c>
      <c r="B1109" s="70"/>
      <c r="C1109" s="70"/>
      <c r="D1109" s="71"/>
      <c r="E1109" s="72"/>
      <c r="F1109" s="72"/>
      <c r="G1109" s="72"/>
      <c r="H1109" s="73"/>
      <c r="I1109" s="70"/>
      <c r="J1109" s="70"/>
      <c r="K1109" s="72"/>
      <c r="L1109" s="77" t="s">
        <v>10</v>
      </c>
      <c r="M1109" s="75" t="s">
        <v>1188</v>
      </c>
      <c r="N1109" s="75" t="s">
        <v>29</v>
      </c>
      <c r="O1109" s="75" t="s">
        <v>1189</v>
      </c>
      <c r="P1109" s="75" t="s">
        <v>311</v>
      </c>
      <c r="Q1109" s="77" t="s">
        <v>40</v>
      </c>
      <c r="R1109" s="77" t="s">
        <v>8</v>
      </c>
    </row>
    <row r="1110" spans="1:18" ht="21.75">
      <c r="A1110" s="89" t="s">
        <v>1667</v>
      </c>
      <c r="B1110" s="89"/>
      <c r="C1110" s="89"/>
      <c r="D1110" s="90"/>
      <c r="E1110" s="91"/>
      <c r="F1110" s="91"/>
      <c r="G1110" s="91"/>
      <c r="H1110" s="92"/>
      <c r="I1110" s="89"/>
      <c r="J1110" s="89"/>
      <c r="K1110" s="91"/>
      <c r="L1110" s="94" t="s">
        <v>16</v>
      </c>
      <c r="M1110" s="95" t="s">
        <v>1190</v>
      </c>
      <c r="N1110" s="95" t="s">
        <v>18</v>
      </c>
      <c r="O1110" s="95" t="s">
        <v>1191</v>
      </c>
      <c r="P1110" s="95" t="s">
        <v>162</v>
      </c>
      <c r="Q1110" s="94" t="s">
        <v>57</v>
      </c>
      <c r="R1110" s="94" t="s">
        <v>76</v>
      </c>
    </row>
    <row r="1111" spans="1:18" ht="21.75">
      <c r="A1111" s="74">
        <v>394</v>
      </c>
      <c r="B1111" s="75" t="s">
        <v>2149</v>
      </c>
      <c r="C1111" s="75" t="s">
        <v>1</v>
      </c>
      <c r="D1111" s="71">
        <v>41030</v>
      </c>
      <c r="E1111" s="76">
        <v>41030</v>
      </c>
      <c r="F1111" s="76">
        <v>41759</v>
      </c>
      <c r="G1111" s="76">
        <v>43584</v>
      </c>
      <c r="H1111" s="73"/>
      <c r="I1111" s="75" t="s">
        <v>58</v>
      </c>
      <c r="J1111" s="70"/>
      <c r="K1111" s="76">
        <v>48488</v>
      </c>
      <c r="L1111" s="77" t="s">
        <v>3</v>
      </c>
      <c r="M1111" s="75" t="s">
        <v>1173</v>
      </c>
      <c r="N1111" s="75" t="s">
        <v>88</v>
      </c>
      <c r="O1111" s="75" t="s">
        <v>694</v>
      </c>
      <c r="P1111" s="75" t="s">
        <v>31</v>
      </c>
      <c r="Q1111" s="77" t="s">
        <v>59</v>
      </c>
      <c r="R1111" s="77" t="s">
        <v>99</v>
      </c>
    </row>
    <row r="1112" spans="1:18" ht="21.75">
      <c r="A1112" s="70" t="s">
        <v>1667</v>
      </c>
      <c r="B1112" s="70"/>
      <c r="C1112" s="70"/>
      <c r="D1112" s="71"/>
      <c r="E1112" s="72"/>
      <c r="F1112" s="72"/>
      <c r="G1112" s="72"/>
      <c r="H1112" s="73"/>
      <c r="I1112" s="70"/>
      <c r="J1112" s="70"/>
      <c r="K1112" s="72"/>
      <c r="L1112" s="77" t="s">
        <v>10</v>
      </c>
      <c r="M1112" s="75" t="s">
        <v>468</v>
      </c>
      <c r="N1112" s="75" t="s">
        <v>29</v>
      </c>
      <c r="O1112" s="75" t="s">
        <v>469</v>
      </c>
      <c r="P1112" s="75" t="s">
        <v>120</v>
      </c>
      <c r="Q1112" s="77" t="s">
        <v>64</v>
      </c>
      <c r="R1112" s="77" t="s">
        <v>9</v>
      </c>
    </row>
    <row r="1113" spans="1:18" ht="21.75">
      <c r="A1113" s="89" t="s">
        <v>1667</v>
      </c>
      <c r="B1113" s="89"/>
      <c r="C1113" s="89"/>
      <c r="D1113" s="90"/>
      <c r="E1113" s="91"/>
      <c r="F1113" s="91"/>
      <c r="G1113" s="91"/>
      <c r="H1113" s="92"/>
      <c r="I1113" s="89"/>
      <c r="J1113" s="89"/>
      <c r="K1113" s="91"/>
      <c r="L1113" s="94" t="s">
        <v>16</v>
      </c>
      <c r="M1113" s="95" t="s">
        <v>42</v>
      </c>
      <c r="N1113" s="95" t="s">
        <v>43</v>
      </c>
      <c r="O1113" s="95" t="s">
        <v>44</v>
      </c>
      <c r="P1113" s="95" t="s">
        <v>417</v>
      </c>
      <c r="Q1113" s="94" t="s">
        <v>47</v>
      </c>
      <c r="R1113" s="94" t="s">
        <v>54</v>
      </c>
    </row>
    <row r="1114" spans="1:18" ht="21.75">
      <c r="A1114" s="74">
        <v>395</v>
      </c>
      <c r="B1114" s="75" t="s">
        <v>1716</v>
      </c>
      <c r="C1114" s="75" t="s">
        <v>1</v>
      </c>
      <c r="D1114" s="71">
        <v>40365</v>
      </c>
      <c r="E1114" s="76">
        <v>40269</v>
      </c>
      <c r="F1114" s="76">
        <v>40941</v>
      </c>
      <c r="G1114" s="76">
        <v>42153</v>
      </c>
      <c r="H1114" s="73"/>
      <c r="I1114" s="75" t="s">
        <v>58</v>
      </c>
      <c r="J1114" s="70"/>
      <c r="K1114" s="76">
        <v>47757</v>
      </c>
      <c r="L1114" s="77" t="s">
        <v>3</v>
      </c>
      <c r="M1114" s="75" t="s">
        <v>1546</v>
      </c>
      <c r="N1114" s="75" t="s">
        <v>88</v>
      </c>
      <c r="O1114" s="75" t="s">
        <v>1547</v>
      </c>
      <c r="P1114" s="75" t="s">
        <v>120</v>
      </c>
      <c r="Q1114" s="77" t="s">
        <v>78</v>
      </c>
      <c r="R1114" s="77" t="s">
        <v>99</v>
      </c>
    </row>
    <row r="1115" spans="1:18" ht="21.75">
      <c r="A1115" s="70" t="s">
        <v>1667</v>
      </c>
      <c r="B1115" s="70"/>
      <c r="C1115" s="70"/>
      <c r="D1115" s="71"/>
      <c r="E1115" s="72"/>
      <c r="F1115" s="72"/>
      <c r="G1115" s="72"/>
      <c r="H1115" s="73"/>
      <c r="I1115" s="70"/>
      <c r="J1115" s="70"/>
      <c r="K1115" s="72"/>
      <c r="L1115" s="77" t="s">
        <v>10</v>
      </c>
      <c r="M1115" s="75" t="s">
        <v>1174</v>
      </c>
      <c r="N1115" s="75" t="s">
        <v>29</v>
      </c>
      <c r="O1115" s="75" t="s">
        <v>565</v>
      </c>
      <c r="P1115" s="75" t="s">
        <v>45</v>
      </c>
      <c r="Q1115" s="77" t="s">
        <v>47</v>
      </c>
      <c r="R1115" s="77" t="s">
        <v>54</v>
      </c>
    </row>
    <row r="1116" spans="1:18" ht="21.75">
      <c r="A1116" s="70" t="s">
        <v>1667</v>
      </c>
      <c r="B1116" s="70"/>
      <c r="C1116" s="70"/>
      <c r="D1116" s="71"/>
      <c r="E1116" s="72"/>
      <c r="F1116" s="72"/>
      <c r="G1116" s="72"/>
      <c r="H1116" s="73"/>
      <c r="I1116" s="70"/>
      <c r="J1116" s="70"/>
      <c r="K1116" s="72"/>
      <c r="L1116" s="77" t="s">
        <v>16</v>
      </c>
      <c r="M1116" s="75" t="s">
        <v>564</v>
      </c>
      <c r="N1116" s="75" t="s">
        <v>43</v>
      </c>
      <c r="O1116" s="75" t="s">
        <v>565</v>
      </c>
      <c r="P1116" s="75" t="s">
        <v>45</v>
      </c>
      <c r="Q1116" s="77" t="s">
        <v>46</v>
      </c>
      <c r="R1116" s="77" t="s">
        <v>47</v>
      </c>
    </row>
    <row r="1117" spans="1:18" ht="21.75">
      <c r="A1117" s="89" t="s">
        <v>1667</v>
      </c>
      <c r="B1117" s="89"/>
      <c r="C1117" s="89"/>
      <c r="D1117" s="90"/>
      <c r="E1117" s="91"/>
      <c r="F1117" s="91"/>
      <c r="G1117" s="91"/>
      <c r="H1117" s="92"/>
      <c r="I1117" s="89"/>
      <c r="J1117" s="89"/>
      <c r="K1117" s="91"/>
      <c r="L1117" s="94" t="s">
        <v>735</v>
      </c>
      <c r="M1117" s="95" t="s">
        <v>318</v>
      </c>
      <c r="N1117" s="95" t="s">
        <v>318</v>
      </c>
      <c r="O1117" s="89"/>
      <c r="P1117" s="95" t="s">
        <v>71</v>
      </c>
      <c r="Q1117" s="94" t="s">
        <v>27</v>
      </c>
      <c r="R1117" s="94" t="s">
        <v>194</v>
      </c>
    </row>
    <row r="1118" spans="1:18" ht="21.75">
      <c r="A1118" s="74">
        <v>396</v>
      </c>
      <c r="B1118" s="75" t="s">
        <v>1165</v>
      </c>
      <c r="C1118" s="75" t="s">
        <v>1</v>
      </c>
      <c r="D1118" s="71">
        <v>35156</v>
      </c>
      <c r="E1118" s="76">
        <v>35156</v>
      </c>
      <c r="F1118" s="76">
        <v>36983</v>
      </c>
      <c r="G1118" s="76">
        <v>37483</v>
      </c>
      <c r="H1118" s="73"/>
      <c r="I1118" s="75" t="s">
        <v>58</v>
      </c>
      <c r="J1118" s="70"/>
      <c r="K1118" s="76">
        <v>45931</v>
      </c>
      <c r="L1118" s="77" t="s">
        <v>3</v>
      </c>
      <c r="M1118" s="75" t="s">
        <v>1166</v>
      </c>
      <c r="N1118" s="75" t="s">
        <v>5</v>
      </c>
      <c r="O1118" s="75" t="s">
        <v>1167</v>
      </c>
      <c r="P1118" s="75" t="s">
        <v>7</v>
      </c>
      <c r="Q1118" s="77" t="s">
        <v>99</v>
      </c>
      <c r="R1118" s="77" t="s">
        <v>167</v>
      </c>
    </row>
    <row r="1119" spans="1:18" ht="21.75">
      <c r="A1119" s="70" t="s">
        <v>1667</v>
      </c>
      <c r="B1119" s="70"/>
      <c r="C1119" s="70"/>
      <c r="D1119" s="71"/>
      <c r="E1119" s="72"/>
      <c r="F1119" s="72"/>
      <c r="G1119" s="72"/>
      <c r="H1119" s="73"/>
      <c r="I1119" s="70"/>
      <c r="J1119" s="70"/>
      <c r="K1119" s="72"/>
      <c r="L1119" s="77" t="s">
        <v>10</v>
      </c>
      <c r="M1119" s="75" t="s">
        <v>1655</v>
      </c>
      <c r="N1119" s="75" t="s">
        <v>176</v>
      </c>
      <c r="O1119" s="70"/>
      <c r="P1119" s="75" t="s">
        <v>7</v>
      </c>
      <c r="Q1119" s="77" t="s">
        <v>32</v>
      </c>
      <c r="R1119" s="77" t="s">
        <v>54</v>
      </c>
    </row>
    <row r="1120" spans="1:18" ht="21.75">
      <c r="A1120" s="89" t="s">
        <v>1667</v>
      </c>
      <c r="B1120" s="89"/>
      <c r="C1120" s="89"/>
      <c r="D1120" s="90"/>
      <c r="E1120" s="91"/>
      <c r="F1120" s="91"/>
      <c r="G1120" s="91"/>
      <c r="H1120" s="92"/>
      <c r="I1120" s="89"/>
      <c r="J1120" s="89"/>
      <c r="K1120" s="91"/>
      <c r="L1120" s="94" t="s">
        <v>16</v>
      </c>
      <c r="M1120" s="95" t="s">
        <v>1168</v>
      </c>
      <c r="N1120" s="95" t="s">
        <v>238</v>
      </c>
      <c r="O1120" s="95" t="s">
        <v>310</v>
      </c>
      <c r="P1120" s="95" t="s">
        <v>85</v>
      </c>
      <c r="Q1120" s="94" t="s">
        <v>21</v>
      </c>
      <c r="R1120" s="94" t="s">
        <v>34</v>
      </c>
    </row>
    <row r="1121" spans="1:18" ht="21.75">
      <c r="A1121" s="74">
        <v>397</v>
      </c>
      <c r="B1121" s="75" t="s">
        <v>2032</v>
      </c>
      <c r="C1121" s="75" t="s">
        <v>35</v>
      </c>
      <c r="D1121" s="71">
        <v>41835</v>
      </c>
      <c r="E1121" s="76">
        <v>41835</v>
      </c>
      <c r="F1121" s="76">
        <v>43257</v>
      </c>
      <c r="G1121" s="72"/>
      <c r="H1121" s="73"/>
      <c r="I1121" s="75" t="s">
        <v>58</v>
      </c>
      <c r="J1121" s="70"/>
      <c r="K1121" s="76">
        <v>44757</v>
      </c>
      <c r="L1121" s="77" t="s">
        <v>3</v>
      </c>
      <c r="M1121" s="75" t="s">
        <v>1200</v>
      </c>
      <c r="N1121" s="75" t="s">
        <v>1884</v>
      </c>
      <c r="O1121" s="75" t="s">
        <v>1180</v>
      </c>
      <c r="P1121" s="75" t="s">
        <v>926</v>
      </c>
      <c r="Q1121" s="77" t="s">
        <v>99</v>
      </c>
      <c r="R1121" s="77" t="s">
        <v>73</v>
      </c>
    </row>
    <row r="1122" spans="1:18" ht="21.75">
      <c r="A1122" s="70" t="s">
        <v>1667</v>
      </c>
      <c r="B1122" s="70"/>
      <c r="C1122" s="70"/>
      <c r="D1122" s="71"/>
      <c r="E1122" s="72"/>
      <c r="F1122" s="72"/>
      <c r="G1122" s="72"/>
      <c r="H1122" s="73"/>
      <c r="I1122" s="70"/>
      <c r="J1122" s="70"/>
      <c r="K1122" s="72"/>
      <c r="L1122" s="77" t="s">
        <v>10</v>
      </c>
      <c r="M1122" s="75" t="s">
        <v>1179</v>
      </c>
      <c r="N1122" s="75" t="s">
        <v>11</v>
      </c>
      <c r="O1122" s="75" t="s">
        <v>1180</v>
      </c>
      <c r="P1122" s="75" t="s">
        <v>1181</v>
      </c>
      <c r="Q1122" s="77" t="s">
        <v>121</v>
      </c>
      <c r="R1122" s="77" t="s">
        <v>99</v>
      </c>
    </row>
    <row r="1123" spans="1:18" ht="21.75">
      <c r="A1123" s="89" t="s">
        <v>1667</v>
      </c>
      <c r="B1123" s="89"/>
      <c r="C1123" s="89"/>
      <c r="D1123" s="90"/>
      <c r="E1123" s="91"/>
      <c r="F1123" s="91"/>
      <c r="G1123" s="91"/>
      <c r="H1123" s="92"/>
      <c r="I1123" s="89"/>
      <c r="J1123" s="89"/>
      <c r="K1123" s="91"/>
      <c r="L1123" s="94" t="s">
        <v>16</v>
      </c>
      <c r="M1123" s="95" t="s">
        <v>1182</v>
      </c>
      <c r="N1123" s="95" t="s">
        <v>2404</v>
      </c>
      <c r="O1123" s="95" t="s">
        <v>1183</v>
      </c>
      <c r="P1123" s="95" t="s">
        <v>1184</v>
      </c>
      <c r="Q1123" s="94" t="s">
        <v>9</v>
      </c>
      <c r="R1123" s="94" t="s">
        <v>59</v>
      </c>
    </row>
    <row r="1124" spans="1:18" ht="21.75">
      <c r="A1124" s="74">
        <v>398</v>
      </c>
      <c r="B1124" s="75" t="s">
        <v>1974</v>
      </c>
      <c r="C1124" s="75" t="s">
        <v>35</v>
      </c>
      <c r="D1124" s="71">
        <v>42219</v>
      </c>
      <c r="E1124" s="76">
        <v>42219</v>
      </c>
      <c r="F1124" s="76">
        <v>42986</v>
      </c>
      <c r="G1124" s="72"/>
      <c r="H1124" s="73"/>
      <c r="I1124" s="75" t="s">
        <v>58</v>
      </c>
      <c r="J1124" s="70"/>
      <c r="K1124" s="76">
        <v>51410</v>
      </c>
      <c r="L1124" s="77" t="s">
        <v>3</v>
      </c>
      <c r="M1124" s="75" t="s">
        <v>2150</v>
      </c>
      <c r="N1124" s="75" t="s">
        <v>1185</v>
      </c>
      <c r="O1124" s="75" t="s">
        <v>2151</v>
      </c>
      <c r="P1124" s="75" t="s">
        <v>7</v>
      </c>
      <c r="Q1124" s="77" t="s">
        <v>109</v>
      </c>
      <c r="R1124" s="77" t="s">
        <v>117</v>
      </c>
    </row>
    <row r="1125" spans="1:18" ht="21.75">
      <c r="A1125" s="70" t="s">
        <v>1667</v>
      </c>
      <c r="B1125" s="70"/>
      <c r="C1125" s="70"/>
      <c r="D1125" s="71"/>
      <c r="E1125" s="72"/>
      <c r="F1125" s="72"/>
      <c r="G1125" s="72"/>
      <c r="H1125" s="73"/>
      <c r="I1125" s="70"/>
      <c r="J1125" s="70"/>
      <c r="K1125" s="72"/>
      <c r="L1125" s="77" t="s">
        <v>10</v>
      </c>
      <c r="M1125" s="75" t="s">
        <v>1655</v>
      </c>
      <c r="N1125" s="75" t="s">
        <v>176</v>
      </c>
      <c r="O1125" s="70"/>
      <c r="P1125" s="75" t="s">
        <v>7</v>
      </c>
      <c r="Q1125" s="77" t="s">
        <v>78</v>
      </c>
      <c r="R1125" s="77" t="s">
        <v>121</v>
      </c>
    </row>
    <row r="1126" spans="1:18" ht="21.75">
      <c r="A1126" s="89" t="s">
        <v>1667</v>
      </c>
      <c r="B1126" s="89"/>
      <c r="C1126" s="89"/>
      <c r="D1126" s="90"/>
      <c r="E1126" s="91"/>
      <c r="F1126" s="91"/>
      <c r="G1126" s="91"/>
      <c r="H1126" s="92"/>
      <c r="I1126" s="89"/>
      <c r="J1126" s="89"/>
      <c r="K1126" s="91"/>
      <c r="L1126" s="94" t="s">
        <v>16</v>
      </c>
      <c r="M1126" s="95" t="s">
        <v>135</v>
      </c>
      <c r="N1126" s="95" t="s">
        <v>18</v>
      </c>
      <c r="O1126" s="95" t="s">
        <v>136</v>
      </c>
      <c r="P1126" s="95" t="s">
        <v>7</v>
      </c>
      <c r="Q1126" s="94" t="s">
        <v>26</v>
      </c>
      <c r="R1126" s="94" t="s">
        <v>27</v>
      </c>
    </row>
    <row r="1127" spans="1:18" ht="21.75">
      <c r="A1127" s="74">
        <v>399</v>
      </c>
      <c r="B1127" s="75" t="s">
        <v>1975</v>
      </c>
      <c r="C1127" s="75" t="s">
        <v>35</v>
      </c>
      <c r="D1127" s="71">
        <v>41382</v>
      </c>
      <c r="E1127" s="76">
        <v>41382</v>
      </c>
      <c r="F1127" s="76">
        <v>43175</v>
      </c>
      <c r="G1127" s="72"/>
      <c r="H1127" s="73"/>
      <c r="I1127" s="75" t="s">
        <v>58</v>
      </c>
      <c r="J1127" s="70"/>
      <c r="K1127" s="76">
        <v>51775</v>
      </c>
      <c r="L1127" s="77" t="s">
        <v>3</v>
      </c>
      <c r="M1127" s="75" t="s">
        <v>1171</v>
      </c>
      <c r="N1127" s="75" t="s">
        <v>1884</v>
      </c>
      <c r="O1127" s="75" t="s">
        <v>1172</v>
      </c>
      <c r="P1127" s="75" t="s">
        <v>414</v>
      </c>
      <c r="Q1127" s="77" t="s">
        <v>38</v>
      </c>
      <c r="R1127" s="77" t="s">
        <v>117</v>
      </c>
    </row>
    <row r="1128" spans="1:18" ht="21.75">
      <c r="A1128" s="70" t="s">
        <v>1667</v>
      </c>
      <c r="B1128" s="70"/>
      <c r="C1128" s="70"/>
      <c r="D1128" s="71"/>
      <c r="E1128" s="72"/>
      <c r="F1128" s="72"/>
      <c r="G1128" s="72"/>
      <c r="H1128" s="73"/>
      <c r="I1128" s="70"/>
      <c r="J1128" s="70"/>
      <c r="K1128" s="72"/>
      <c r="L1128" s="77" t="s">
        <v>10</v>
      </c>
      <c r="M1128" s="75" t="s">
        <v>468</v>
      </c>
      <c r="N1128" s="75" t="s">
        <v>29</v>
      </c>
      <c r="O1128" s="75" t="s">
        <v>469</v>
      </c>
      <c r="P1128" s="75" t="s">
        <v>7</v>
      </c>
      <c r="Q1128" s="77" t="s">
        <v>78</v>
      </c>
      <c r="R1128" s="77" t="s">
        <v>38</v>
      </c>
    </row>
    <row r="1129" spans="1:18" ht="21.75">
      <c r="A1129" s="89" t="s">
        <v>1667</v>
      </c>
      <c r="B1129" s="89"/>
      <c r="C1129" s="89"/>
      <c r="D1129" s="90"/>
      <c r="E1129" s="91"/>
      <c r="F1129" s="91"/>
      <c r="G1129" s="91"/>
      <c r="H1129" s="92"/>
      <c r="I1129" s="89"/>
      <c r="J1129" s="89"/>
      <c r="K1129" s="91"/>
      <c r="L1129" s="94" t="s">
        <v>16</v>
      </c>
      <c r="M1129" s="95" t="s">
        <v>520</v>
      </c>
      <c r="N1129" s="95" t="s">
        <v>18</v>
      </c>
      <c r="O1129" s="95" t="s">
        <v>469</v>
      </c>
      <c r="P1129" s="95" t="s">
        <v>7</v>
      </c>
      <c r="Q1129" s="94" t="s">
        <v>41</v>
      </c>
      <c r="R1129" s="94" t="s">
        <v>194</v>
      </c>
    </row>
    <row r="1130" spans="1:18" ht="21.75">
      <c r="A1130" s="74">
        <v>400</v>
      </c>
      <c r="B1130" s="75" t="s">
        <v>1169</v>
      </c>
      <c r="C1130" s="75" t="s">
        <v>35</v>
      </c>
      <c r="D1130" s="71">
        <v>36402</v>
      </c>
      <c r="E1130" s="76">
        <v>36402</v>
      </c>
      <c r="F1130" s="76">
        <v>38992</v>
      </c>
      <c r="G1130" s="72"/>
      <c r="H1130" s="73"/>
      <c r="I1130" s="75" t="s">
        <v>58</v>
      </c>
      <c r="J1130" s="70"/>
      <c r="K1130" s="76">
        <v>48488</v>
      </c>
      <c r="L1130" s="77" t="s">
        <v>3</v>
      </c>
      <c r="M1130" s="75" t="s">
        <v>473</v>
      </c>
      <c r="N1130" s="75" t="s">
        <v>5</v>
      </c>
      <c r="O1130" s="75" t="s">
        <v>474</v>
      </c>
      <c r="P1130" s="75" t="s">
        <v>7</v>
      </c>
      <c r="Q1130" s="77" t="s">
        <v>99</v>
      </c>
      <c r="R1130" s="77" t="s">
        <v>167</v>
      </c>
    </row>
    <row r="1131" spans="1:18" ht="21.75">
      <c r="A1131" s="70" t="s">
        <v>1667</v>
      </c>
      <c r="B1131" s="70"/>
      <c r="C1131" s="70"/>
      <c r="D1131" s="71"/>
      <c r="E1131" s="72"/>
      <c r="F1131" s="72"/>
      <c r="G1131" s="72"/>
      <c r="H1131" s="73"/>
      <c r="I1131" s="70"/>
      <c r="J1131" s="70"/>
      <c r="K1131" s="72"/>
      <c r="L1131" s="77" t="s">
        <v>10</v>
      </c>
      <c r="M1131" s="75" t="s">
        <v>566</v>
      </c>
      <c r="N1131" s="75" t="s">
        <v>29</v>
      </c>
      <c r="O1131" s="75" t="s">
        <v>567</v>
      </c>
      <c r="P1131" s="75" t="s">
        <v>31</v>
      </c>
      <c r="Q1131" s="77" t="s">
        <v>79</v>
      </c>
      <c r="R1131" s="77" t="s">
        <v>26</v>
      </c>
    </row>
    <row r="1132" spans="1:18" ht="21.75">
      <c r="A1132" s="89" t="s">
        <v>1667</v>
      </c>
      <c r="B1132" s="89"/>
      <c r="C1132" s="89"/>
      <c r="D1132" s="90"/>
      <c r="E1132" s="91"/>
      <c r="F1132" s="91"/>
      <c r="G1132" s="91"/>
      <c r="H1132" s="92"/>
      <c r="I1132" s="89"/>
      <c r="J1132" s="89"/>
      <c r="K1132" s="91"/>
      <c r="L1132" s="94" t="s">
        <v>16</v>
      </c>
      <c r="M1132" s="95" t="s">
        <v>1170</v>
      </c>
      <c r="N1132" s="95" t="s">
        <v>18</v>
      </c>
      <c r="O1132" s="95" t="s">
        <v>1028</v>
      </c>
      <c r="P1132" s="95" t="s">
        <v>7</v>
      </c>
      <c r="Q1132" s="94" t="s">
        <v>46</v>
      </c>
      <c r="R1132" s="94" t="s">
        <v>54</v>
      </c>
    </row>
    <row r="1133" spans="1:18" ht="21.75">
      <c r="A1133" s="74">
        <v>401</v>
      </c>
      <c r="B1133" s="75" t="s">
        <v>1801</v>
      </c>
      <c r="C1133" s="75" t="s">
        <v>35</v>
      </c>
      <c r="D1133" s="71">
        <v>38869</v>
      </c>
      <c r="E1133" s="76">
        <v>38869</v>
      </c>
      <c r="F1133" s="76">
        <v>41347</v>
      </c>
      <c r="G1133" s="72"/>
      <c r="H1133" s="73"/>
      <c r="I1133" s="75" t="s">
        <v>58</v>
      </c>
      <c r="J1133" s="70"/>
      <c r="K1133" s="76">
        <v>51044</v>
      </c>
      <c r="L1133" s="77" t="s">
        <v>3</v>
      </c>
      <c r="M1133" s="75" t="s">
        <v>1166</v>
      </c>
      <c r="N1133" s="75" t="s">
        <v>5</v>
      </c>
      <c r="O1133" s="75" t="s">
        <v>1167</v>
      </c>
      <c r="P1133" s="75" t="s">
        <v>7</v>
      </c>
      <c r="Q1133" s="77" t="s">
        <v>72</v>
      </c>
      <c r="R1133" s="77" t="s">
        <v>1768</v>
      </c>
    </row>
    <row r="1134" spans="1:18" ht="21.75">
      <c r="A1134" s="70" t="s">
        <v>1667</v>
      </c>
      <c r="B1134" s="70"/>
      <c r="C1134" s="70"/>
      <c r="D1134" s="71"/>
      <c r="E1134" s="72"/>
      <c r="F1134" s="72"/>
      <c r="G1134" s="72"/>
      <c r="H1134" s="73"/>
      <c r="I1134" s="70"/>
      <c r="J1134" s="70"/>
      <c r="K1134" s="72"/>
      <c r="L1134" s="77" t="s">
        <v>10</v>
      </c>
      <c r="M1134" s="75" t="s">
        <v>1655</v>
      </c>
      <c r="N1134" s="75" t="s">
        <v>176</v>
      </c>
      <c r="O1134" s="70"/>
      <c r="P1134" s="75" t="s">
        <v>7</v>
      </c>
      <c r="Q1134" s="77" t="s">
        <v>64</v>
      </c>
      <c r="R1134" s="77" t="s">
        <v>78</v>
      </c>
    </row>
    <row r="1135" spans="1:18" ht="21.75">
      <c r="A1135" s="89" t="s">
        <v>1667</v>
      </c>
      <c r="B1135" s="89"/>
      <c r="C1135" s="89"/>
      <c r="D1135" s="90"/>
      <c r="E1135" s="91"/>
      <c r="F1135" s="91"/>
      <c r="G1135" s="91"/>
      <c r="H1135" s="92"/>
      <c r="I1135" s="89"/>
      <c r="J1135" s="89"/>
      <c r="K1135" s="91"/>
      <c r="L1135" s="94" t="s">
        <v>16</v>
      </c>
      <c r="M1135" s="95" t="s">
        <v>1653</v>
      </c>
      <c r="N1135" s="95" t="s">
        <v>238</v>
      </c>
      <c r="O1135" s="89"/>
      <c r="P1135" s="95" t="s">
        <v>7</v>
      </c>
      <c r="Q1135" s="94" t="s">
        <v>40</v>
      </c>
      <c r="R1135" s="94" t="s">
        <v>64</v>
      </c>
    </row>
    <row r="1136" spans="1:18" ht="21.75">
      <c r="A1136" s="74">
        <v>402</v>
      </c>
      <c r="B1136" s="75" t="s">
        <v>1802</v>
      </c>
      <c r="C1136" s="75" t="s">
        <v>35</v>
      </c>
      <c r="D1136" s="71">
        <v>42795</v>
      </c>
      <c r="E1136" s="76">
        <v>42795</v>
      </c>
      <c r="F1136" s="76">
        <v>41767</v>
      </c>
      <c r="G1136" s="72"/>
      <c r="H1136" s="73"/>
      <c r="I1136" s="75" t="s">
        <v>58</v>
      </c>
      <c r="J1136" s="70"/>
      <c r="K1136" s="76">
        <v>51410</v>
      </c>
      <c r="L1136" s="77" t="s">
        <v>3</v>
      </c>
      <c r="M1136" s="75" t="s">
        <v>1198</v>
      </c>
      <c r="N1136" s="75" t="s">
        <v>1185</v>
      </c>
      <c r="O1136" s="75" t="s">
        <v>177</v>
      </c>
      <c r="P1136" s="75" t="s">
        <v>7</v>
      </c>
      <c r="Q1136" s="77" t="s">
        <v>121</v>
      </c>
      <c r="R1136" s="77" t="s">
        <v>60</v>
      </c>
    </row>
    <row r="1137" spans="1:18" ht="21.75">
      <c r="A1137" s="70" t="s">
        <v>1667</v>
      </c>
      <c r="B1137" s="70"/>
      <c r="C1137" s="70"/>
      <c r="D1137" s="71"/>
      <c r="E1137" s="72"/>
      <c r="F1137" s="72"/>
      <c r="G1137" s="72"/>
      <c r="H1137" s="73"/>
      <c r="I1137" s="70"/>
      <c r="J1137" s="70"/>
      <c r="K1137" s="72"/>
      <c r="L1137" s="77" t="s">
        <v>10</v>
      </c>
      <c r="M1137" s="75" t="s">
        <v>1655</v>
      </c>
      <c r="N1137" s="75" t="s">
        <v>176</v>
      </c>
      <c r="O1137" s="70"/>
      <c r="P1137" s="75" t="s">
        <v>7</v>
      </c>
      <c r="Q1137" s="77" t="s">
        <v>27</v>
      </c>
      <c r="R1137" s="77" t="s">
        <v>78</v>
      </c>
    </row>
    <row r="1138" spans="1:18" ht="21.75">
      <c r="A1138" s="89" t="s">
        <v>1667</v>
      </c>
      <c r="B1138" s="89"/>
      <c r="C1138" s="89"/>
      <c r="D1138" s="90"/>
      <c r="E1138" s="91"/>
      <c r="F1138" s="91"/>
      <c r="G1138" s="91"/>
      <c r="H1138" s="92"/>
      <c r="I1138" s="89"/>
      <c r="J1138" s="89"/>
      <c r="K1138" s="91"/>
      <c r="L1138" s="94" t="s">
        <v>16</v>
      </c>
      <c r="M1138" s="95" t="s">
        <v>1653</v>
      </c>
      <c r="N1138" s="95" t="s">
        <v>238</v>
      </c>
      <c r="O1138" s="89"/>
      <c r="P1138" s="95" t="s">
        <v>7</v>
      </c>
      <c r="Q1138" s="94" t="s">
        <v>26</v>
      </c>
      <c r="R1138" s="94" t="s">
        <v>27</v>
      </c>
    </row>
    <row r="1139" spans="1:18" ht="21.75">
      <c r="A1139" s="74">
        <v>403</v>
      </c>
      <c r="B1139" s="75" t="s">
        <v>1808</v>
      </c>
      <c r="C1139" s="75" t="s">
        <v>35</v>
      </c>
      <c r="D1139" s="71">
        <v>38565</v>
      </c>
      <c r="E1139" s="76">
        <v>38565</v>
      </c>
      <c r="F1139" s="76">
        <v>42585</v>
      </c>
      <c r="G1139" s="72"/>
      <c r="H1139" s="73"/>
      <c r="I1139" s="75" t="s">
        <v>58</v>
      </c>
      <c r="J1139" s="70"/>
      <c r="K1139" s="76">
        <v>51410</v>
      </c>
      <c r="L1139" s="77" t="s">
        <v>3</v>
      </c>
      <c r="M1139" s="75" t="s">
        <v>1171</v>
      </c>
      <c r="N1139" s="75" t="s">
        <v>1884</v>
      </c>
      <c r="O1139" s="75" t="s">
        <v>1172</v>
      </c>
      <c r="P1139" s="75" t="s">
        <v>414</v>
      </c>
      <c r="Q1139" s="77" t="s">
        <v>99</v>
      </c>
      <c r="R1139" s="77" t="s">
        <v>167</v>
      </c>
    </row>
    <row r="1140" spans="1:18" ht="21.75">
      <c r="A1140" s="70" t="s">
        <v>1667</v>
      </c>
      <c r="B1140" s="70"/>
      <c r="C1140" s="70"/>
      <c r="D1140" s="71"/>
      <c r="E1140" s="72"/>
      <c r="F1140" s="72"/>
      <c r="G1140" s="72"/>
      <c r="H1140" s="73"/>
      <c r="I1140" s="70"/>
      <c r="J1140" s="70"/>
      <c r="K1140" s="72"/>
      <c r="L1140" s="77" t="s">
        <v>10</v>
      </c>
      <c r="M1140" s="75" t="s">
        <v>1655</v>
      </c>
      <c r="N1140" s="75" t="s">
        <v>176</v>
      </c>
      <c r="O1140" s="70"/>
      <c r="P1140" s="75" t="s">
        <v>7</v>
      </c>
      <c r="Q1140" s="77" t="s">
        <v>9</v>
      </c>
      <c r="R1140" s="77" t="s">
        <v>78</v>
      </c>
    </row>
    <row r="1141" spans="1:18" ht="21.75">
      <c r="A1141" s="89" t="s">
        <v>1667</v>
      </c>
      <c r="B1141" s="89"/>
      <c r="C1141" s="89"/>
      <c r="D1141" s="90"/>
      <c r="E1141" s="91"/>
      <c r="F1141" s="91"/>
      <c r="G1141" s="91"/>
      <c r="H1141" s="92"/>
      <c r="I1141" s="89"/>
      <c r="J1141" s="89"/>
      <c r="K1141" s="91"/>
      <c r="L1141" s="94" t="s">
        <v>16</v>
      </c>
      <c r="M1141" s="95" t="s">
        <v>520</v>
      </c>
      <c r="N1141" s="95" t="s">
        <v>18</v>
      </c>
      <c r="O1141" s="95" t="s">
        <v>469</v>
      </c>
      <c r="P1141" s="95" t="s">
        <v>120</v>
      </c>
      <c r="Q1141" s="94" t="s">
        <v>8</v>
      </c>
      <c r="R1141" s="94" t="s">
        <v>9</v>
      </c>
    </row>
    <row r="1142" spans="1:18" ht="21.75">
      <c r="A1142" s="74">
        <v>404</v>
      </c>
      <c r="B1142" s="75" t="s">
        <v>1708</v>
      </c>
      <c r="C1142" s="75" t="s">
        <v>35</v>
      </c>
      <c r="D1142" s="71">
        <v>38869</v>
      </c>
      <c r="E1142" s="76">
        <v>38869</v>
      </c>
      <c r="F1142" s="76">
        <v>41374</v>
      </c>
      <c r="G1142" s="72"/>
      <c r="H1142" s="73"/>
      <c r="I1142" s="75" t="s">
        <v>58</v>
      </c>
      <c r="J1142" s="70"/>
      <c r="K1142" s="76">
        <v>51410</v>
      </c>
      <c r="L1142" s="77" t="s">
        <v>3</v>
      </c>
      <c r="M1142" s="75" t="s">
        <v>1166</v>
      </c>
      <c r="N1142" s="75" t="s">
        <v>5</v>
      </c>
      <c r="O1142" s="75" t="s">
        <v>1167</v>
      </c>
      <c r="P1142" s="75" t="s">
        <v>7</v>
      </c>
      <c r="Q1142" s="77" t="s">
        <v>72</v>
      </c>
      <c r="R1142" s="77" t="s">
        <v>495</v>
      </c>
    </row>
    <row r="1143" spans="1:18" ht="21.75">
      <c r="A1143" s="70" t="s">
        <v>1667</v>
      </c>
      <c r="B1143" s="70"/>
      <c r="C1143" s="70"/>
      <c r="D1143" s="71"/>
      <c r="E1143" s="72"/>
      <c r="F1143" s="72"/>
      <c r="G1143" s="72"/>
      <c r="H1143" s="73"/>
      <c r="I1143" s="70"/>
      <c r="J1143" s="70"/>
      <c r="K1143" s="72"/>
      <c r="L1143" s="77" t="s">
        <v>10</v>
      </c>
      <c r="M1143" s="75" t="s">
        <v>175</v>
      </c>
      <c r="N1143" s="75" t="s">
        <v>176</v>
      </c>
      <c r="O1143" s="75" t="s">
        <v>177</v>
      </c>
      <c r="P1143" s="75" t="s">
        <v>53</v>
      </c>
      <c r="Q1143" s="77" t="s">
        <v>64</v>
      </c>
      <c r="R1143" s="77" t="s">
        <v>194</v>
      </c>
    </row>
    <row r="1144" spans="1:18" ht="21.75">
      <c r="A1144" s="89" t="s">
        <v>1667</v>
      </c>
      <c r="B1144" s="89"/>
      <c r="C1144" s="89"/>
      <c r="D1144" s="90"/>
      <c r="E1144" s="91"/>
      <c r="F1144" s="91"/>
      <c r="G1144" s="91"/>
      <c r="H1144" s="92"/>
      <c r="I1144" s="89"/>
      <c r="J1144" s="89"/>
      <c r="K1144" s="91"/>
      <c r="L1144" s="94" t="s">
        <v>16</v>
      </c>
      <c r="M1144" s="95" t="s">
        <v>1653</v>
      </c>
      <c r="N1144" s="95" t="s">
        <v>238</v>
      </c>
      <c r="O1144" s="89"/>
      <c r="P1144" s="95" t="s">
        <v>7</v>
      </c>
      <c r="Q1144" s="94" t="s">
        <v>40</v>
      </c>
      <c r="R1144" s="94" t="s">
        <v>64</v>
      </c>
    </row>
    <row r="1145" spans="1:18" ht="21.75">
      <c r="A1145" s="74">
        <v>405</v>
      </c>
      <c r="B1145" s="75" t="s">
        <v>1754</v>
      </c>
      <c r="C1145" s="75" t="s">
        <v>35</v>
      </c>
      <c r="D1145" s="71">
        <v>39266</v>
      </c>
      <c r="E1145" s="76">
        <v>39266</v>
      </c>
      <c r="F1145" s="76">
        <v>41877</v>
      </c>
      <c r="G1145" s="72"/>
      <c r="H1145" s="73"/>
      <c r="I1145" s="75" t="s">
        <v>58</v>
      </c>
      <c r="J1145" s="70"/>
      <c r="K1145" s="76">
        <v>50314</v>
      </c>
      <c r="L1145" s="77" t="s">
        <v>3</v>
      </c>
      <c r="M1145" s="75" t="s">
        <v>1166</v>
      </c>
      <c r="N1145" s="75" t="s">
        <v>5</v>
      </c>
      <c r="O1145" s="75" t="s">
        <v>1167</v>
      </c>
      <c r="P1145" s="75" t="s">
        <v>7</v>
      </c>
      <c r="Q1145" s="77" t="s">
        <v>60</v>
      </c>
      <c r="R1145" s="77" t="s">
        <v>495</v>
      </c>
    </row>
    <row r="1146" spans="1:18" ht="21.75">
      <c r="A1146" s="70" t="s">
        <v>1667</v>
      </c>
      <c r="B1146" s="70"/>
      <c r="C1146" s="70"/>
      <c r="D1146" s="71"/>
      <c r="E1146" s="72"/>
      <c r="F1146" s="72"/>
      <c r="G1146" s="72"/>
      <c r="H1146" s="73"/>
      <c r="I1146" s="70"/>
      <c r="J1146" s="70"/>
      <c r="K1146" s="72"/>
      <c r="L1146" s="77" t="s">
        <v>10</v>
      </c>
      <c r="M1146" s="75" t="s">
        <v>468</v>
      </c>
      <c r="N1146" s="75" t="s">
        <v>29</v>
      </c>
      <c r="O1146" s="75" t="s">
        <v>469</v>
      </c>
      <c r="P1146" s="75" t="s">
        <v>7</v>
      </c>
      <c r="Q1146" s="77" t="s">
        <v>41</v>
      </c>
      <c r="R1146" s="77" t="s">
        <v>9</v>
      </c>
    </row>
    <row r="1147" spans="1:18" ht="21.75">
      <c r="A1147" s="89" t="s">
        <v>1667</v>
      </c>
      <c r="B1147" s="89"/>
      <c r="C1147" s="89"/>
      <c r="D1147" s="90"/>
      <c r="E1147" s="91"/>
      <c r="F1147" s="91"/>
      <c r="G1147" s="91"/>
      <c r="H1147" s="92"/>
      <c r="I1147" s="89"/>
      <c r="J1147" s="89"/>
      <c r="K1147" s="91"/>
      <c r="L1147" s="94" t="s">
        <v>16</v>
      </c>
      <c r="M1147" s="95" t="s">
        <v>520</v>
      </c>
      <c r="N1147" s="95" t="s">
        <v>18</v>
      </c>
      <c r="O1147" s="95" t="s">
        <v>469</v>
      </c>
      <c r="P1147" s="95" t="s">
        <v>7</v>
      </c>
      <c r="Q1147" s="94" t="s">
        <v>83</v>
      </c>
      <c r="R1147" s="94" t="s">
        <v>41</v>
      </c>
    </row>
    <row r="1148" spans="1:18" ht="21.75">
      <c r="A1148" s="74">
        <v>406</v>
      </c>
      <c r="B1148" s="75" t="s">
        <v>1838</v>
      </c>
      <c r="C1148" s="75" t="s">
        <v>35</v>
      </c>
      <c r="D1148" s="71">
        <v>41395</v>
      </c>
      <c r="E1148" s="76">
        <v>41395</v>
      </c>
      <c r="F1148" s="76">
        <v>42787</v>
      </c>
      <c r="G1148" s="72"/>
      <c r="H1148" s="73"/>
      <c r="I1148" s="75" t="s">
        <v>58</v>
      </c>
      <c r="J1148" s="70"/>
      <c r="K1148" s="76">
        <v>50679</v>
      </c>
      <c r="L1148" s="77" t="s">
        <v>3</v>
      </c>
      <c r="M1148" s="75" t="s">
        <v>1192</v>
      </c>
      <c r="N1148" s="75" t="s">
        <v>88</v>
      </c>
      <c r="O1148" s="75" t="s">
        <v>1193</v>
      </c>
      <c r="P1148" s="75" t="s">
        <v>1194</v>
      </c>
      <c r="Q1148" s="77" t="s">
        <v>38</v>
      </c>
      <c r="R1148" s="77" t="s">
        <v>167</v>
      </c>
    </row>
    <row r="1149" spans="1:18" ht="21.75">
      <c r="A1149" s="70" t="s">
        <v>1667</v>
      </c>
      <c r="B1149" s="70"/>
      <c r="C1149" s="70"/>
      <c r="D1149" s="71"/>
      <c r="E1149" s="72"/>
      <c r="F1149" s="72"/>
      <c r="G1149" s="72"/>
      <c r="H1149" s="73"/>
      <c r="I1149" s="70"/>
      <c r="J1149" s="70"/>
      <c r="K1149" s="72"/>
      <c r="L1149" s="77" t="s">
        <v>10</v>
      </c>
      <c r="M1149" s="75" t="s">
        <v>1174</v>
      </c>
      <c r="N1149" s="75" t="s">
        <v>29</v>
      </c>
      <c r="O1149" s="75" t="s">
        <v>565</v>
      </c>
      <c r="P1149" s="75" t="s">
        <v>120</v>
      </c>
      <c r="Q1149" s="77" t="s">
        <v>41</v>
      </c>
      <c r="R1149" s="77" t="s">
        <v>194</v>
      </c>
    </row>
    <row r="1150" spans="1:18" ht="21.75">
      <c r="A1150" s="89" t="s">
        <v>1667</v>
      </c>
      <c r="B1150" s="89"/>
      <c r="C1150" s="89"/>
      <c r="D1150" s="90"/>
      <c r="E1150" s="91"/>
      <c r="F1150" s="91"/>
      <c r="G1150" s="91"/>
      <c r="H1150" s="92"/>
      <c r="I1150" s="89"/>
      <c r="J1150" s="89"/>
      <c r="K1150" s="91"/>
      <c r="L1150" s="94" t="s">
        <v>16</v>
      </c>
      <c r="M1150" s="95" t="s">
        <v>1195</v>
      </c>
      <c r="N1150" s="95" t="s">
        <v>611</v>
      </c>
      <c r="O1150" s="95" t="s">
        <v>1196</v>
      </c>
      <c r="P1150" s="95" t="s">
        <v>461</v>
      </c>
      <c r="Q1150" s="94" t="s">
        <v>79</v>
      </c>
      <c r="R1150" s="94" t="s">
        <v>8</v>
      </c>
    </row>
    <row r="1151" spans="1:18" ht="21.75">
      <c r="A1151" s="74">
        <v>407</v>
      </c>
      <c r="B1151" s="75" t="s">
        <v>1792</v>
      </c>
      <c r="C1151" s="75" t="s">
        <v>35</v>
      </c>
      <c r="D1151" s="71">
        <v>37174</v>
      </c>
      <c r="E1151" s="76">
        <v>37174</v>
      </c>
      <c r="F1151" s="76">
        <v>38637</v>
      </c>
      <c r="G1151" s="72"/>
      <c r="H1151" s="73"/>
      <c r="I1151" s="75" t="s">
        <v>58</v>
      </c>
      <c r="J1151" s="70"/>
      <c r="K1151" s="76">
        <v>48853</v>
      </c>
      <c r="L1151" s="77" t="s">
        <v>3</v>
      </c>
      <c r="M1151" s="75" t="s">
        <v>1166</v>
      </c>
      <c r="N1151" s="75" t="s">
        <v>5</v>
      </c>
      <c r="O1151" s="75" t="s">
        <v>1167</v>
      </c>
      <c r="P1151" s="75" t="s">
        <v>7</v>
      </c>
      <c r="Q1151" s="77" t="s">
        <v>72</v>
      </c>
      <c r="R1151" s="77" t="s">
        <v>495</v>
      </c>
    </row>
    <row r="1152" spans="1:18" ht="21.75">
      <c r="A1152" s="70" t="s">
        <v>1667</v>
      </c>
      <c r="B1152" s="70"/>
      <c r="C1152" s="70"/>
      <c r="D1152" s="71"/>
      <c r="E1152" s="72"/>
      <c r="F1152" s="72"/>
      <c r="G1152" s="72"/>
      <c r="H1152" s="73"/>
      <c r="I1152" s="70"/>
      <c r="J1152" s="70"/>
      <c r="K1152" s="72"/>
      <c r="L1152" s="77" t="s">
        <v>10</v>
      </c>
      <c r="M1152" s="75" t="s">
        <v>1175</v>
      </c>
      <c r="N1152" s="75" t="s">
        <v>29</v>
      </c>
      <c r="O1152" s="75" t="s">
        <v>177</v>
      </c>
      <c r="P1152" s="75" t="s">
        <v>31</v>
      </c>
      <c r="Q1152" s="77" t="s">
        <v>83</v>
      </c>
      <c r="R1152" s="77" t="s">
        <v>8</v>
      </c>
    </row>
    <row r="1153" spans="1:18" ht="21.75">
      <c r="A1153" s="89" t="s">
        <v>1667</v>
      </c>
      <c r="B1153" s="89"/>
      <c r="C1153" s="89"/>
      <c r="D1153" s="90"/>
      <c r="E1153" s="91"/>
      <c r="F1153" s="91"/>
      <c r="G1153" s="91"/>
      <c r="H1153" s="92"/>
      <c r="I1153" s="89"/>
      <c r="J1153" s="89"/>
      <c r="K1153" s="91"/>
      <c r="L1153" s="94" t="s">
        <v>16</v>
      </c>
      <c r="M1153" s="95" t="s">
        <v>1653</v>
      </c>
      <c r="N1153" s="95" t="s">
        <v>238</v>
      </c>
      <c r="O1153" s="89"/>
      <c r="P1153" s="95" t="s">
        <v>7</v>
      </c>
      <c r="Q1153" s="94" t="s">
        <v>47</v>
      </c>
      <c r="R1153" s="94" t="s">
        <v>83</v>
      </c>
    </row>
    <row r="1154" spans="1:18" ht="21.75">
      <c r="A1154" s="74">
        <v>408</v>
      </c>
      <c r="B1154" s="75" t="s">
        <v>1755</v>
      </c>
      <c r="C1154" s="75" t="s">
        <v>35</v>
      </c>
      <c r="D1154" s="71">
        <v>39594</v>
      </c>
      <c r="E1154" s="76">
        <v>39594</v>
      </c>
      <c r="F1154" s="76">
        <v>41879</v>
      </c>
      <c r="G1154" s="72"/>
      <c r="H1154" s="73"/>
      <c r="I1154" s="75" t="s">
        <v>58</v>
      </c>
      <c r="J1154" s="70"/>
      <c r="K1154" s="76">
        <v>51775</v>
      </c>
      <c r="L1154" s="77" t="s">
        <v>3</v>
      </c>
      <c r="M1154" s="75" t="s">
        <v>1756</v>
      </c>
      <c r="N1154" s="75" t="s">
        <v>88</v>
      </c>
      <c r="O1154" s="75" t="s">
        <v>1757</v>
      </c>
      <c r="P1154" s="75" t="s">
        <v>120</v>
      </c>
      <c r="Q1154" s="77" t="s">
        <v>109</v>
      </c>
      <c r="R1154" s="77" t="s">
        <v>495</v>
      </c>
    </row>
    <row r="1155" spans="1:18" ht="21.75">
      <c r="A1155" s="70" t="s">
        <v>1667</v>
      </c>
      <c r="B1155" s="70"/>
      <c r="C1155" s="70"/>
      <c r="D1155" s="71"/>
      <c r="E1155" s="72"/>
      <c r="F1155" s="72"/>
      <c r="G1155" s="72"/>
      <c r="H1155" s="73"/>
      <c r="I1155" s="70"/>
      <c r="J1155" s="70"/>
      <c r="K1155" s="72"/>
      <c r="L1155" s="77" t="s">
        <v>10</v>
      </c>
      <c r="M1155" s="75" t="s">
        <v>1177</v>
      </c>
      <c r="N1155" s="75" t="s">
        <v>126</v>
      </c>
      <c r="O1155" s="75" t="s">
        <v>565</v>
      </c>
      <c r="P1155" s="75" t="s">
        <v>31</v>
      </c>
      <c r="Q1155" s="77" t="s">
        <v>194</v>
      </c>
      <c r="R1155" s="77" t="s">
        <v>59</v>
      </c>
    </row>
    <row r="1156" spans="1:18" ht="21.75">
      <c r="A1156" s="89" t="s">
        <v>1667</v>
      </c>
      <c r="B1156" s="89"/>
      <c r="C1156" s="89"/>
      <c r="D1156" s="90"/>
      <c r="E1156" s="91"/>
      <c r="F1156" s="91"/>
      <c r="G1156" s="91"/>
      <c r="H1156" s="92"/>
      <c r="I1156" s="89"/>
      <c r="J1156" s="89"/>
      <c r="K1156" s="91"/>
      <c r="L1156" s="94" t="s">
        <v>16</v>
      </c>
      <c r="M1156" s="95" t="s">
        <v>223</v>
      </c>
      <c r="N1156" s="95" t="s">
        <v>199</v>
      </c>
      <c r="O1156" s="95" t="s">
        <v>224</v>
      </c>
      <c r="P1156" s="95" t="s">
        <v>1178</v>
      </c>
      <c r="Q1156" s="94" t="s">
        <v>41</v>
      </c>
      <c r="R1156" s="94" t="s">
        <v>194</v>
      </c>
    </row>
    <row r="1157" spans="1:18" ht="21.75">
      <c r="A1157" s="74">
        <v>409</v>
      </c>
      <c r="B1157" s="75" t="s">
        <v>1978</v>
      </c>
      <c r="C1157" s="75" t="s">
        <v>35</v>
      </c>
      <c r="D1157" s="71">
        <v>41654</v>
      </c>
      <c r="E1157" s="76">
        <v>41654</v>
      </c>
      <c r="F1157" s="76">
        <v>43257</v>
      </c>
      <c r="G1157" s="72"/>
      <c r="H1157" s="73"/>
      <c r="I1157" s="75" t="s">
        <v>58</v>
      </c>
      <c r="J1157" s="70"/>
      <c r="K1157" s="76">
        <v>51410</v>
      </c>
      <c r="L1157" s="77" t="s">
        <v>3</v>
      </c>
      <c r="M1157" s="75" t="s">
        <v>1200</v>
      </c>
      <c r="N1157" s="75" t="s">
        <v>1884</v>
      </c>
      <c r="O1157" s="75" t="s">
        <v>1180</v>
      </c>
      <c r="P1157" s="75" t="s">
        <v>926</v>
      </c>
      <c r="Q1157" s="77" t="s">
        <v>72</v>
      </c>
      <c r="R1157" s="77" t="s">
        <v>167</v>
      </c>
    </row>
    <row r="1158" spans="1:18" ht="21.75">
      <c r="A1158" s="70" t="s">
        <v>1667</v>
      </c>
      <c r="B1158" s="70"/>
      <c r="C1158" s="70"/>
      <c r="D1158" s="71"/>
      <c r="E1158" s="72"/>
      <c r="F1158" s="72"/>
      <c r="G1158" s="72"/>
      <c r="H1158" s="73"/>
      <c r="I1158" s="70"/>
      <c r="J1158" s="70"/>
      <c r="K1158" s="72"/>
      <c r="L1158" s="77" t="s">
        <v>10</v>
      </c>
      <c r="M1158" s="75" t="s">
        <v>343</v>
      </c>
      <c r="N1158" s="75" t="s">
        <v>29</v>
      </c>
      <c r="O1158" s="75" t="s">
        <v>89</v>
      </c>
      <c r="P1158" s="75" t="s">
        <v>7</v>
      </c>
      <c r="Q1158" s="77" t="s">
        <v>27</v>
      </c>
      <c r="R1158" s="77" t="s">
        <v>78</v>
      </c>
    </row>
    <row r="1159" spans="1:18" ht="21.75">
      <c r="A1159" s="89" t="s">
        <v>1667</v>
      </c>
      <c r="B1159" s="89"/>
      <c r="C1159" s="89"/>
      <c r="D1159" s="90"/>
      <c r="E1159" s="91"/>
      <c r="F1159" s="91"/>
      <c r="G1159" s="91"/>
      <c r="H1159" s="92"/>
      <c r="I1159" s="89"/>
      <c r="J1159" s="89"/>
      <c r="K1159" s="91"/>
      <c r="L1159" s="94" t="s">
        <v>16</v>
      </c>
      <c r="M1159" s="95" t="s">
        <v>520</v>
      </c>
      <c r="N1159" s="95" t="s">
        <v>18</v>
      </c>
      <c r="O1159" s="95" t="s">
        <v>469</v>
      </c>
      <c r="P1159" s="95" t="s">
        <v>20</v>
      </c>
      <c r="Q1159" s="94" t="s">
        <v>26</v>
      </c>
      <c r="R1159" s="94" t="s">
        <v>27</v>
      </c>
    </row>
    <row r="1160" spans="1:18" ht="21.75">
      <c r="A1160" s="74">
        <v>410</v>
      </c>
      <c r="B1160" s="75" t="s">
        <v>1709</v>
      </c>
      <c r="C1160" s="75" t="s">
        <v>35</v>
      </c>
      <c r="D1160" s="71">
        <v>40756</v>
      </c>
      <c r="E1160" s="76">
        <v>40756</v>
      </c>
      <c r="F1160" s="76">
        <v>41969</v>
      </c>
      <c r="G1160" s="72"/>
      <c r="H1160" s="73"/>
      <c r="I1160" s="75" t="s">
        <v>58</v>
      </c>
      <c r="J1160" s="70"/>
      <c r="K1160" s="76">
        <v>51410</v>
      </c>
      <c r="L1160" s="77" t="s">
        <v>3</v>
      </c>
      <c r="M1160" s="75" t="s">
        <v>1171</v>
      </c>
      <c r="N1160" s="75" t="s">
        <v>1884</v>
      </c>
      <c r="O1160" s="75" t="s">
        <v>1172</v>
      </c>
      <c r="P1160" s="75" t="s">
        <v>414</v>
      </c>
      <c r="Q1160" s="77" t="s">
        <v>121</v>
      </c>
      <c r="R1160" s="77" t="s">
        <v>60</v>
      </c>
    </row>
    <row r="1161" spans="1:18" ht="21.75">
      <c r="A1161" s="70" t="s">
        <v>1667</v>
      </c>
      <c r="B1161" s="70"/>
      <c r="C1161" s="70"/>
      <c r="D1161" s="71"/>
      <c r="E1161" s="72"/>
      <c r="F1161" s="72"/>
      <c r="G1161" s="72"/>
      <c r="H1161" s="73"/>
      <c r="I1161" s="70"/>
      <c r="J1161" s="70"/>
      <c r="K1161" s="72"/>
      <c r="L1161" s="77" t="s">
        <v>10</v>
      </c>
      <c r="M1161" s="75" t="s">
        <v>468</v>
      </c>
      <c r="N1161" s="75" t="s">
        <v>29</v>
      </c>
      <c r="O1161" s="75" t="s">
        <v>469</v>
      </c>
      <c r="P1161" s="75" t="s">
        <v>7</v>
      </c>
      <c r="Q1161" s="77" t="s">
        <v>27</v>
      </c>
      <c r="R1161" s="77" t="s">
        <v>59</v>
      </c>
    </row>
    <row r="1162" spans="1:18" ht="21.75">
      <c r="A1162" s="89" t="s">
        <v>1667</v>
      </c>
      <c r="B1162" s="89"/>
      <c r="C1162" s="89"/>
      <c r="D1162" s="90"/>
      <c r="E1162" s="91"/>
      <c r="F1162" s="91"/>
      <c r="G1162" s="91"/>
      <c r="H1162" s="92"/>
      <c r="I1162" s="89"/>
      <c r="J1162" s="89"/>
      <c r="K1162" s="91"/>
      <c r="L1162" s="94" t="s">
        <v>16</v>
      </c>
      <c r="M1162" s="95" t="s">
        <v>68</v>
      </c>
      <c r="N1162" s="95" t="s">
        <v>69</v>
      </c>
      <c r="O1162" s="95" t="s">
        <v>70</v>
      </c>
      <c r="P1162" s="95" t="s">
        <v>1141</v>
      </c>
      <c r="Q1162" s="94" t="s">
        <v>26</v>
      </c>
      <c r="R1162" s="94" t="s">
        <v>27</v>
      </c>
    </row>
    <row r="1163" spans="1:18" ht="21.75">
      <c r="A1163" s="74">
        <v>411</v>
      </c>
      <c r="B1163" s="75" t="s">
        <v>2061</v>
      </c>
      <c r="C1163" s="75" t="s">
        <v>35</v>
      </c>
      <c r="D1163" s="71">
        <v>41424</v>
      </c>
      <c r="E1163" s="76">
        <v>41424</v>
      </c>
      <c r="F1163" s="76">
        <v>43278</v>
      </c>
      <c r="G1163" s="72"/>
      <c r="H1163" s="73"/>
      <c r="I1163" s="75" t="s">
        <v>58</v>
      </c>
      <c r="J1163" s="70"/>
      <c r="K1163" s="76">
        <v>51775</v>
      </c>
      <c r="L1163" s="77" t="s">
        <v>3</v>
      </c>
      <c r="M1163" s="75" t="s">
        <v>2150</v>
      </c>
      <c r="N1163" s="75" t="s">
        <v>1185</v>
      </c>
      <c r="O1163" s="75" t="s">
        <v>2151</v>
      </c>
      <c r="P1163" s="75" t="s">
        <v>7</v>
      </c>
      <c r="Q1163" s="77" t="s">
        <v>38</v>
      </c>
      <c r="R1163" s="77" t="s">
        <v>73</v>
      </c>
    </row>
    <row r="1164" spans="1:18" ht="21.75">
      <c r="A1164" s="70" t="s">
        <v>1667</v>
      </c>
      <c r="B1164" s="70"/>
      <c r="C1164" s="70"/>
      <c r="D1164" s="71"/>
      <c r="E1164" s="72"/>
      <c r="F1164" s="72"/>
      <c r="G1164" s="72"/>
      <c r="H1164" s="73"/>
      <c r="I1164" s="70"/>
      <c r="J1164" s="70"/>
      <c r="K1164" s="72"/>
      <c r="L1164" s="77" t="s">
        <v>10</v>
      </c>
      <c r="M1164" s="75" t="s">
        <v>1655</v>
      </c>
      <c r="N1164" s="75" t="s">
        <v>176</v>
      </c>
      <c r="O1164" s="70"/>
      <c r="P1164" s="75" t="s">
        <v>7</v>
      </c>
      <c r="Q1164" s="77" t="s">
        <v>194</v>
      </c>
      <c r="R1164" s="77" t="s">
        <v>78</v>
      </c>
    </row>
    <row r="1165" spans="1:18" ht="21.75">
      <c r="A1165" s="89" t="s">
        <v>1667</v>
      </c>
      <c r="B1165" s="89"/>
      <c r="C1165" s="89"/>
      <c r="D1165" s="90"/>
      <c r="E1165" s="91"/>
      <c r="F1165" s="91"/>
      <c r="G1165" s="91"/>
      <c r="H1165" s="92"/>
      <c r="I1165" s="89"/>
      <c r="J1165" s="89"/>
      <c r="K1165" s="91"/>
      <c r="L1165" s="94" t="s">
        <v>16</v>
      </c>
      <c r="M1165" s="95" t="s">
        <v>210</v>
      </c>
      <c r="N1165" s="95" t="s">
        <v>199</v>
      </c>
      <c r="O1165" s="95" t="s">
        <v>211</v>
      </c>
      <c r="P1165" s="95" t="s">
        <v>200</v>
      </c>
      <c r="Q1165" s="94" t="s">
        <v>41</v>
      </c>
      <c r="R1165" s="94" t="s">
        <v>194</v>
      </c>
    </row>
    <row r="1166" spans="1:18" ht="21.75">
      <c r="A1166" s="74">
        <v>412</v>
      </c>
      <c r="B1166" s="75" t="s">
        <v>1186</v>
      </c>
      <c r="C1166" s="75" t="s">
        <v>96</v>
      </c>
      <c r="D1166" s="71">
        <v>41424</v>
      </c>
      <c r="E1166" s="76">
        <v>41424</v>
      </c>
      <c r="F1166" s="72"/>
      <c r="G1166" s="72"/>
      <c r="H1166" s="73"/>
      <c r="I1166" s="75" t="s">
        <v>58</v>
      </c>
      <c r="J1166" s="70"/>
      <c r="K1166" s="76">
        <v>48122</v>
      </c>
      <c r="L1166" s="77" t="s">
        <v>3</v>
      </c>
      <c r="M1166" s="75" t="s">
        <v>2150</v>
      </c>
      <c r="N1166" s="75" t="s">
        <v>1185</v>
      </c>
      <c r="O1166" s="75" t="s">
        <v>2151</v>
      </c>
      <c r="P1166" s="75" t="s">
        <v>7</v>
      </c>
      <c r="Q1166" s="77" t="s">
        <v>121</v>
      </c>
      <c r="R1166" s="77" t="s">
        <v>109</v>
      </c>
    </row>
    <row r="1167" spans="1:18" ht="21.75">
      <c r="A1167" s="70" t="s">
        <v>1667</v>
      </c>
      <c r="B1167" s="70"/>
      <c r="C1167" s="70"/>
      <c r="D1167" s="71"/>
      <c r="E1167" s="72"/>
      <c r="F1167" s="72"/>
      <c r="G1167" s="72"/>
      <c r="H1167" s="73"/>
      <c r="I1167" s="70"/>
      <c r="J1167" s="70"/>
      <c r="K1167" s="72"/>
      <c r="L1167" s="77" t="s">
        <v>10</v>
      </c>
      <c r="M1167" s="75" t="s">
        <v>1655</v>
      </c>
      <c r="N1167" s="75" t="s">
        <v>176</v>
      </c>
      <c r="O1167" s="70"/>
      <c r="P1167" s="75" t="s">
        <v>7</v>
      </c>
      <c r="Q1167" s="77" t="s">
        <v>9</v>
      </c>
      <c r="R1167" s="77" t="s">
        <v>78</v>
      </c>
    </row>
    <row r="1168" spans="1:18" ht="21.75">
      <c r="A1168" s="89" t="s">
        <v>1667</v>
      </c>
      <c r="B1168" s="89"/>
      <c r="C1168" s="89"/>
      <c r="D1168" s="90"/>
      <c r="E1168" s="91"/>
      <c r="F1168" s="91"/>
      <c r="G1168" s="91"/>
      <c r="H1168" s="92"/>
      <c r="I1168" s="89"/>
      <c r="J1168" s="89"/>
      <c r="K1168" s="91"/>
      <c r="L1168" s="94" t="s">
        <v>16</v>
      </c>
      <c r="M1168" s="95" t="s">
        <v>297</v>
      </c>
      <c r="N1168" s="95" t="s">
        <v>238</v>
      </c>
      <c r="O1168" s="95" t="s">
        <v>177</v>
      </c>
      <c r="P1168" s="95" t="s">
        <v>178</v>
      </c>
      <c r="Q1168" s="94" t="s">
        <v>57</v>
      </c>
      <c r="R1168" s="94" t="s">
        <v>47</v>
      </c>
    </row>
    <row r="1169" spans="1:18" ht="21.75">
      <c r="A1169" s="74">
        <v>413</v>
      </c>
      <c r="B1169" s="75" t="s">
        <v>2250</v>
      </c>
      <c r="C1169" s="75" t="s">
        <v>96</v>
      </c>
      <c r="D1169" s="71">
        <v>42037</v>
      </c>
      <c r="E1169" s="76">
        <v>42037</v>
      </c>
      <c r="F1169" s="72"/>
      <c r="G1169" s="72"/>
      <c r="H1169" s="73"/>
      <c r="I1169" s="75" t="s">
        <v>58</v>
      </c>
      <c r="J1169" s="70"/>
      <c r="K1169" s="76">
        <v>54697</v>
      </c>
      <c r="L1169" s="77" t="s">
        <v>3</v>
      </c>
      <c r="M1169" s="75" t="s">
        <v>2150</v>
      </c>
      <c r="N1169" s="75" t="s">
        <v>1185</v>
      </c>
      <c r="O1169" s="75" t="s">
        <v>2151</v>
      </c>
      <c r="P1169" s="75" t="s">
        <v>7</v>
      </c>
      <c r="Q1169" s="77" t="s">
        <v>495</v>
      </c>
      <c r="R1169" s="77" t="s">
        <v>2360</v>
      </c>
    </row>
    <row r="1170" spans="1:18" ht="21.75">
      <c r="A1170" s="70" t="s">
        <v>1667</v>
      </c>
      <c r="B1170" s="70"/>
      <c r="C1170" s="70"/>
      <c r="D1170" s="71"/>
      <c r="E1170" s="72"/>
      <c r="F1170" s="72"/>
      <c r="G1170" s="72"/>
      <c r="H1170" s="73"/>
      <c r="I1170" s="70"/>
      <c r="J1170" s="70"/>
      <c r="K1170" s="72"/>
      <c r="L1170" s="77" t="s">
        <v>10</v>
      </c>
      <c r="M1170" s="75" t="s">
        <v>1201</v>
      </c>
      <c r="N1170" s="75" t="s">
        <v>11</v>
      </c>
      <c r="O1170" s="75" t="s">
        <v>1202</v>
      </c>
      <c r="P1170" s="75" t="s">
        <v>1203</v>
      </c>
      <c r="Q1170" s="77" t="s">
        <v>109</v>
      </c>
      <c r="R1170" s="77" t="s">
        <v>167</v>
      </c>
    </row>
    <row r="1171" spans="1:18" ht="21.75">
      <c r="A1171" s="89" t="s">
        <v>1667</v>
      </c>
      <c r="B1171" s="89"/>
      <c r="C1171" s="89"/>
      <c r="D1171" s="90"/>
      <c r="E1171" s="91"/>
      <c r="F1171" s="91"/>
      <c r="G1171" s="91"/>
      <c r="H1171" s="92"/>
      <c r="I1171" s="89"/>
      <c r="J1171" s="89"/>
      <c r="K1171" s="91"/>
      <c r="L1171" s="94" t="s">
        <v>16</v>
      </c>
      <c r="M1171" s="95" t="s">
        <v>1653</v>
      </c>
      <c r="N1171" s="95" t="s">
        <v>238</v>
      </c>
      <c r="O1171" s="89"/>
      <c r="P1171" s="95" t="s">
        <v>7</v>
      </c>
      <c r="Q1171" s="94" t="s">
        <v>121</v>
      </c>
      <c r="R1171" s="94" t="s">
        <v>72</v>
      </c>
    </row>
    <row r="1172" spans="1:18" ht="21.75">
      <c r="A1172" s="74">
        <v>414</v>
      </c>
      <c r="B1172" s="75" t="s">
        <v>2272</v>
      </c>
      <c r="C1172" s="75" t="s">
        <v>96</v>
      </c>
      <c r="D1172" s="71">
        <v>40848</v>
      </c>
      <c r="E1172" s="76">
        <v>40848</v>
      </c>
      <c r="F1172" s="72"/>
      <c r="G1172" s="72"/>
      <c r="H1172" s="73"/>
      <c r="I1172" s="75" t="s">
        <v>58</v>
      </c>
      <c r="J1172" s="70"/>
      <c r="K1172" s="76">
        <v>52505</v>
      </c>
      <c r="L1172" s="77" t="s">
        <v>3</v>
      </c>
      <c r="M1172" s="75" t="s">
        <v>1756</v>
      </c>
      <c r="N1172" s="75" t="s">
        <v>88</v>
      </c>
      <c r="O1172" s="75" t="s">
        <v>1757</v>
      </c>
      <c r="P1172" s="75" t="s">
        <v>120</v>
      </c>
      <c r="Q1172" s="77" t="s">
        <v>73</v>
      </c>
      <c r="R1172" s="77" t="s">
        <v>2360</v>
      </c>
    </row>
    <row r="1173" spans="1:18" ht="21.75">
      <c r="A1173" s="70" t="s">
        <v>1667</v>
      </c>
      <c r="B1173" s="70"/>
      <c r="C1173" s="70"/>
      <c r="D1173" s="71"/>
      <c r="E1173" s="72"/>
      <c r="F1173" s="72"/>
      <c r="G1173" s="72"/>
      <c r="H1173" s="73"/>
      <c r="I1173" s="70"/>
      <c r="J1173" s="70"/>
      <c r="K1173" s="72"/>
      <c r="L1173" s="77" t="s">
        <v>10</v>
      </c>
      <c r="M1173" s="75" t="s">
        <v>468</v>
      </c>
      <c r="N1173" s="75" t="s">
        <v>29</v>
      </c>
      <c r="O1173" s="75" t="s">
        <v>469</v>
      </c>
      <c r="P1173" s="75" t="s">
        <v>31</v>
      </c>
      <c r="Q1173" s="77" t="s">
        <v>59</v>
      </c>
      <c r="R1173" s="77" t="s">
        <v>38</v>
      </c>
    </row>
    <row r="1174" spans="1:18" ht="21.75">
      <c r="A1174" s="89" t="s">
        <v>1667</v>
      </c>
      <c r="B1174" s="89"/>
      <c r="C1174" s="89"/>
      <c r="D1174" s="90"/>
      <c r="E1174" s="91"/>
      <c r="F1174" s="91"/>
      <c r="G1174" s="91"/>
      <c r="H1174" s="92"/>
      <c r="I1174" s="89"/>
      <c r="J1174" s="89"/>
      <c r="K1174" s="91"/>
      <c r="L1174" s="94" t="s">
        <v>16</v>
      </c>
      <c r="M1174" s="95" t="s">
        <v>1164</v>
      </c>
      <c r="N1174" s="95" t="s">
        <v>18</v>
      </c>
      <c r="O1174" s="95" t="s">
        <v>565</v>
      </c>
      <c r="P1174" s="95" t="s">
        <v>120</v>
      </c>
      <c r="Q1174" s="94" t="s">
        <v>27</v>
      </c>
      <c r="R1174" s="94" t="s">
        <v>59</v>
      </c>
    </row>
    <row r="1175" spans="1:18" ht="21.75">
      <c r="A1175" s="74">
        <v>415</v>
      </c>
      <c r="B1175" s="75" t="s">
        <v>2251</v>
      </c>
      <c r="C1175" s="75" t="s">
        <v>96</v>
      </c>
      <c r="D1175" s="71">
        <v>35685</v>
      </c>
      <c r="E1175" s="76">
        <v>43983</v>
      </c>
      <c r="F1175" s="72"/>
      <c r="G1175" s="72"/>
      <c r="H1175" s="73"/>
      <c r="I1175" s="75" t="s">
        <v>58</v>
      </c>
      <c r="J1175" s="70"/>
      <c r="K1175" s="76">
        <v>48122</v>
      </c>
      <c r="L1175" s="77" t="s">
        <v>3</v>
      </c>
      <c r="M1175" s="75" t="s">
        <v>401</v>
      </c>
      <c r="N1175" s="75" t="s">
        <v>88</v>
      </c>
      <c r="O1175" s="75" t="s">
        <v>402</v>
      </c>
      <c r="P1175" s="75" t="s">
        <v>120</v>
      </c>
      <c r="Q1175" s="77" t="s">
        <v>109</v>
      </c>
      <c r="R1175" s="77" t="s">
        <v>1768</v>
      </c>
    </row>
    <row r="1176" spans="1:18" ht="21.75">
      <c r="A1176" s="70" t="s">
        <v>1667</v>
      </c>
      <c r="B1176" s="70"/>
      <c r="C1176" s="70"/>
      <c r="D1176" s="71"/>
      <c r="E1176" s="72"/>
      <c r="F1176" s="72"/>
      <c r="G1176" s="72"/>
      <c r="H1176" s="73"/>
      <c r="I1176" s="70"/>
      <c r="J1176" s="70"/>
      <c r="K1176" s="72"/>
      <c r="L1176" s="77" t="s">
        <v>10</v>
      </c>
      <c r="M1176" s="75" t="s">
        <v>1174</v>
      </c>
      <c r="N1176" s="75" t="s">
        <v>29</v>
      </c>
      <c r="O1176" s="75" t="s">
        <v>565</v>
      </c>
      <c r="P1176" s="75" t="s">
        <v>120</v>
      </c>
      <c r="Q1176" s="77" t="s">
        <v>8</v>
      </c>
      <c r="R1176" s="77" t="s">
        <v>9</v>
      </c>
    </row>
    <row r="1177" spans="1:18" ht="21.75">
      <c r="A1177" s="89" t="s">
        <v>1667</v>
      </c>
      <c r="B1177" s="89"/>
      <c r="C1177" s="89"/>
      <c r="D1177" s="90"/>
      <c r="E1177" s="91"/>
      <c r="F1177" s="91"/>
      <c r="G1177" s="91"/>
      <c r="H1177" s="92"/>
      <c r="I1177" s="89"/>
      <c r="J1177" s="89"/>
      <c r="K1177" s="91"/>
      <c r="L1177" s="94" t="s">
        <v>16</v>
      </c>
      <c r="M1177" s="95" t="s">
        <v>533</v>
      </c>
      <c r="N1177" s="95" t="s">
        <v>199</v>
      </c>
      <c r="O1177" s="95" t="s">
        <v>534</v>
      </c>
      <c r="P1177" s="95" t="s">
        <v>45</v>
      </c>
      <c r="Q1177" s="94" t="s">
        <v>76</v>
      </c>
      <c r="R1177" s="94" t="s">
        <v>79</v>
      </c>
    </row>
    <row r="1178" spans="1:18" ht="21.75">
      <c r="A1178" s="74">
        <v>416</v>
      </c>
      <c r="B1178" s="75" t="s">
        <v>1197</v>
      </c>
      <c r="C1178" s="75" t="s">
        <v>96</v>
      </c>
      <c r="D1178" s="71">
        <v>42058</v>
      </c>
      <c r="E1178" s="76">
        <v>42058</v>
      </c>
      <c r="F1178" s="72"/>
      <c r="G1178" s="72"/>
      <c r="H1178" s="73"/>
      <c r="I1178" s="75" t="s">
        <v>58</v>
      </c>
      <c r="J1178" s="70"/>
      <c r="K1178" s="76">
        <v>50679</v>
      </c>
      <c r="L1178" s="77" t="s">
        <v>3</v>
      </c>
      <c r="M1178" s="75" t="s">
        <v>2150</v>
      </c>
      <c r="N1178" s="75" t="s">
        <v>1185</v>
      </c>
      <c r="O1178" s="75" t="s">
        <v>2151</v>
      </c>
      <c r="P1178" s="75" t="s">
        <v>7</v>
      </c>
      <c r="Q1178" s="77" t="s">
        <v>38</v>
      </c>
      <c r="R1178" s="77" t="s">
        <v>117</v>
      </c>
    </row>
    <row r="1179" spans="1:18" ht="21.75">
      <c r="A1179" s="70" t="s">
        <v>1667</v>
      </c>
      <c r="B1179" s="70"/>
      <c r="C1179" s="70"/>
      <c r="D1179" s="71"/>
      <c r="E1179" s="72"/>
      <c r="F1179" s="72"/>
      <c r="G1179" s="72"/>
      <c r="H1179" s="73"/>
      <c r="I1179" s="70"/>
      <c r="J1179" s="70"/>
      <c r="K1179" s="72"/>
      <c r="L1179" s="77" t="s">
        <v>10</v>
      </c>
      <c r="M1179" s="75" t="s">
        <v>1655</v>
      </c>
      <c r="N1179" s="75" t="s">
        <v>176</v>
      </c>
      <c r="O1179" s="70"/>
      <c r="P1179" s="75" t="s">
        <v>7</v>
      </c>
      <c r="Q1179" s="77" t="s">
        <v>194</v>
      </c>
      <c r="R1179" s="77" t="s">
        <v>38</v>
      </c>
    </row>
    <row r="1180" spans="1:18" ht="21.75">
      <c r="A1180" s="89" t="s">
        <v>1667</v>
      </c>
      <c r="B1180" s="89"/>
      <c r="C1180" s="89"/>
      <c r="D1180" s="90"/>
      <c r="E1180" s="91"/>
      <c r="F1180" s="91"/>
      <c r="G1180" s="91"/>
      <c r="H1180" s="92"/>
      <c r="I1180" s="89"/>
      <c r="J1180" s="89"/>
      <c r="K1180" s="91"/>
      <c r="L1180" s="94" t="s">
        <v>16</v>
      </c>
      <c r="M1180" s="95" t="s">
        <v>1199</v>
      </c>
      <c r="N1180" s="95" t="s">
        <v>18</v>
      </c>
      <c r="O1180" s="95" t="s">
        <v>177</v>
      </c>
      <c r="P1180" s="95" t="s">
        <v>31</v>
      </c>
      <c r="Q1180" s="94" t="s">
        <v>79</v>
      </c>
      <c r="R1180" s="94" t="s">
        <v>8</v>
      </c>
    </row>
    <row r="1181" spans="1:18" ht="21.75">
      <c r="A1181" s="74">
        <v>417</v>
      </c>
      <c r="B1181" s="75" t="s">
        <v>2405</v>
      </c>
      <c r="C1181" s="75" t="s">
        <v>96</v>
      </c>
      <c r="D1181" s="71">
        <v>41852</v>
      </c>
      <c r="E1181" s="76">
        <v>41852</v>
      </c>
      <c r="F1181" s="72"/>
      <c r="G1181" s="72"/>
      <c r="H1181" s="73"/>
      <c r="I1181" s="75" t="s">
        <v>58</v>
      </c>
      <c r="J1181" s="70"/>
      <c r="K1181" s="76">
        <v>50679</v>
      </c>
      <c r="L1181" s="77" t="s">
        <v>3</v>
      </c>
      <c r="M1181" s="75" t="s">
        <v>156</v>
      </c>
      <c r="N1181" s="75" t="s">
        <v>88</v>
      </c>
      <c r="O1181" s="75" t="s">
        <v>144</v>
      </c>
      <c r="P1181" s="75" t="s">
        <v>216</v>
      </c>
      <c r="Q1181" s="77" t="s">
        <v>495</v>
      </c>
      <c r="R1181" s="77" t="s">
        <v>2313</v>
      </c>
    </row>
    <row r="1182" spans="1:18" ht="21.75">
      <c r="A1182" s="70" t="s">
        <v>1667</v>
      </c>
      <c r="B1182" s="70"/>
      <c r="C1182" s="70"/>
      <c r="D1182" s="71"/>
      <c r="E1182" s="72"/>
      <c r="F1182" s="72"/>
      <c r="G1182" s="72"/>
      <c r="H1182" s="73"/>
      <c r="I1182" s="70"/>
      <c r="J1182" s="70"/>
      <c r="K1182" s="72"/>
      <c r="L1182" s="77" t="s">
        <v>10</v>
      </c>
      <c r="M1182" s="75" t="s">
        <v>1656</v>
      </c>
      <c r="N1182" s="75" t="s">
        <v>143</v>
      </c>
      <c r="O1182" s="70"/>
      <c r="P1182" s="75" t="s">
        <v>7</v>
      </c>
      <c r="Q1182" s="77" t="s">
        <v>78</v>
      </c>
      <c r="R1182" s="77" t="s">
        <v>121</v>
      </c>
    </row>
    <row r="1183" spans="1:18" ht="21.75">
      <c r="A1183" s="70" t="s">
        <v>1667</v>
      </c>
      <c r="B1183" s="70"/>
      <c r="C1183" s="70"/>
      <c r="D1183" s="71"/>
      <c r="E1183" s="72"/>
      <c r="F1183" s="72"/>
      <c r="G1183" s="72"/>
      <c r="H1183" s="73"/>
      <c r="I1183" s="70"/>
      <c r="J1183" s="70"/>
      <c r="K1183" s="72"/>
      <c r="L1183" s="77" t="s">
        <v>16</v>
      </c>
      <c r="M1183" s="75" t="s">
        <v>1979</v>
      </c>
      <c r="N1183" s="75" t="s">
        <v>199</v>
      </c>
      <c r="O1183" s="75" t="s">
        <v>1980</v>
      </c>
      <c r="P1183" s="75" t="s">
        <v>71</v>
      </c>
      <c r="Q1183" s="77" t="s">
        <v>73</v>
      </c>
      <c r="R1183" s="77" t="s">
        <v>495</v>
      </c>
    </row>
    <row r="1184" spans="1:18" ht="21.75">
      <c r="A1184" s="70" t="s">
        <v>1667</v>
      </c>
      <c r="B1184" s="70"/>
      <c r="C1184" s="70"/>
      <c r="D1184" s="71"/>
      <c r="E1184" s="72"/>
      <c r="F1184" s="72"/>
      <c r="G1184" s="72"/>
      <c r="H1184" s="73"/>
      <c r="I1184" s="70"/>
      <c r="J1184" s="70"/>
      <c r="K1184" s="72"/>
      <c r="L1184" s="77" t="s">
        <v>16</v>
      </c>
      <c r="M1184" s="75" t="s">
        <v>1204</v>
      </c>
      <c r="N1184" s="75" t="s">
        <v>238</v>
      </c>
      <c r="O1184" s="75" t="s">
        <v>1205</v>
      </c>
      <c r="P1184" s="75" t="s">
        <v>71</v>
      </c>
      <c r="Q1184" s="77" t="s">
        <v>60</v>
      </c>
      <c r="R1184" s="77" t="s">
        <v>167</v>
      </c>
    </row>
    <row r="1185" spans="1:18" ht="21.75">
      <c r="A1185" s="70" t="s">
        <v>1667</v>
      </c>
      <c r="B1185" s="70"/>
      <c r="C1185" s="70"/>
      <c r="D1185" s="71"/>
      <c r="E1185" s="72"/>
      <c r="F1185" s="72"/>
      <c r="G1185" s="72"/>
      <c r="H1185" s="73"/>
      <c r="I1185" s="70"/>
      <c r="J1185" s="70"/>
      <c r="K1185" s="72"/>
      <c r="L1185" s="77" t="s">
        <v>16</v>
      </c>
      <c r="M1185" s="75" t="s">
        <v>1657</v>
      </c>
      <c r="N1185" s="75" t="s">
        <v>206</v>
      </c>
      <c r="O1185" s="70"/>
      <c r="P1185" s="75" t="s">
        <v>71</v>
      </c>
      <c r="Q1185" s="77" t="s">
        <v>121</v>
      </c>
      <c r="R1185" s="77" t="s">
        <v>60</v>
      </c>
    </row>
    <row r="1186" spans="1:18" ht="21.75">
      <c r="A1186" s="89" t="s">
        <v>1667</v>
      </c>
      <c r="B1186" s="89"/>
      <c r="C1186" s="89"/>
      <c r="D1186" s="90"/>
      <c r="E1186" s="91"/>
      <c r="F1186" s="91"/>
      <c r="G1186" s="91"/>
      <c r="H1186" s="92"/>
      <c r="I1186" s="89"/>
      <c r="J1186" s="89"/>
      <c r="K1186" s="91"/>
      <c r="L1186" s="94" t="s">
        <v>16</v>
      </c>
      <c r="M1186" s="95" t="s">
        <v>198</v>
      </c>
      <c r="N1186" s="95" t="s">
        <v>199</v>
      </c>
      <c r="O1186" s="95" t="s">
        <v>144</v>
      </c>
      <c r="P1186" s="95" t="s">
        <v>320</v>
      </c>
      <c r="Q1186" s="94" t="s">
        <v>8</v>
      </c>
      <c r="R1186" s="94" t="s">
        <v>64</v>
      </c>
    </row>
    <row r="1187" spans="1:18" ht="21.75">
      <c r="A1187" s="129">
        <v>418</v>
      </c>
      <c r="B1187" s="130" t="s">
        <v>1206</v>
      </c>
      <c r="C1187" s="130" t="s">
        <v>96</v>
      </c>
      <c r="D1187" s="131">
        <v>39356</v>
      </c>
      <c r="E1187" s="132">
        <v>39356</v>
      </c>
      <c r="F1187" s="133"/>
      <c r="G1187" s="133"/>
      <c r="H1187" s="134"/>
      <c r="I1187" s="130" t="s">
        <v>58</v>
      </c>
      <c r="J1187" s="130" t="s">
        <v>131</v>
      </c>
      <c r="K1187" s="132">
        <v>52140</v>
      </c>
      <c r="L1187" s="136" t="s">
        <v>10</v>
      </c>
      <c r="M1187" s="130" t="s">
        <v>1207</v>
      </c>
      <c r="N1187" s="130" t="s">
        <v>29</v>
      </c>
      <c r="O1187" s="130" t="s">
        <v>1208</v>
      </c>
      <c r="P1187" s="130" t="s">
        <v>87</v>
      </c>
      <c r="Q1187" s="136" t="s">
        <v>194</v>
      </c>
      <c r="R1187" s="136" t="s">
        <v>59</v>
      </c>
    </row>
    <row r="1188" spans="1:18" ht="21.75">
      <c r="A1188" s="79"/>
      <c r="B1188" s="79"/>
      <c r="C1188" s="79"/>
      <c r="D1188" s="80"/>
      <c r="E1188" s="81"/>
      <c r="F1188" s="81"/>
      <c r="G1188" s="81"/>
      <c r="H1188" s="82"/>
      <c r="I1188" s="79"/>
      <c r="J1188" s="79"/>
      <c r="K1188" s="81"/>
      <c r="L1188" s="83" t="s">
        <v>16</v>
      </c>
      <c r="M1188" s="84" t="s">
        <v>547</v>
      </c>
      <c r="N1188" s="84" t="s">
        <v>18</v>
      </c>
      <c r="O1188" s="84" t="s">
        <v>548</v>
      </c>
      <c r="P1188" s="84" t="s">
        <v>120</v>
      </c>
      <c r="Q1188" s="83" t="s">
        <v>41</v>
      </c>
      <c r="R1188" s="83" t="s">
        <v>194</v>
      </c>
    </row>
    <row r="1189" spans="1:18" ht="24">
      <c r="A1189" s="103" t="s">
        <v>1209</v>
      </c>
      <c r="B1189" s="104"/>
      <c r="C1189" s="104"/>
      <c r="D1189" s="105"/>
      <c r="E1189" s="106"/>
      <c r="F1189" s="106"/>
      <c r="G1189" s="106"/>
      <c r="H1189" s="107"/>
      <c r="I1189" s="104"/>
      <c r="J1189" s="104"/>
      <c r="K1189" s="106"/>
      <c r="L1189" s="108"/>
      <c r="M1189" s="109"/>
      <c r="N1189" s="109"/>
      <c r="O1189" s="109"/>
      <c r="P1189" s="109"/>
      <c r="Q1189" s="108"/>
      <c r="R1189" s="108"/>
    </row>
    <row r="1190" spans="1:18" ht="21.75">
      <c r="A1190" s="74">
        <v>419</v>
      </c>
      <c r="B1190" s="75" t="s">
        <v>1210</v>
      </c>
      <c r="C1190" s="75" t="s">
        <v>1</v>
      </c>
      <c r="D1190" s="71">
        <v>34455</v>
      </c>
      <c r="E1190" s="76">
        <v>34455</v>
      </c>
      <c r="F1190" s="76">
        <v>38616</v>
      </c>
      <c r="G1190" s="76">
        <v>39889</v>
      </c>
      <c r="H1190" s="73"/>
      <c r="I1190" s="75" t="s">
        <v>58</v>
      </c>
      <c r="J1190" s="70"/>
      <c r="K1190" s="76">
        <v>45566</v>
      </c>
      <c r="L1190" s="77" t="s">
        <v>3</v>
      </c>
      <c r="M1190" s="75" t="s">
        <v>1211</v>
      </c>
      <c r="N1190" s="75" t="s">
        <v>476</v>
      </c>
      <c r="O1190" s="75" t="s">
        <v>1212</v>
      </c>
      <c r="P1190" s="75" t="s">
        <v>477</v>
      </c>
      <c r="Q1190" s="77" t="s">
        <v>26</v>
      </c>
      <c r="R1190" s="77" t="s">
        <v>9</v>
      </c>
    </row>
    <row r="1191" spans="1:18" ht="21.75">
      <c r="A1191" s="70" t="s">
        <v>1667</v>
      </c>
      <c r="B1191" s="70"/>
      <c r="C1191" s="70"/>
      <c r="D1191" s="71"/>
      <c r="E1191" s="72"/>
      <c r="F1191" s="72"/>
      <c r="G1191" s="72"/>
      <c r="H1191" s="73"/>
      <c r="I1191" s="70"/>
      <c r="J1191" s="70"/>
      <c r="K1191" s="72"/>
      <c r="L1191" s="77" t="s">
        <v>10</v>
      </c>
      <c r="M1191" s="75" t="s">
        <v>478</v>
      </c>
      <c r="N1191" s="75" t="s">
        <v>29</v>
      </c>
      <c r="O1191" s="75" t="s">
        <v>479</v>
      </c>
      <c r="P1191" s="75" t="s">
        <v>31</v>
      </c>
      <c r="Q1191" s="77" t="s">
        <v>15</v>
      </c>
      <c r="R1191" s="77" t="s">
        <v>46</v>
      </c>
    </row>
    <row r="1192" spans="1:18" ht="21.75">
      <c r="A1192" s="89" t="s">
        <v>1667</v>
      </c>
      <c r="B1192" s="89"/>
      <c r="C1192" s="89"/>
      <c r="D1192" s="90"/>
      <c r="E1192" s="91"/>
      <c r="F1192" s="91"/>
      <c r="G1192" s="91"/>
      <c r="H1192" s="92"/>
      <c r="I1192" s="89"/>
      <c r="J1192" s="89"/>
      <c r="K1192" s="91"/>
      <c r="L1192" s="94" t="s">
        <v>16</v>
      </c>
      <c r="M1192" s="95" t="s">
        <v>480</v>
      </c>
      <c r="N1192" s="95" t="s">
        <v>18</v>
      </c>
      <c r="O1192" s="95" t="s">
        <v>479</v>
      </c>
      <c r="P1192" s="95" t="s">
        <v>31</v>
      </c>
      <c r="Q1192" s="94" t="s">
        <v>21</v>
      </c>
      <c r="R1192" s="94" t="s">
        <v>15</v>
      </c>
    </row>
    <row r="1193" spans="1:18" ht="21.75">
      <c r="A1193" s="74">
        <v>420</v>
      </c>
      <c r="B1193" s="75" t="s">
        <v>1213</v>
      </c>
      <c r="C1193" s="75" t="s">
        <v>1</v>
      </c>
      <c r="D1193" s="71">
        <v>35947</v>
      </c>
      <c r="E1193" s="149">
        <v>40907</v>
      </c>
      <c r="F1193" s="76">
        <v>38887</v>
      </c>
      <c r="G1193" s="76">
        <v>39990</v>
      </c>
      <c r="H1193" s="73"/>
      <c r="I1193" s="75" t="s">
        <v>58</v>
      </c>
      <c r="J1193" s="70"/>
      <c r="K1193" s="76">
        <v>49218</v>
      </c>
      <c r="L1193" s="77" t="s">
        <v>3</v>
      </c>
      <c r="M1193" s="75" t="s">
        <v>1214</v>
      </c>
      <c r="N1193" s="75" t="s">
        <v>270</v>
      </c>
      <c r="O1193" s="75" t="s">
        <v>1215</v>
      </c>
      <c r="P1193" s="75" t="s">
        <v>248</v>
      </c>
      <c r="Q1193" s="77" t="s">
        <v>78</v>
      </c>
      <c r="R1193" s="77" t="s">
        <v>72</v>
      </c>
    </row>
    <row r="1194" spans="1:18" ht="21.75">
      <c r="A1194" s="70" t="s">
        <v>1667</v>
      </c>
      <c r="B1194" s="70"/>
      <c r="C1194" s="70"/>
      <c r="D1194" s="71"/>
      <c r="E1194" s="150" t="s">
        <v>1791</v>
      </c>
      <c r="F1194" s="72"/>
      <c r="G1194" s="72"/>
      <c r="H1194" s="73"/>
      <c r="I1194" s="70"/>
      <c r="J1194" s="70"/>
      <c r="K1194" s="72"/>
      <c r="L1194" s="77" t="s">
        <v>10</v>
      </c>
      <c r="M1194" s="75" t="s">
        <v>1216</v>
      </c>
      <c r="N1194" s="75" t="s">
        <v>1217</v>
      </c>
      <c r="O1194" s="75" t="s">
        <v>1218</v>
      </c>
      <c r="P1194" s="75" t="s">
        <v>53</v>
      </c>
      <c r="Q1194" s="77" t="s">
        <v>8</v>
      </c>
      <c r="R1194" s="77" t="s">
        <v>64</v>
      </c>
    </row>
    <row r="1195" spans="1:18" ht="21.75">
      <c r="A1195" s="89" t="s">
        <v>1667</v>
      </c>
      <c r="B1195" s="89"/>
      <c r="C1195" s="89"/>
      <c r="D1195" s="90"/>
      <c r="E1195" s="91"/>
      <c r="F1195" s="91"/>
      <c r="G1195" s="91"/>
      <c r="H1195" s="92"/>
      <c r="I1195" s="89"/>
      <c r="J1195" s="89"/>
      <c r="K1195" s="91"/>
      <c r="L1195" s="94" t="s">
        <v>16</v>
      </c>
      <c r="M1195" s="95" t="s">
        <v>1981</v>
      </c>
      <c r="N1195" s="95" t="s">
        <v>275</v>
      </c>
      <c r="O1195" s="95" t="s">
        <v>1219</v>
      </c>
      <c r="P1195" s="95" t="s">
        <v>273</v>
      </c>
      <c r="Q1195" s="94" t="s">
        <v>83</v>
      </c>
      <c r="R1195" s="94" t="s">
        <v>26</v>
      </c>
    </row>
    <row r="1196" spans="1:18" ht="21.75">
      <c r="A1196" s="74">
        <v>421</v>
      </c>
      <c r="B1196" s="75" t="s">
        <v>1220</v>
      </c>
      <c r="C1196" s="75" t="s">
        <v>1</v>
      </c>
      <c r="D1196" s="71">
        <v>34135</v>
      </c>
      <c r="E1196" s="76">
        <v>34135</v>
      </c>
      <c r="F1196" s="76">
        <v>37061</v>
      </c>
      <c r="G1196" s="76">
        <v>38916</v>
      </c>
      <c r="H1196" s="73"/>
      <c r="I1196" s="75" t="s">
        <v>58</v>
      </c>
      <c r="J1196" s="70"/>
      <c r="K1196" s="76">
        <v>46661</v>
      </c>
      <c r="L1196" s="77" t="s">
        <v>3</v>
      </c>
      <c r="M1196" s="75" t="s">
        <v>1221</v>
      </c>
      <c r="N1196" s="75" t="s">
        <v>5</v>
      </c>
      <c r="O1196" s="75" t="s">
        <v>479</v>
      </c>
      <c r="P1196" s="75" t="s">
        <v>31</v>
      </c>
      <c r="Q1196" s="77" t="s">
        <v>76</v>
      </c>
      <c r="R1196" s="77" t="s">
        <v>26</v>
      </c>
    </row>
    <row r="1197" spans="1:18" ht="21.75">
      <c r="A1197" s="70" t="s">
        <v>1667</v>
      </c>
      <c r="B1197" s="70"/>
      <c r="C1197" s="70"/>
      <c r="D1197" s="71"/>
      <c r="E1197" s="72"/>
      <c r="F1197" s="72"/>
      <c r="G1197" s="72"/>
      <c r="H1197" s="73"/>
      <c r="I1197" s="70"/>
      <c r="J1197" s="70"/>
      <c r="K1197" s="72"/>
      <c r="L1197" s="77" t="s">
        <v>10</v>
      </c>
      <c r="M1197" s="75" t="s">
        <v>1176</v>
      </c>
      <c r="N1197" s="75" t="s">
        <v>29</v>
      </c>
      <c r="O1197" s="75" t="s">
        <v>694</v>
      </c>
      <c r="P1197" s="75" t="s">
        <v>31</v>
      </c>
      <c r="Q1197" s="77" t="s">
        <v>46</v>
      </c>
      <c r="R1197" s="77" t="s">
        <v>76</v>
      </c>
    </row>
    <row r="1198" spans="1:18" ht="21.75">
      <c r="A1198" s="89" t="s">
        <v>1667</v>
      </c>
      <c r="B1198" s="89"/>
      <c r="C1198" s="89"/>
      <c r="D1198" s="90"/>
      <c r="E1198" s="91"/>
      <c r="F1198" s="91"/>
      <c r="G1198" s="91"/>
      <c r="H1198" s="92"/>
      <c r="I1198" s="89"/>
      <c r="J1198" s="89"/>
      <c r="K1198" s="91"/>
      <c r="L1198" s="94" t="s">
        <v>16</v>
      </c>
      <c r="M1198" s="95" t="s">
        <v>1222</v>
      </c>
      <c r="N1198" s="95" t="s">
        <v>69</v>
      </c>
      <c r="O1198" s="95" t="s">
        <v>1028</v>
      </c>
      <c r="P1198" s="95" t="s">
        <v>31</v>
      </c>
      <c r="Q1198" s="94" t="s">
        <v>15</v>
      </c>
      <c r="R1198" s="94" t="s">
        <v>46</v>
      </c>
    </row>
    <row r="1199" spans="1:18" ht="21.75">
      <c r="A1199" s="74">
        <v>422</v>
      </c>
      <c r="B1199" s="75" t="s">
        <v>2252</v>
      </c>
      <c r="C1199" s="75" t="s">
        <v>1</v>
      </c>
      <c r="D1199" s="71">
        <v>34521</v>
      </c>
      <c r="E1199" s="76">
        <v>35704</v>
      </c>
      <c r="F1199" s="76">
        <v>38968</v>
      </c>
      <c r="G1199" s="76">
        <v>43132</v>
      </c>
      <c r="H1199" s="73"/>
      <c r="I1199" s="75" t="s">
        <v>58</v>
      </c>
      <c r="J1199" s="70"/>
      <c r="K1199" s="76">
        <v>47757</v>
      </c>
      <c r="L1199" s="77" t="s">
        <v>10</v>
      </c>
      <c r="M1199" s="75" t="s">
        <v>1239</v>
      </c>
      <c r="N1199" s="75" t="s">
        <v>29</v>
      </c>
      <c r="O1199" s="75" t="s">
        <v>1240</v>
      </c>
      <c r="P1199" s="75" t="s">
        <v>31</v>
      </c>
      <c r="Q1199" s="77" t="s">
        <v>8</v>
      </c>
      <c r="R1199" s="77" t="s">
        <v>27</v>
      </c>
    </row>
    <row r="1200" spans="1:18" ht="21.75">
      <c r="A1200" s="89" t="s">
        <v>1667</v>
      </c>
      <c r="B1200" s="89"/>
      <c r="C1200" s="89"/>
      <c r="D1200" s="90"/>
      <c r="E1200" s="91"/>
      <c r="F1200" s="91"/>
      <c r="G1200" s="91"/>
      <c r="H1200" s="92"/>
      <c r="I1200" s="89"/>
      <c r="J1200" s="89"/>
      <c r="K1200" s="91"/>
      <c r="L1200" s="94" t="s">
        <v>16</v>
      </c>
      <c r="M1200" s="95" t="s">
        <v>1241</v>
      </c>
      <c r="N1200" s="95" t="s">
        <v>43</v>
      </c>
      <c r="O1200" s="95" t="s">
        <v>1242</v>
      </c>
      <c r="P1200" s="95" t="s">
        <v>45</v>
      </c>
      <c r="Q1200" s="94" t="s">
        <v>32</v>
      </c>
      <c r="R1200" s="94" t="s">
        <v>76</v>
      </c>
    </row>
    <row r="1201" spans="1:18" ht="21.75">
      <c r="A1201" s="74">
        <v>423</v>
      </c>
      <c r="B1201" s="75" t="s">
        <v>1223</v>
      </c>
      <c r="C1201" s="75" t="s">
        <v>35</v>
      </c>
      <c r="D1201" s="71">
        <v>39714</v>
      </c>
      <c r="E1201" s="76">
        <v>39714</v>
      </c>
      <c r="F1201" s="76">
        <v>41975</v>
      </c>
      <c r="G1201" s="72"/>
      <c r="H1201" s="73"/>
      <c r="I1201" s="75" t="s">
        <v>58</v>
      </c>
      <c r="J1201" s="70"/>
      <c r="K1201" s="76">
        <v>50314</v>
      </c>
      <c r="L1201" s="77" t="s">
        <v>3</v>
      </c>
      <c r="M1201" s="75" t="s">
        <v>1433</v>
      </c>
      <c r="N1201" s="75" t="s">
        <v>88</v>
      </c>
      <c r="O1201" s="75" t="s">
        <v>578</v>
      </c>
      <c r="P1201" s="75" t="s">
        <v>579</v>
      </c>
      <c r="Q1201" s="77" t="s">
        <v>194</v>
      </c>
      <c r="R1201" s="77" t="s">
        <v>38</v>
      </c>
    </row>
    <row r="1202" spans="1:18" ht="21.75">
      <c r="A1202" s="70" t="s">
        <v>1667</v>
      </c>
      <c r="B1202" s="70"/>
      <c r="C1202" s="70"/>
      <c r="D1202" s="71"/>
      <c r="E1202" s="72"/>
      <c r="F1202" s="72"/>
      <c r="G1202" s="72"/>
      <c r="H1202" s="73"/>
      <c r="I1202" s="70"/>
      <c r="J1202" s="70"/>
      <c r="K1202" s="72"/>
      <c r="L1202" s="77" t="s">
        <v>10</v>
      </c>
      <c r="M1202" s="75" t="s">
        <v>2167</v>
      </c>
      <c r="N1202" s="75" t="s">
        <v>1759</v>
      </c>
      <c r="O1202" s="75" t="s">
        <v>1224</v>
      </c>
      <c r="P1202" s="75" t="s">
        <v>579</v>
      </c>
      <c r="Q1202" s="77" t="s">
        <v>64</v>
      </c>
      <c r="R1202" s="77" t="s">
        <v>194</v>
      </c>
    </row>
    <row r="1203" spans="1:18" ht="21.75">
      <c r="A1203" s="89" t="s">
        <v>1667</v>
      </c>
      <c r="B1203" s="89"/>
      <c r="C1203" s="89"/>
      <c r="D1203" s="90"/>
      <c r="E1203" s="91"/>
      <c r="F1203" s="91"/>
      <c r="G1203" s="91"/>
      <c r="H1203" s="92"/>
      <c r="I1203" s="89"/>
      <c r="J1203" s="89"/>
      <c r="K1203" s="91"/>
      <c r="L1203" s="94" t="s">
        <v>16</v>
      </c>
      <c r="M1203" s="95" t="s">
        <v>1982</v>
      </c>
      <c r="N1203" s="95" t="s">
        <v>1225</v>
      </c>
      <c r="O1203" s="95" t="s">
        <v>1983</v>
      </c>
      <c r="P1203" s="95" t="s">
        <v>1226</v>
      </c>
      <c r="Q1203" s="94" t="s">
        <v>79</v>
      </c>
      <c r="R1203" s="94" t="s">
        <v>8</v>
      </c>
    </row>
    <row r="1204" spans="1:18" ht="21.75">
      <c r="A1204" s="74">
        <v>424</v>
      </c>
      <c r="B1204" s="75" t="s">
        <v>2253</v>
      </c>
      <c r="C1204" s="75" t="s">
        <v>35</v>
      </c>
      <c r="D1204" s="71">
        <v>42464</v>
      </c>
      <c r="E1204" s="76">
        <v>42464</v>
      </c>
      <c r="F1204" s="76">
        <v>43378</v>
      </c>
      <c r="G1204" s="72"/>
      <c r="H1204" s="73"/>
      <c r="I1204" s="75" t="s">
        <v>58</v>
      </c>
      <c r="J1204" s="70"/>
      <c r="K1204" s="76">
        <v>48488</v>
      </c>
      <c r="L1204" s="77" t="s">
        <v>3</v>
      </c>
      <c r="M1204" s="75" t="s">
        <v>1244</v>
      </c>
      <c r="N1204" s="75" t="s">
        <v>1884</v>
      </c>
      <c r="O1204" s="75" t="s">
        <v>1245</v>
      </c>
      <c r="P1204" s="75" t="s">
        <v>1246</v>
      </c>
      <c r="Q1204" s="77" t="s">
        <v>9</v>
      </c>
      <c r="R1204" s="77" t="s">
        <v>72</v>
      </c>
    </row>
    <row r="1205" spans="1:18" ht="21.75">
      <c r="A1205" s="70" t="s">
        <v>1667</v>
      </c>
      <c r="B1205" s="70"/>
      <c r="C1205" s="70"/>
      <c r="D1205" s="71"/>
      <c r="E1205" s="72"/>
      <c r="F1205" s="72"/>
      <c r="G1205" s="72"/>
      <c r="H1205" s="73"/>
      <c r="I1205" s="70"/>
      <c r="J1205" s="70"/>
      <c r="K1205" s="72"/>
      <c r="L1205" s="77" t="s">
        <v>10</v>
      </c>
      <c r="M1205" s="75" t="s">
        <v>1247</v>
      </c>
      <c r="N1205" s="75" t="s">
        <v>1233</v>
      </c>
      <c r="O1205" s="75" t="s">
        <v>1248</v>
      </c>
      <c r="P1205" s="75" t="s">
        <v>273</v>
      </c>
      <c r="Q1205" s="77" t="s">
        <v>54</v>
      </c>
      <c r="R1205" s="77" t="s">
        <v>40</v>
      </c>
    </row>
    <row r="1206" spans="1:18" ht="21.75">
      <c r="A1206" s="89" t="s">
        <v>1667</v>
      </c>
      <c r="B1206" s="89"/>
      <c r="C1206" s="89"/>
      <c r="D1206" s="90"/>
      <c r="E1206" s="91"/>
      <c r="F1206" s="91"/>
      <c r="G1206" s="91"/>
      <c r="H1206" s="92"/>
      <c r="I1206" s="89"/>
      <c r="J1206" s="89"/>
      <c r="K1206" s="91"/>
      <c r="L1206" s="94" t="s">
        <v>16</v>
      </c>
      <c r="M1206" s="95" t="s">
        <v>1170</v>
      </c>
      <c r="N1206" s="95" t="s">
        <v>18</v>
      </c>
      <c r="O1206" s="95" t="s">
        <v>1028</v>
      </c>
      <c r="P1206" s="95" t="s">
        <v>7</v>
      </c>
      <c r="Q1206" s="94" t="s">
        <v>46</v>
      </c>
      <c r="R1206" s="94" t="s">
        <v>54</v>
      </c>
    </row>
    <row r="1207" spans="1:18" ht="21.75">
      <c r="A1207" s="74">
        <v>425</v>
      </c>
      <c r="B1207" s="75" t="s">
        <v>2406</v>
      </c>
      <c r="C1207" s="75" t="s">
        <v>35</v>
      </c>
      <c r="D1207" s="71">
        <v>40344</v>
      </c>
      <c r="E1207" s="76">
        <v>40344</v>
      </c>
      <c r="F1207" s="76">
        <v>44095</v>
      </c>
      <c r="G1207" s="72"/>
      <c r="H1207" s="73"/>
      <c r="I1207" s="75" t="s">
        <v>58</v>
      </c>
      <c r="J1207" s="70"/>
      <c r="K1207" s="76">
        <v>50314</v>
      </c>
      <c r="L1207" s="77" t="s">
        <v>3</v>
      </c>
      <c r="M1207" s="75" t="s">
        <v>1253</v>
      </c>
      <c r="N1207" s="75" t="s">
        <v>270</v>
      </c>
      <c r="O1207" s="75" t="s">
        <v>824</v>
      </c>
      <c r="P1207" s="75" t="s">
        <v>7</v>
      </c>
      <c r="Q1207" s="77" t="s">
        <v>194</v>
      </c>
      <c r="R1207" s="77" t="s">
        <v>60</v>
      </c>
    </row>
    <row r="1208" spans="1:18" ht="21.75">
      <c r="A1208" s="70" t="s">
        <v>1667</v>
      </c>
      <c r="B1208" s="70"/>
      <c r="C1208" s="70"/>
      <c r="D1208" s="71"/>
      <c r="E1208" s="72"/>
      <c r="F1208" s="72"/>
      <c r="G1208" s="72"/>
      <c r="H1208" s="73"/>
      <c r="I1208" s="70"/>
      <c r="J1208" s="70"/>
      <c r="K1208" s="72"/>
      <c r="L1208" s="77" t="s">
        <v>10</v>
      </c>
      <c r="M1208" s="75" t="s">
        <v>1254</v>
      </c>
      <c r="N1208" s="75" t="s">
        <v>272</v>
      </c>
      <c r="O1208" s="75" t="s">
        <v>917</v>
      </c>
      <c r="P1208" s="75" t="s">
        <v>7</v>
      </c>
      <c r="Q1208" s="77" t="s">
        <v>41</v>
      </c>
      <c r="R1208" s="77" t="s">
        <v>9</v>
      </c>
    </row>
    <row r="1209" spans="1:18" ht="21.75">
      <c r="A1209" s="89" t="s">
        <v>1667</v>
      </c>
      <c r="B1209" s="89"/>
      <c r="C1209" s="89"/>
      <c r="D1209" s="90"/>
      <c r="E1209" s="91"/>
      <c r="F1209" s="91"/>
      <c r="G1209" s="91"/>
      <c r="H1209" s="92"/>
      <c r="I1209" s="89"/>
      <c r="J1209" s="89"/>
      <c r="K1209" s="91"/>
      <c r="L1209" s="94" t="s">
        <v>16</v>
      </c>
      <c r="M1209" s="95" t="s">
        <v>916</v>
      </c>
      <c r="N1209" s="95" t="s">
        <v>233</v>
      </c>
      <c r="O1209" s="95" t="s">
        <v>917</v>
      </c>
      <c r="P1209" s="95" t="s">
        <v>7</v>
      </c>
      <c r="Q1209" s="94" t="s">
        <v>83</v>
      </c>
      <c r="R1209" s="94" t="s">
        <v>41</v>
      </c>
    </row>
    <row r="1210" spans="1:18" ht="21.75">
      <c r="A1210" s="74">
        <v>426</v>
      </c>
      <c r="B1210" s="75" t="s">
        <v>1227</v>
      </c>
      <c r="C1210" s="75" t="s">
        <v>35</v>
      </c>
      <c r="D1210" s="71">
        <v>35704</v>
      </c>
      <c r="E1210" s="76">
        <v>35704</v>
      </c>
      <c r="F1210" s="76">
        <v>41781</v>
      </c>
      <c r="G1210" s="72"/>
      <c r="H1210" s="73"/>
      <c r="I1210" s="75" t="s">
        <v>58</v>
      </c>
      <c r="J1210" s="70"/>
      <c r="K1210" s="76">
        <v>47392</v>
      </c>
      <c r="L1210" s="77" t="s">
        <v>3</v>
      </c>
      <c r="M1210" s="75" t="s">
        <v>398</v>
      </c>
      <c r="N1210" s="75" t="s">
        <v>5</v>
      </c>
      <c r="O1210" s="75" t="s">
        <v>399</v>
      </c>
      <c r="P1210" s="75" t="s">
        <v>7</v>
      </c>
      <c r="Q1210" s="77" t="s">
        <v>9</v>
      </c>
      <c r="R1210" s="77" t="s">
        <v>38</v>
      </c>
    </row>
    <row r="1211" spans="1:18" ht="21.75">
      <c r="A1211" s="70" t="s">
        <v>1667</v>
      </c>
      <c r="B1211" s="70"/>
      <c r="C1211" s="70"/>
      <c r="D1211" s="71"/>
      <c r="E1211" s="72"/>
      <c r="F1211" s="72"/>
      <c r="G1211" s="72"/>
      <c r="H1211" s="73"/>
      <c r="I1211" s="70"/>
      <c r="J1211" s="70"/>
      <c r="K1211" s="72"/>
      <c r="L1211" s="77" t="s">
        <v>10</v>
      </c>
      <c r="M1211" s="75" t="s">
        <v>39</v>
      </c>
      <c r="N1211" s="75" t="s">
        <v>29</v>
      </c>
      <c r="O1211" s="75" t="s">
        <v>37</v>
      </c>
      <c r="P1211" s="75" t="s">
        <v>7</v>
      </c>
      <c r="Q1211" s="77" t="s">
        <v>76</v>
      </c>
      <c r="R1211" s="77" t="s">
        <v>83</v>
      </c>
    </row>
    <row r="1212" spans="1:18" ht="21.75">
      <c r="A1212" s="89" t="s">
        <v>1667</v>
      </c>
      <c r="B1212" s="89"/>
      <c r="C1212" s="89"/>
      <c r="D1212" s="90"/>
      <c r="E1212" s="91"/>
      <c r="F1212" s="91"/>
      <c r="G1212" s="91"/>
      <c r="H1212" s="92"/>
      <c r="I1212" s="89"/>
      <c r="J1212" s="89"/>
      <c r="K1212" s="91"/>
      <c r="L1212" s="94" t="s">
        <v>16</v>
      </c>
      <c r="M1212" s="95" t="s">
        <v>1334</v>
      </c>
      <c r="N1212" s="95" t="s">
        <v>18</v>
      </c>
      <c r="O1212" s="95" t="s">
        <v>486</v>
      </c>
      <c r="P1212" s="95" t="s">
        <v>106</v>
      </c>
      <c r="Q1212" s="94" t="s">
        <v>15</v>
      </c>
      <c r="R1212" s="94" t="s">
        <v>32</v>
      </c>
    </row>
    <row r="1213" spans="1:18" ht="21.75">
      <c r="A1213" s="74">
        <v>427</v>
      </c>
      <c r="B1213" s="75" t="s">
        <v>1228</v>
      </c>
      <c r="C1213" s="75" t="s">
        <v>35</v>
      </c>
      <c r="D1213" s="71">
        <v>35387</v>
      </c>
      <c r="E1213" s="76">
        <v>35387</v>
      </c>
      <c r="F1213" s="76">
        <v>38925</v>
      </c>
      <c r="G1213" s="72"/>
      <c r="H1213" s="73"/>
      <c r="I1213" s="75" t="s">
        <v>58</v>
      </c>
      <c r="J1213" s="70"/>
      <c r="K1213" s="76">
        <v>47392</v>
      </c>
      <c r="L1213" s="77" t="s">
        <v>3</v>
      </c>
      <c r="M1213" s="75" t="s">
        <v>1229</v>
      </c>
      <c r="N1213" s="75" t="s">
        <v>1230</v>
      </c>
      <c r="O1213" s="75" t="s">
        <v>1231</v>
      </c>
      <c r="P1213" s="75" t="s">
        <v>53</v>
      </c>
      <c r="Q1213" s="77" t="s">
        <v>121</v>
      </c>
      <c r="R1213" s="77" t="s">
        <v>109</v>
      </c>
    </row>
    <row r="1214" spans="1:18" ht="21.75">
      <c r="A1214" s="70" t="s">
        <v>1667</v>
      </c>
      <c r="B1214" s="70"/>
      <c r="C1214" s="70"/>
      <c r="D1214" s="71"/>
      <c r="E1214" s="72"/>
      <c r="F1214" s="72"/>
      <c r="G1214" s="72"/>
      <c r="H1214" s="73"/>
      <c r="I1214" s="70"/>
      <c r="J1214" s="70"/>
      <c r="K1214" s="72"/>
      <c r="L1214" s="77" t="s">
        <v>10</v>
      </c>
      <c r="M1214" s="75" t="s">
        <v>1232</v>
      </c>
      <c r="N1214" s="75" t="s">
        <v>1233</v>
      </c>
      <c r="O1214" s="75" t="s">
        <v>1234</v>
      </c>
      <c r="P1214" s="75" t="s">
        <v>53</v>
      </c>
      <c r="Q1214" s="77" t="s">
        <v>47</v>
      </c>
      <c r="R1214" s="77" t="s">
        <v>83</v>
      </c>
    </row>
    <row r="1215" spans="1:18" ht="21.75">
      <c r="A1215" s="89" t="s">
        <v>1667</v>
      </c>
      <c r="B1215" s="89"/>
      <c r="C1215" s="89"/>
      <c r="D1215" s="90"/>
      <c r="E1215" s="91"/>
      <c r="F1215" s="91"/>
      <c r="G1215" s="91"/>
      <c r="H1215" s="92"/>
      <c r="I1215" s="89"/>
      <c r="J1215" s="89"/>
      <c r="K1215" s="91"/>
      <c r="L1215" s="94" t="s">
        <v>16</v>
      </c>
      <c r="M1215" s="95" t="s">
        <v>1170</v>
      </c>
      <c r="N1215" s="95" t="s">
        <v>18</v>
      </c>
      <c r="O1215" s="95" t="s">
        <v>1028</v>
      </c>
      <c r="P1215" s="95" t="s">
        <v>738</v>
      </c>
      <c r="Q1215" s="94" t="s">
        <v>15</v>
      </c>
      <c r="R1215" s="94" t="s">
        <v>32</v>
      </c>
    </row>
    <row r="1216" spans="1:18" ht="43.5">
      <c r="A1216" s="143">
        <v>428</v>
      </c>
      <c r="B1216" s="110" t="s">
        <v>2152</v>
      </c>
      <c r="C1216" s="110" t="s">
        <v>35</v>
      </c>
      <c r="D1216" s="111">
        <v>39252</v>
      </c>
      <c r="E1216" s="112">
        <v>39252</v>
      </c>
      <c r="F1216" s="112">
        <v>43348</v>
      </c>
      <c r="G1216" s="112"/>
      <c r="H1216" s="113"/>
      <c r="I1216" s="110" t="s">
        <v>58</v>
      </c>
      <c r="J1216" s="110"/>
      <c r="K1216" s="112">
        <v>51410</v>
      </c>
      <c r="L1216" s="114" t="s">
        <v>3</v>
      </c>
      <c r="M1216" s="115" t="s">
        <v>2549</v>
      </c>
      <c r="N1216" s="110" t="s">
        <v>1928</v>
      </c>
      <c r="O1216" s="110" t="s">
        <v>2046</v>
      </c>
      <c r="P1216" s="110" t="s">
        <v>1255</v>
      </c>
      <c r="Q1216" s="114" t="s">
        <v>60</v>
      </c>
      <c r="R1216" s="114" t="s">
        <v>73</v>
      </c>
    </row>
    <row r="1217" spans="1:18" ht="21.75">
      <c r="A1217" s="70" t="s">
        <v>1667</v>
      </c>
      <c r="B1217" s="70"/>
      <c r="C1217" s="70"/>
      <c r="D1217" s="71"/>
      <c r="E1217" s="72"/>
      <c r="F1217" s="72"/>
      <c r="G1217" s="72"/>
      <c r="H1217" s="73"/>
      <c r="I1217" s="70"/>
      <c r="J1217" s="70"/>
      <c r="K1217" s="72"/>
      <c r="L1217" s="77" t="s">
        <v>10</v>
      </c>
      <c r="M1217" s="75" t="s">
        <v>1256</v>
      </c>
      <c r="N1217" s="75" t="s">
        <v>1233</v>
      </c>
      <c r="O1217" s="75" t="s">
        <v>1257</v>
      </c>
      <c r="P1217" s="75" t="s">
        <v>53</v>
      </c>
      <c r="Q1217" s="77" t="s">
        <v>9</v>
      </c>
      <c r="R1217" s="77" t="s">
        <v>59</v>
      </c>
    </row>
    <row r="1218" spans="1:18" ht="21.75">
      <c r="A1218" s="89" t="s">
        <v>1667</v>
      </c>
      <c r="B1218" s="89"/>
      <c r="C1218" s="89"/>
      <c r="D1218" s="90"/>
      <c r="E1218" s="91"/>
      <c r="F1218" s="91"/>
      <c r="G1218" s="91"/>
      <c r="H1218" s="92"/>
      <c r="I1218" s="89"/>
      <c r="J1218" s="89"/>
      <c r="K1218" s="91"/>
      <c r="L1218" s="94" t="s">
        <v>16</v>
      </c>
      <c r="M1218" s="95" t="s">
        <v>1981</v>
      </c>
      <c r="N1218" s="95" t="s">
        <v>275</v>
      </c>
      <c r="O1218" s="95" t="s">
        <v>1219</v>
      </c>
      <c r="P1218" s="95" t="s">
        <v>273</v>
      </c>
      <c r="Q1218" s="94" t="s">
        <v>64</v>
      </c>
      <c r="R1218" s="94" t="s">
        <v>9</v>
      </c>
    </row>
    <row r="1219" spans="1:18" ht="21.75">
      <c r="A1219" s="74">
        <v>429</v>
      </c>
      <c r="B1219" s="75" t="s">
        <v>2407</v>
      </c>
      <c r="C1219" s="75" t="s">
        <v>35</v>
      </c>
      <c r="D1219" s="71">
        <v>39783</v>
      </c>
      <c r="E1219" s="76">
        <v>39783</v>
      </c>
      <c r="F1219" s="76">
        <v>44032</v>
      </c>
      <c r="G1219" s="72"/>
      <c r="H1219" s="73"/>
      <c r="I1219" s="75" t="s">
        <v>58</v>
      </c>
      <c r="J1219" s="70"/>
      <c r="K1219" s="76">
        <v>51775</v>
      </c>
      <c r="L1219" s="77" t="s">
        <v>3</v>
      </c>
      <c r="M1219" s="75" t="s">
        <v>1839</v>
      </c>
      <c r="N1219" s="75" t="s">
        <v>1840</v>
      </c>
      <c r="O1219" s="75" t="s">
        <v>1219</v>
      </c>
      <c r="P1219" s="75" t="s">
        <v>53</v>
      </c>
      <c r="Q1219" s="77" t="s">
        <v>60</v>
      </c>
      <c r="R1219" s="77" t="s">
        <v>1768</v>
      </c>
    </row>
    <row r="1220" spans="1:18" ht="21.75">
      <c r="A1220" s="70" t="s">
        <v>1667</v>
      </c>
      <c r="B1220" s="70"/>
      <c r="C1220" s="70"/>
      <c r="D1220" s="71"/>
      <c r="E1220" s="72"/>
      <c r="F1220" s="72"/>
      <c r="G1220" s="72"/>
      <c r="H1220" s="73"/>
      <c r="I1220" s="70"/>
      <c r="J1220" s="70"/>
      <c r="K1220" s="72"/>
      <c r="L1220" s="77" t="s">
        <v>10</v>
      </c>
      <c r="M1220" s="75" t="s">
        <v>1259</v>
      </c>
      <c r="N1220" s="75" t="s">
        <v>1251</v>
      </c>
      <c r="O1220" s="75" t="s">
        <v>1219</v>
      </c>
      <c r="P1220" s="75" t="s">
        <v>53</v>
      </c>
      <c r="Q1220" s="77" t="s">
        <v>78</v>
      </c>
      <c r="R1220" s="77" t="s">
        <v>121</v>
      </c>
    </row>
    <row r="1221" spans="1:18" ht="21.75">
      <c r="A1221" s="89" t="s">
        <v>1667</v>
      </c>
      <c r="B1221" s="89"/>
      <c r="C1221" s="89"/>
      <c r="D1221" s="90"/>
      <c r="E1221" s="91"/>
      <c r="F1221" s="91"/>
      <c r="G1221" s="91"/>
      <c r="H1221" s="92"/>
      <c r="I1221" s="89"/>
      <c r="J1221" s="89"/>
      <c r="K1221" s="91"/>
      <c r="L1221" s="94" t="s">
        <v>16</v>
      </c>
      <c r="M1221" s="95" t="s">
        <v>1260</v>
      </c>
      <c r="N1221" s="95" t="s">
        <v>1238</v>
      </c>
      <c r="O1221" s="95" t="s">
        <v>1261</v>
      </c>
      <c r="P1221" s="95" t="s">
        <v>1279</v>
      </c>
      <c r="Q1221" s="94" t="s">
        <v>27</v>
      </c>
      <c r="R1221" s="94" t="s">
        <v>78</v>
      </c>
    </row>
    <row r="1222" spans="1:18" ht="21.75">
      <c r="A1222" s="74">
        <v>430</v>
      </c>
      <c r="B1222" s="75" t="s">
        <v>1235</v>
      </c>
      <c r="C1222" s="75" t="s">
        <v>35</v>
      </c>
      <c r="D1222" s="71">
        <v>35753</v>
      </c>
      <c r="E1222" s="76">
        <v>35753</v>
      </c>
      <c r="F1222" s="76">
        <v>41054</v>
      </c>
      <c r="G1222" s="72"/>
      <c r="H1222" s="73"/>
      <c r="I1222" s="75" t="s">
        <v>58</v>
      </c>
      <c r="J1222" s="70"/>
      <c r="K1222" s="76">
        <v>47027</v>
      </c>
      <c r="L1222" s="77" t="s">
        <v>10</v>
      </c>
      <c r="M1222" s="75" t="s">
        <v>2045</v>
      </c>
      <c r="N1222" s="75" t="s">
        <v>1984</v>
      </c>
      <c r="O1222" s="75" t="s">
        <v>1236</v>
      </c>
      <c r="P1222" s="75" t="s">
        <v>1237</v>
      </c>
      <c r="Q1222" s="77" t="s">
        <v>76</v>
      </c>
      <c r="R1222" s="77" t="s">
        <v>40</v>
      </c>
    </row>
    <row r="1223" spans="1:18" ht="21.75">
      <c r="A1223" s="89" t="s">
        <v>1667</v>
      </c>
      <c r="B1223" s="89"/>
      <c r="C1223" s="89"/>
      <c r="D1223" s="90"/>
      <c r="E1223" s="91"/>
      <c r="F1223" s="91"/>
      <c r="G1223" s="91"/>
      <c r="H1223" s="92"/>
      <c r="I1223" s="89"/>
      <c r="J1223" s="89"/>
      <c r="K1223" s="91"/>
      <c r="L1223" s="94" t="s">
        <v>16</v>
      </c>
      <c r="M1223" s="95" t="s">
        <v>1661</v>
      </c>
      <c r="N1223" s="95" t="s">
        <v>1238</v>
      </c>
      <c r="O1223" s="89"/>
      <c r="P1223" s="95" t="s">
        <v>53</v>
      </c>
      <c r="Q1223" s="94" t="s">
        <v>34</v>
      </c>
      <c r="R1223" s="94" t="s">
        <v>32</v>
      </c>
    </row>
    <row r="1224" spans="1:18" ht="21.75">
      <c r="A1224" s="74">
        <v>431</v>
      </c>
      <c r="B1224" s="75" t="s">
        <v>2550</v>
      </c>
      <c r="C1224" s="75" t="s">
        <v>35</v>
      </c>
      <c r="D1224" s="71">
        <v>42237</v>
      </c>
      <c r="E1224" s="76">
        <v>42237</v>
      </c>
      <c r="F1224" s="72">
        <v>44516</v>
      </c>
      <c r="G1224" s="72"/>
      <c r="H1224" s="73"/>
      <c r="I1224" s="75" t="s">
        <v>58</v>
      </c>
      <c r="J1224" s="70"/>
      <c r="K1224" s="76">
        <v>53601</v>
      </c>
      <c r="L1224" s="77" t="s">
        <v>10</v>
      </c>
      <c r="M1224" s="75" t="s">
        <v>1259</v>
      </c>
      <c r="N1224" s="75" t="s">
        <v>1251</v>
      </c>
      <c r="O1224" s="75" t="s">
        <v>1219</v>
      </c>
      <c r="P1224" s="75" t="s">
        <v>579</v>
      </c>
      <c r="Q1224" s="77" t="s">
        <v>60</v>
      </c>
      <c r="R1224" s="77" t="s">
        <v>73</v>
      </c>
    </row>
    <row r="1225" spans="1:18" ht="21.75">
      <c r="A1225" s="89" t="s">
        <v>1667</v>
      </c>
      <c r="B1225" s="89"/>
      <c r="C1225" s="89"/>
      <c r="D1225" s="90"/>
      <c r="E1225" s="91"/>
      <c r="F1225" s="91"/>
      <c r="G1225" s="91"/>
      <c r="H1225" s="92"/>
      <c r="I1225" s="89"/>
      <c r="J1225" s="89"/>
      <c r="K1225" s="91"/>
      <c r="L1225" s="94" t="s">
        <v>16</v>
      </c>
      <c r="M1225" s="95" t="s">
        <v>1260</v>
      </c>
      <c r="N1225" s="95" t="s">
        <v>1238</v>
      </c>
      <c r="O1225" s="95" t="s">
        <v>1261</v>
      </c>
      <c r="P1225" s="95" t="s">
        <v>1262</v>
      </c>
      <c r="Q1225" s="94" t="s">
        <v>78</v>
      </c>
      <c r="R1225" s="94" t="s">
        <v>72</v>
      </c>
    </row>
    <row r="1226" spans="1:18" ht="21.75">
      <c r="A1226" s="74">
        <v>432</v>
      </c>
      <c r="B1226" s="75" t="s">
        <v>2254</v>
      </c>
      <c r="C1226" s="75" t="s">
        <v>35</v>
      </c>
      <c r="D1226" s="71">
        <v>33483</v>
      </c>
      <c r="E1226" s="76">
        <v>33483</v>
      </c>
      <c r="F1226" s="76">
        <v>43306</v>
      </c>
      <c r="G1226" s="72"/>
      <c r="H1226" s="73"/>
      <c r="I1226" s="75" t="s">
        <v>58</v>
      </c>
      <c r="J1226" s="70"/>
      <c r="K1226" s="76">
        <v>45200</v>
      </c>
      <c r="L1226" s="77" t="s">
        <v>10</v>
      </c>
      <c r="M1226" s="75" t="s">
        <v>1271</v>
      </c>
      <c r="N1226" s="75" t="s">
        <v>126</v>
      </c>
      <c r="O1226" s="75" t="s">
        <v>197</v>
      </c>
      <c r="P1226" s="75" t="s">
        <v>120</v>
      </c>
      <c r="Q1226" s="77" t="s">
        <v>64</v>
      </c>
      <c r="R1226" s="77" t="s">
        <v>194</v>
      </c>
    </row>
    <row r="1227" spans="1:18" ht="21.75">
      <c r="A1227" s="89" t="s">
        <v>1667</v>
      </c>
      <c r="B1227" s="89"/>
      <c r="C1227" s="89"/>
      <c r="D1227" s="90"/>
      <c r="E1227" s="91"/>
      <c r="F1227" s="91"/>
      <c r="G1227" s="91"/>
      <c r="H1227" s="92"/>
      <c r="I1227" s="89"/>
      <c r="J1227" s="89"/>
      <c r="K1227" s="91"/>
      <c r="L1227" s="94" t="s">
        <v>16</v>
      </c>
      <c r="M1227" s="95" t="s">
        <v>1241</v>
      </c>
      <c r="N1227" s="95" t="s">
        <v>43</v>
      </c>
      <c r="O1227" s="95" t="s">
        <v>1242</v>
      </c>
      <c r="P1227" s="95" t="s">
        <v>45</v>
      </c>
      <c r="Q1227" s="94" t="s">
        <v>14</v>
      </c>
      <c r="R1227" s="94" t="s">
        <v>15</v>
      </c>
    </row>
    <row r="1228" spans="1:18" ht="21.75">
      <c r="A1228" s="74">
        <v>433</v>
      </c>
      <c r="B1228" s="75" t="s">
        <v>2153</v>
      </c>
      <c r="C1228" s="75" t="s">
        <v>35</v>
      </c>
      <c r="D1228" s="71">
        <v>41631</v>
      </c>
      <c r="E1228" s="76">
        <v>41631</v>
      </c>
      <c r="F1228" s="76">
        <v>43375</v>
      </c>
      <c r="G1228" s="72"/>
      <c r="H1228" s="73"/>
      <c r="I1228" s="75" t="s">
        <v>58</v>
      </c>
      <c r="J1228" s="70"/>
      <c r="K1228" s="76">
        <v>50679</v>
      </c>
      <c r="L1228" s="77" t="s">
        <v>10</v>
      </c>
      <c r="M1228" s="75" t="s">
        <v>1259</v>
      </c>
      <c r="N1228" s="75" t="s">
        <v>1251</v>
      </c>
      <c r="O1228" s="75" t="s">
        <v>1219</v>
      </c>
      <c r="P1228" s="75" t="s">
        <v>7</v>
      </c>
      <c r="Q1228" s="77" t="s">
        <v>38</v>
      </c>
      <c r="R1228" s="77" t="s">
        <v>109</v>
      </c>
    </row>
    <row r="1229" spans="1:18" ht="21.75">
      <c r="A1229" s="89" t="s">
        <v>1667</v>
      </c>
      <c r="B1229" s="89"/>
      <c r="C1229" s="89"/>
      <c r="D1229" s="90"/>
      <c r="E1229" s="91"/>
      <c r="F1229" s="91"/>
      <c r="G1229" s="91"/>
      <c r="H1229" s="92"/>
      <c r="I1229" s="89"/>
      <c r="J1229" s="89"/>
      <c r="K1229" s="91"/>
      <c r="L1229" s="94" t="s">
        <v>16</v>
      </c>
      <c r="M1229" s="95" t="s">
        <v>1661</v>
      </c>
      <c r="N1229" s="95" t="s">
        <v>1238</v>
      </c>
      <c r="O1229" s="89"/>
      <c r="P1229" s="95" t="s">
        <v>7</v>
      </c>
      <c r="Q1229" s="94" t="s">
        <v>40</v>
      </c>
      <c r="R1229" s="94" t="s">
        <v>27</v>
      </c>
    </row>
    <row r="1230" spans="1:18" ht="21.75">
      <c r="A1230" s="74">
        <v>434</v>
      </c>
      <c r="B1230" s="75" t="s">
        <v>2154</v>
      </c>
      <c r="C1230" s="75" t="s">
        <v>35</v>
      </c>
      <c r="D1230" s="71">
        <v>41421</v>
      </c>
      <c r="E1230" s="76">
        <v>41421</v>
      </c>
      <c r="F1230" s="76">
        <v>43257</v>
      </c>
      <c r="G1230" s="72"/>
      <c r="H1230" s="73"/>
      <c r="I1230" s="75" t="s">
        <v>58</v>
      </c>
      <c r="J1230" s="75" t="s">
        <v>131</v>
      </c>
      <c r="K1230" s="76">
        <v>50679</v>
      </c>
      <c r="L1230" s="77" t="s">
        <v>10</v>
      </c>
      <c r="M1230" s="75" t="s">
        <v>1662</v>
      </c>
      <c r="N1230" s="75" t="s">
        <v>1251</v>
      </c>
      <c r="O1230" s="70"/>
      <c r="P1230" s="75" t="s">
        <v>7</v>
      </c>
      <c r="Q1230" s="77" t="s">
        <v>194</v>
      </c>
      <c r="R1230" s="77" t="s">
        <v>38</v>
      </c>
    </row>
    <row r="1231" spans="1:18" ht="21.75">
      <c r="A1231" s="89" t="s">
        <v>1667</v>
      </c>
      <c r="B1231" s="89"/>
      <c r="C1231" s="89"/>
      <c r="D1231" s="90"/>
      <c r="E1231" s="91"/>
      <c r="F1231" s="91"/>
      <c r="G1231" s="91"/>
      <c r="H1231" s="92"/>
      <c r="I1231" s="89"/>
      <c r="J1231" s="89"/>
      <c r="K1231" s="91"/>
      <c r="L1231" s="94" t="s">
        <v>16</v>
      </c>
      <c r="M1231" s="95" t="s">
        <v>1661</v>
      </c>
      <c r="N1231" s="95" t="s">
        <v>1238</v>
      </c>
      <c r="O1231" s="89"/>
      <c r="P1231" s="95" t="s">
        <v>7</v>
      </c>
      <c r="Q1231" s="94" t="s">
        <v>40</v>
      </c>
      <c r="R1231" s="94" t="s">
        <v>27</v>
      </c>
    </row>
    <row r="1232" spans="1:18" ht="21.75">
      <c r="A1232" s="74">
        <v>435</v>
      </c>
      <c r="B1232" s="75" t="s">
        <v>2155</v>
      </c>
      <c r="C1232" s="75" t="s">
        <v>35</v>
      </c>
      <c r="D1232" s="71">
        <v>39643</v>
      </c>
      <c r="E1232" s="76">
        <v>39643</v>
      </c>
      <c r="F1232" s="76">
        <v>43374</v>
      </c>
      <c r="G1232" s="72"/>
      <c r="H1232" s="73"/>
      <c r="I1232" s="75" t="s">
        <v>58</v>
      </c>
      <c r="J1232" s="70"/>
      <c r="K1232" s="76">
        <v>51410</v>
      </c>
      <c r="L1232" s="77" t="s">
        <v>10</v>
      </c>
      <c r="M1232" s="75" t="s">
        <v>1250</v>
      </c>
      <c r="N1232" s="75" t="s">
        <v>1251</v>
      </c>
      <c r="O1232" s="75" t="s">
        <v>1252</v>
      </c>
      <c r="P1232" s="75" t="s">
        <v>53</v>
      </c>
      <c r="Q1232" s="77" t="s">
        <v>78</v>
      </c>
      <c r="R1232" s="77" t="s">
        <v>38</v>
      </c>
    </row>
    <row r="1233" spans="1:18" ht="21.75">
      <c r="A1233" s="89" t="s">
        <v>1667</v>
      </c>
      <c r="B1233" s="89"/>
      <c r="C1233" s="89"/>
      <c r="D1233" s="90"/>
      <c r="E1233" s="91"/>
      <c r="F1233" s="91"/>
      <c r="G1233" s="91"/>
      <c r="H1233" s="92"/>
      <c r="I1233" s="89"/>
      <c r="J1233" s="89"/>
      <c r="K1233" s="91"/>
      <c r="L1233" s="94" t="s">
        <v>16</v>
      </c>
      <c r="M1233" s="95" t="s">
        <v>1268</v>
      </c>
      <c r="N1233" s="95" t="s">
        <v>1269</v>
      </c>
      <c r="O1233" s="95" t="s">
        <v>1270</v>
      </c>
      <c r="P1233" s="95" t="s">
        <v>120</v>
      </c>
      <c r="Q1233" s="94" t="s">
        <v>26</v>
      </c>
      <c r="R1233" s="94" t="s">
        <v>9</v>
      </c>
    </row>
    <row r="1234" spans="1:18" ht="21.75">
      <c r="A1234" s="74">
        <v>436</v>
      </c>
      <c r="B1234" s="75" t="s">
        <v>1243</v>
      </c>
      <c r="C1234" s="75" t="s">
        <v>35</v>
      </c>
      <c r="D1234" s="71">
        <v>31960</v>
      </c>
      <c r="E1234" s="76">
        <v>31960</v>
      </c>
      <c r="F1234" s="76">
        <v>39778</v>
      </c>
      <c r="G1234" s="72"/>
      <c r="H1234" s="73"/>
      <c r="I1234" s="75" t="s">
        <v>58</v>
      </c>
      <c r="J1234" s="70"/>
      <c r="K1234" s="76">
        <v>45931</v>
      </c>
      <c r="L1234" s="77" t="s">
        <v>10</v>
      </c>
      <c r="M1234" s="75" t="s">
        <v>1232</v>
      </c>
      <c r="N1234" s="75" t="s">
        <v>1233</v>
      </c>
      <c r="O1234" s="75" t="s">
        <v>1234</v>
      </c>
      <c r="P1234" s="75" t="s">
        <v>53</v>
      </c>
      <c r="Q1234" s="77" t="s">
        <v>46</v>
      </c>
      <c r="R1234" s="77" t="s">
        <v>79</v>
      </c>
    </row>
    <row r="1235" spans="1:18" ht="21.75">
      <c r="A1235" s="89" t="s">
        <v>1667</v>
      </c>
      <c r="B1235" s="89"/>
      <c r="C1235" s="89"/>
      <c r="D1235" s="90"/>
      <c r="E1235" s="91"/>
      <c r="F1235" s="91"/>
      <c r="G1235" s="91"/>
      <c r="H1235" s="92"/>
      <c r="I1235" s="89"/>
      <c r="J1235" s="89"/>
      <c r="K1235" s="91"/>
      <c r="L1235" s="94" t="s">
        <v>16</v>
      </c>
      <c r="M1235" s="95" t="s">
        <v>1241</v>
      </c>
      <c r="N1235" s="95" t="s">
        <v>43</v>
      </c>
      <c r="O1235" s="95" t="s">
        <v>1242</v>
      </c>
      <c r="P1235" s="95" t="s">
        <v>45</v>
      </c>
      <c r="Q1235" s="94" t="s">
        <v>14</v>
      </c>
      <c r="R1235" s="94" t="s">
        <v>15</v>
      </c>
    </row>
    <row r="1236" spans="1:18" ht="21.75">
      <c r="A1236" s="74">
        <v>437</v>
      </c>
      <c r="B1236" s="75" t="s">
        <v>1249</v>
      </c>
      <c r="C1236" s="75" t="s">
        <v>96</v>
      </c>
      <c r="D1236" s="71">
        <v>39356</v>
      </c>
      <c r="E1236" s="76">
        <v>39356</v>
      </c>
      <c r="F1236" s="72"/>
      <c r="G1236" s="72"/>
      <c r="H1236" s="73"/>
      <c r="I1236" s="75" t="s">
        <v>58</v>
      </c>
      <c r="J1236" s="70"/>
      <c r="K1236" s="76">
        <v>48853</v>
      </c>
      <c r="L1236" s="77" t="s">
        <v>3</v>
      </c>
      <c r="M1236" s="75" t="s">
        <v>722</v>
      </c>
      <c r="N1236" s="75" t="s">
        <v>88</v>
      </c>
      <c r="O1236" s="75" t="s">
        <v>723</v>
      </c>
      <c r="P1236" s="75" t="s">
        <v>120</v>
      </c>
      <c r="Q1236" s="77" t="s">
        <v>72</v>
      </c>
      <c r="R1236" s="77" t="s">
        <v>117</v>
      </c>
    </row>
    <row r="1237" spans="1:18" ht="21.75">
      <c r="A1237" s="70" t="s">
        <v>1667</v>
      </c>
      <c r="B1237" s="70"/>
      <c r="C1237" s="70"/>
      <c r="D1237" s="71"/>
      <c r="E1237" s="72"/>
      <c r="F1237" s="72"/>
      <c r="G1237" s="72"/>
      <c r="H1237" s="73"/>
      <c r="I1237" s="70"/>
      <c r="J1237" s="70"/>
      <c r="K1237" s="72"/>
      <c r="L1237" s="77" t="s">
        <v>10</v>
      </c>
      <c r="M1237" s="75" t="s">
        <v>1250</v>
      </c>
      <c r="N1237" s="75" t="s">
        <v>1251</v>
      </c>
      <c r="O1237" s="75" t="s">
        <v>1252</v>
      </c>
      <c r="P1237" s="75" t="s">
        <v>579</v>
      </c>
      <c r="Q1237" s="77" t="s">
        <v>8</v>
      </c>
      <c r="R1237" s="77" t="s">
        <v>64</v>
      </c>
    </row>
    <row r="1238" spans="1:18" ht="21.75">
      <c r="A1238" s="89" t="s">
        <v>1667</v>
      </c>
      <c r="B1238" s="89"/>
      <c r="C1238" s="89"/>
      <c r="D1238" s="90"/>
      <c r="E1238" s="91"/>
      <c r="F1238" s="91"/>
      <c r="G1238" s="91"/>
      <c r="H1238" s="92"/>
      <c r="I1238" s="89"/>
      <c r="J1238" s="89"/>
      <c r="K1238" s="91"/>
      <c r="L1238" s="94" t="s">
        <v>16</v>
      </c>
      <c r="M1238" s="95" t="s">
        <v>1981</v>
      </c>
      <c r="N1238" s="95" t="s">
        <v>275</v>
      </c>
      <c r="O1238" s="95" t="s">
        <v>1219</v>
      </c>
      <c r="P1238" s="95" t="s">
        <v>273</v>
      </c>
      <c r="Q1238" s="94" t="s">
        <v>76</v>
      </c>
      <c r="R1238" s="94" t="s">
        <v>79</v>
      </c>
    </row>
    <row r="1239" spans="1:18" ht="21.75">
      <c r="A1239" s="74">
        <v>438</v>
      </c>
      <c r="B1239" s="75" t="s">
        <v>2156</v>
      </c>
      <c r="C1239" s="75" t="s">
        <v>96</v>
      </c>
      <c r="D1239" s="71">
        <v>39692</v>
      </c>
      <c r="E1239" s="76">
        <v>39692</v>
      </c>
      <c r="F1239" s="72"/>
      <c r="G1239" s="72"/>
      <c r="H1239" s="73"/>
      <c r="I1239" s="75" t="s">
        <v>58</v>
      </c>
      <c r="J1239" s="70"/>
      <c r="K1239" s="76">
        <v>51410</v>
      </c>
      <c r="L1239" s="77" t="s">
        <v>3</v>
      </c>
      <c r="M1239" s="75" t="s">
        <v>2162</v>
      </c>
      <c r="N1239" s="75" t="s">
        <v>88</v>
      </c>
      <c r="O1239" s="75" t="s">
        <v>2163</v>
      </c>
      <c r="P1239" s="75" t="s">
        <v>31</v>
      </c>
      <c r="Q1239" s="77" t="s">
        <v>167</v>
      </c>
      <c r="R1239" s="77" t="s">
        <v>2042</v>
      </c>
    </row>
    <row r="1240" spans="1:18" ht="21.75">
      <c r="A1240" s="70" t="s">
        <v>1667</v>
      </c>
      <c r="B1240" s="70"/>
      <c r="C1240" s="70"/>
      <c r="D1240" s="71"/>
      <c r="E1240" s="72"/>
      <c r="F1240" s="72"/>
      <c r="G1240" s="72"/>
      <c r="H1240" s="73"/>
      <c r="I1240" s="70"/>
      <c r="J1240" s="70"/>
      <c r="K1240" s="72"/>
      <c r="L1240" s="77" t="s">
        <v>10</v>
      </c>
      <c r="M1240" s="75" t="s">
        <v>138</v>
      </c>
      <c r="N1240" s="75" t="s">
        <v>139</v>
      </c>
      <c r="O1240" s="75" t="s">
        <v>140</v>
      </c>
      <c r="P1240" s="75" t="s">
        <v>31</v>
      </c>
      <c r="Q1240" s="77" t="s">
        <v>121</v>
      </c>
      <c r="R1240" s="77" t="s">
        <v>99</v>
      </c>
    </row>
    <row r="1241" spans="1:18" ht="21.75">
      <c r="A1241" s="70" t="s">
        <v>1667</v>
      </c>
      <c r="B1241" s="70"/>
      <c r="C1241" s="70"/>
      <c r="D1241" s="71"/>
      <c r="E1241" s="72"/>
      <c r="F1241" s="72"/>
      <c r="G1241" s="72"/>
      <c r="H1241" s="73"/>
      <c r="I1241" s="70"/>
      <c r="J1241" s="70"/>
      <c r="K1241" s="72"/>
      <c r="L1241" s="77" t="s">
        <v>10</v>
      </c>
      <c r="M1241" s="75" t="s">
        <v>1250</v>
      </c>
      <c r="N1241" s="75" t="s">
        <v>1251</v>
      </c>
      <c r="O1241" s="75" t="s">
        <v>1252</v>
      </c>
      <c r="P1241" s="75" t="s">
        <v>579</v>
      </c>
      <c r="Q1241" s="77" t="s">
        <v>27</v>
      </c>
      <c r="R1241" s="77" t="s">
        <v>194</v>
      </c>
    </row>
    <row r="1242" spans="1:18" ht="21.75">
      <c r="A1242" s="89" t="s">
        <v>1667</v>
      </c>
      <c r="B1242" s="89"/>
      <c r="C1242" s="89"/>
      <c r="D1242" s="90"/>
      <c r="E1242" s="91"/>
      <c r="F1242" s="91"/>
      <c r="G1242" s="91"/>
      <c r="H1242" s="92"/>
      <c r="I1242" s="89"/>
      <c r="J1242" s="89"/>
      <c r="K1242" s="91"/>
      <c r="L1242" s="94" t="s">
        <v>16</v>
      </c>
      <c r="M1242" s="95" t="s">
        <v>1268</v>
      </c>
      <c r="N1242" s="95" t="s">
        <v>1269</v>
      </c>
      <c r="O1242" s="95" t="s">
        <v>1270</v>
      </c>
      <c r="P1242" s="95" t="s">
        <v>120</v>
      </c>
      <c r="Q1242" s="94" t="s">
        <v>40</v>
      </c>
      <c r="R1242" s="94" t="s">
        <v>27</v>
      </c>
    </row>
    <row r="1243" spans="1:18" ht="21.75">
      <c r="A1243" s="74">
        <v>439</v>
      </c>
      <c r="B1243" s="75" t="s">
        <v>2157</v>
      </c>
      <c r="C1243" s="75" t="s">
        <v>96</v>
      </c>
      <c r="D1243" s="71">
        <v>40330</v>
      </c>
      <c r="E1243" s="76">
        <v>40330</v>
      </c>
      <c r="F1243" s="72"/>
      <c r="G1243" s="72"/>
      <c r="H1243" s="73"/>
      <c r="I1243" s="75" t="s">
        <v>58</v>
      </c>
      <c r="J1243" s="70"/>
      <c r="K1243" s="76">
        <v>51044</v>
      </c>
      <c r="L1243" s="77" t="s">
        <v>3</v>
      </c>
      <c r="M1243" s="75" t="s">
        <v>2164</v>
      </c>
      <c r="N1243" s="75" t="s">
        <v>88</v>
      </c>
      <c r="O1243" s="75" t="s">
        <v>1219</v>
      </c>
      <c r="P1243" s="75" t="s">
        <v>190</v>
      </c>
      <c r="Q1243" s="77" t="s">
        <v>167</v>
      </c>
      <c r="R1243" s="77" t="s">
        <v>2042</v>
      </c>
    </row>
    <row r="1244" spans="1:18" ht="21.75">
      <c r="A1244" s="70" t="s">
        <v>1667</v>
      </c>
      <c r="B1244" s="70"/>
      <c r="C1244" s="70"/>
      <c r="D1244" s="71"/>
      <c r="E1244" s="72"/>
      <c r="F1244" s="72"/>
      <c r="G1244" s="72"/>
      <c r="H1244" s="73"/>
      <c r="I1244" s="70"/>
      <c r="J1244" s="70"/>
      <c r="K1244" s="72"/>
      <c r="L1244" s="77" t="s">
        <v>10</v>
      </c>
      <c r="M1244" s="75" t="s">
        <v>1247</v>
      </c>
      <c r="N1244" s="75" t="s">
        <v>1233</v>
      </c>
      <c r="O1244" s="75" t="s">
        <v>1248</v>
      </c>
      <c r="P1244" s="75" t="s">
        <v>273</v>
      </c>
      <c r="Q1244" s="77" t="s">
        <v>194</v>
      </c>
      <c r="R1244" s="77" t="s">
        <v>59</v>
      </c>
    </row>
    <row r="1245" spans="1:18" ht="21.75">
      <c r="A1245" s="89" t="s">
        <v>1667</v>
      </c>
      <c r="B1245" s="89"/>
      <c r="C1245" s="89"/>
      <c r="D1245" s="90"/>
      <c r="E1245" s="91"/>
      <c r="F1245" s="91"/>
      <c r="G1245" s="91"/>
      <c r="H1245" s="92"/>
      <c r="I1245" s="89"/>
      <c r="J1245" s="89"/>
      <c r="K1245" s="91"/>
      <c r="L1245" s="94" t="s">
        <v>16</v>
      </c>
      <c r="M1245" s="95" t="s">
        <v>1241</v>
      </c>
      <c r="N1245" s="95" t="s">
        <v>43</v>
      </c>
      <c r="O1245" s="95" t="s">
        <v>1242</v>
      </c>
      <c r="P1245" s="95" t="s">
        <v>120</v>
      </c>
      <c r="Q1245" s="94" t="s">
        <v>64</v>
      </c>
      <c r="R1245" s="94" t="s">
        <v>9</v>
      </c>
    </row>
    <row r="1246" spans="1:18" ht="21.75">
      <c r="A1246" s="74">
        <v>440</v>
      </c>
      <c r="B1246" s="75" t="s">
        <v>1258</v>
      </c>
      <c r="C1246" s="75" t="s">
        <v>96</v>
      </c>
      <c r="D1246" s="71">
        <v>42233</v>
      </c>
      <c r="E1246" s="76">
        <v>42233</v>
      </c>
      <c r="F1246" s="72"/>
      <c r="G1246" s="72"/>
      <c r="H1246" s="73"/>
      <c r="I1246" s="75" t="s">
        <v>58</v>
      </c>
      <c r="J1246" s="70"/>
      <c r="K1246" s="76">
        <v>51044</v>
      </c>
      <c r="L1246" s="77" t="s">
        <v>10</v>
      </c>
      <c r="M1246" s="75" t="s">
        <v>1259</v>
      </c>
      <c r="N1246" s="75" t="s">
        <v>1251</v>
      </c>
      <c r="O1246" s="75" t="s">
        <v>1219</v>
      </c>
      <c r="P1246" s="75" t="s">
        <v>7</v>
      </c>
      <c r="Q1246" s="77" t="s">
        <v>59</v>
      </c>
      <c r="R1246" s="77" t="s">
        <v>99</v>
      </c>
    </row>
    <row r="1247" spans="1:18" ht="21.75">
      <c r="A1247" s="89" t="s">
        <v>1667</v>
      </c>
      <c r="B1247" s="89"/>
      <c r="C1247" s="89"/>
      <c r="D1247" s="90"/>
      <c r="E1247" s="91"/>
      <c r="F1247" s="91"/>
      <c r="G1247" s="91"/>
      <c r="H1247" s="92"/>
      <c r="I1247" s="89"/>
      <c r="J1247" s="89"/>
      <c r="K1247" s="91"/>
      <c r="L1247" s="94" t="s">
        <v>16</v>
      </c>
      <c r="M1247" s="95" t="s">
        <v>1661</v>
      </c>
      <c r="N1247" s="95" t="s">
        <v>1238</v>
      </c>
      <c r="O1247" s="89"/>
      <c r="P1247" s="95" t="s">
        <v>7</v>
      </c>
      <c r="Q1247" s="94" t="s">
        <v>40</v>
      </c>
      <c r="R1247" s="94" t="s">
        <v>27</v>
      </c>
    </row>
    <row r="1248" spans="1:18" ht="21.75">
      <c r="A1248" s="74">
        <v>441</v>
      </c>
      <c r="B1248" s="75" t="s">
        <v>2158</v>
      </c>
      <c r="C1248" s="75" t="s">
        <v>96</v>
      </c>
      <c r="D1248" s="71">
        <v>43739</v>
      </c>
      <c r="E1248" s="76">
        <v>43739</v>
      </c>
      <c r="F1248" s="72"/>
      <c r="G1248" s="72"/>
      <c r="H1248" s="73"/>
      <c r="I1248" s="75" t="s">
        <v>58</v>
      </c>
      <c r="J1248" s="70"/>
      <c r="K1248" s="76">
        <v>53236</v>
      </c>
      <c r="L1248" s="77" t="s">
        <v>10</v>
      </c>
      <c r="M1248" s="75" t="s">
        <v>1259</v>
      </c>
      <c r="N1248" s="75" t="s">
        <v>1251</v>
      </c>
      <c r="O1248" s="75" t="s">
        <v>1219</v>
      </c>
      <c r="P1248" s="75" t="s">
        <v>7</v>
      </c>
      <c r="Q1248" s="77" t="s">
        <v>60</v>
      </c>
      <c r="R1248" s="77" t="s">
        <v>73</v>
      </c>
    </row>
    <row r="1249" spans="1:18" ht="21.75">
      <c r="A1249" s="89" t="s">
        <v>1667</v>
      </c>
      <c r="B1249" s="89"/>
      <c r="C1249" s="89"/>
      <c r="D1249" s="90"/>
      <c r="E1249" s="91"/>
      <c r="F1249" s="91"/>
      <c r="G1249" s="91"/>
      <c r="H1249" s="92"/>
      <c r="I1249" s="89"/>
      <c r="J1249" s="89"/>
      <c r="K1249" s="91"/>
      <c r="L1249" s="94" t="s">
        <v>16</v>
      </c>
      <c r="M1249" s="95" t="s">
        <v>1661</v>
      </c>
      <c r="N1249" s="95" t="s">
        <v>1238</v>
      </c>
      <c r="O1249" s="89"/>
      <c r="P1249" s="95" t="s">
        <v>7</v>
      </c>
      <c r="Q1249" s="94" t="s">
        <v>194</v>
      </c>
      <c r="R1249" s="94" t="s">
        <v>99</v>
      </c>
    </row>
    <row r="1250" spans="1:18" ht="21.75">
      <c r="A1250" s="74">
        <v>442</v>
      </c>
      <c r="B1250" s="75" t="s">
        <v>1263</v>
      </c>
      <c r="C1250" s="75" t="s">
        <v>96</v>
      </c>
      <c r="D1250" s="71">
        <v>40917</v>
      </c>
      <c r="E1250" s="76">
        <v>40917</v>
      </c>
      <c r="F1250" s="72"/>
      <c r="G1250" s="72"/>
      <c r="H1250" s="73"/>
      <c r="I1250" s="75" t="s">
        <v>58</v>
      </c>
      <c r="J1250" s="75" t="s">
        <v>131</v>
      </c>
      <c r="K1250" s="76">
        <v>52505</v>
      </c>
      <c r="L1250" s="77" t="s">
        <v>10</v>
      </c>
      <c r="M1250" s="75" t="s">
        <v>1264</v>
      </c>
      <c r="N1250" s="75" t="s">
        <v>126</v>
      </c>
      <c r="O1250" s="75" t="s">
        <v>1265</v>
      </c>
      <c r="P1250" s="75" t="s">
        <v>579</v>
      </c>
      <c r="Q1250" s="77" t="s">
        <v>121</v>
      </c>
      <c r="R1250" s="77" t="s">
        <v>72</v>
      </c>
    </row>
    <row r="1251" spans="1:18" ht="21.75">
      <c r="A1251" s="89" t="s">
        <v>1667</v>
      </c>
      <c r="B1251" s="89"/>
      <c r="C1251" s="89"/>
      <c r="D1251" s="90"/>
      <c r="E1251" s="91"/>
      <c r="F1251" s="91"/>
      <c r="G1251" s="91"/>
      <c r="H1251" s="92"/>
      <c r="I1251" s="89"/>
      <c r="J1251" s="89"/>
      <c r="K1251" s="91"/>
      <c r="L1251" s="94" t="s">
        <v>16</v>
      </c>
      <c r="M1251" s="95" t="s">
        <v>1266</v>
      </c>
      <c r="N1251" s="95" t="s">
        <v>1238</v>
      </c>
      <c r="O1251" s="95" t="s">
        <v>1267</v>
      </c>
      <c r="P1251" s="95" t="s">
        <v>579</v>
      </c>
      <c r="Q1251" s="94" t="s">
        <v>27</v>
      </c>
      <c r="R1251" s="94" t="s">
        <v>121</v>
      </c>
    </row>
    <row r="1252" spans="1:18" ht="21.75">
      <c r="A1252" s="74">
        <v>443</v>
      </c>
      <c r="B1252" s="75" t="s">
        <v>1985</v>
      </c>
      <c r="C1252" s="75" t="s">
        <v>96</v>
      </c>
      <c r="D1252" s="71">
        <v>43346</v>
      </c>
      <c r="E1252" s="76">
        <v>43346</v>
      </c>
      <c r="F1252" s="72"/>
      <c r="G1252" s="72"/>
      <c r="H1252" s="73"/>
      <c r="I1252" s="75" t="s">
        <v>58</v>
      </c>
      <c r="J1252" s="75" t="s">
        <v>131</v>
      </c>
      <c r="K1252" s="76">
        <v>53236</v>
      </c>
      <c r="L1252" s="77" t="s">
        <v>10</v>
      </c>
      <c r="M1252" s="75" t="s">
        <v>1280</v>
      </c>
      <c r="N1252" s="75" t="s">
        <v>1281</v>
      </c>
      <c r="O1252" s="75" t="s">
        <v>1270</v>
      </c>
      <c r="P1252" s="75" t="s">
        <v>53</v>
      </c>
      <c r="Q1252" s="77" t="s">
        <v>72</v>
      </c>
      <c r="R1252" s="77" t="s">
        <v>167</v>
      </c>
    </row>
    <row r="1253" spans="1:18" ht="21.75">
      <c r="A1253" s="89" t="s">
        <v>1667</v>
      </c>
      <c r="B1253" s="89"/>
      <c r="C1253" s="89"/>
      <c r="D1253" s="90"/>
      <c r="E1253" s="91"/>
      <c r="F1253" s="91"/>
      <c r="G1253" s="91"/>
      <c r="H1253" s="92"/>
      <c r="I1253" s="89"/>
      <c r="J1253" s="89"/>
      <c r="K1253" s="91"/>
      <c r="L1253" s="94" t="s">
        <v>16</v>
      </c>
      <c r="M1253" s="95" t="s">
        <v>1278</v>
      </c>
      <c r="N1253" s="95" t="s">
        <v>1238</v>
      </c>
      <c r="O1253" s="95" t="s">
        <v>1219</v>
      </c>
      <c r="P1253" s="95" t="s">
        <v>273</v>
      </c>
      <c r="Q1253" s="94" t="s">
        <v>194</v>
      </c>
      <c r="R1253" s="94" t="s">
        <v>99</v>
      </c>
    </row>
    <row r="1254" spans="1:18" ht="21.75">
      <c r="A1254" s="74">
        <v>444</v>
      </c>
      <c r="B1254" s="75" t="s">
        <v>2159</v>
      </c>
      <c r="C1254" s="75" t="s">
        <v>96</v>
      </c>
      <c r="D1254" s="71">
        <v>43620</v>
      </c>
      <c r="E1254" s="76">
        <v>43620</v>
      </c>
      <c r="F1254" s="72"/>
      <c r="G1254" s="72"/>
      <c r="H1254" s="73"/>
      <c r="I1254" s="75" t="s">
        <v>58</v>
      </c>
      <c r="J1254" s="70"/>
      <c r="K1254" s="76">
        <v>49949</v>
      </c>
      <c r="L1254" s="77" t="s">
        <v>10</v>
      </c>
      <c r="M1254" s="75" t="s">
        <v>1259</v>
      </c>
      <c r="N1254" s="75" t="s">
        <v>1251</v>
      </c>
      <c r="O1254" s="75" t="s">
        <v>1219</v>
      </c>
      <c r="P1254" s="75" t="s">
        <v>7</v>
      </c>
      <c r="Q1254" s="77" t="s">
        <v>194</v>
      </c>
      <c r="R1254" s="77" t="s">
        <v>99</v>
      </c>
    </row>
    <row r="1255" spans="1:18" ht="21.75">
      <c r="A1255" s="70" t="s">
        <v>1667</v>
      </c>
      <c r="B1255" s="70"/>
      <c r="C1255" s="70"/>
      <c r="D1255" s="71"/>
      <c r="E1255" s="72"/>
      <c r="F1255" s="72"/>
      <c r="G1255" s="72"/>
      <c r="H1255" s="73"/>
      <c r="I1255" s="70"/>
      <c r="J1255" s="70"/>
      <c r="K1255" s="72"/>
      <c r="L1255" s="77" t="s">
        <v>16</v>
      </c>
      <c r="M1255" s="75" t="s">
        <v>1260</v>
      </c>
      <c r="N1255" s="75" t="s">
        <v>1238</v>
      </c>
      <c r="O1255" s="75" t="s">
        <v>1261</v>
      </c>
      <c r="P1255" s="75" t="s">
        <v>320</v>
      </c>
      <c r="Q1255" s="77" t="s">
        <v>83</v>
      </c>
      <c r="R1255" s="77" t="s">
        <v>8</v>
      </c>
    </row>
    <row r="1256" spans="1:18" ht="21.75">
      <c r="A1256" s="89" t="s">
        <v>1667</v>
      </c>
      <c r="B1256" s="89"/>
      <c r="C1256" s="89"/>
      <c r="D1256" s="90"/>
      <c r="E1256" s="91"/>
      <c r="F1256" s="91"/>
      <c r="G1256" s="91"/>
      <c r="H1256" s="92"/>
      <c r="I1256" s="89"/>
      <c r="J1256" s="89"/>
      <c r="K1256" s="91"/>
      <c r="L1256" s="94" t="s">
        <v>1998</v>
      </c>
      <c r="M1256" s="95" t="s">
        <v>2408</v>
      </c>
      <c r="N1256" s="95" t="s">
        <v>2409</v>
      </c>
      <c r="O1256" s="95" t="s">
        <v>2410</v>
      </c>
      <c r="P1256" s="95" t="s">
        <v>320</v>
      </c>
      <c r="Q1256" s="94" t="s">
        <v>54</v>
      </c>
      <c r="R1256" s="94" t="s">
        <v>83</v>
      </c>
    </row>
    <row r="1257" spans="1:18" ht="21.75">
      <c r="A1257" s="74">
        <v>445</v>
      </c>
      <c r="B1257" s="75" t="s">
        <v>1272</v>
      </c>
      <c r="C1257" s="75" t="s">
        <v>96</v>
      </c>
      <c r="D1257" s="71">
        <v>42278</v>
      </c>
      <c r="E1257" s="76">
        <v>42278</v>
      </c>
      <c r="F1257" s="72"/>
      <c r="G1257" s="72"/>
      <c r="H1257" s="73"/>
      <c r="I1257" s="75" t="s">
        <v>58</v>
      </c>
      <c r="J1257" s="70"/>
      <c r="K1257" s="76">
        <v>51044</v>
      </c>
      <c r="L1257" s="77" t="s">
        <v>10</v>
      </c>
      <c r="M1257" s="75" t="s">
        <v>1273</v>
      </c>
      <c r="N1257" s="75" t="s">
        <v>29</v>
      </c>
      <c r="O1257" s="75" t="s">
        <v>437</v>
      </c>
      <c r="P1257" s="75" t="s">
        <v>657</v>
      </c>
      <c r="Q1257" s="77" t="s">
        <v>64</v>
      </c>
      <c r="R1257" s="77" t="s">
        <v>78</v>
      </c>
    </row>
    <row r="1258" spans="1:18" ht="21.75">
      <c r="A1258" s="89" t="s">
        <v>1667</v>
      </c>
      <c r="B1258" s="89"/>
      <c r="C1258" s="89"/>
      <c r="D1258" s="90"/>
      <c r="E1258" s="91"/>
      <c r="F1258" s="91"/>
      <c r="G1258" s="91"/>
      <c r="H1258" s="92"/>
      <c r="I1258" s="89"/>
      <c r="J1258" s="89"/>
      <c r="K1258" s="91"/>
      <c r="L1258" s="94" t="s">
        <v>16</v>
      </c>
      <c r="M1258" s="95" t="s">
        <v>436</v>
      </c>
      <c r="N1258" s="95" t="s">
        <v>18</v>
      </c>
      <c r="O1258" s="95" t="s">
        <v>437</v>
      </c>
      <c r="P1258" s="95" t="s">
        <v>657</v>
      </c>
      <c r="Q1258" s="94" t="s">
        <v>40</v>
      </c>
      <c r="R1258" s="94" t="s">
        <v>64</v>
      </c>
    </row>
    <row r="1259" spans="1:18" ht="21.75">
      <c r="A1259" s="74">
        <v>446</v>
      </c>
      <c r="B1259" s="75" t="s">
        <v>2160</v>
      </c>
      <c r="C1259" s="75" t="s">
        <v>96</v>
      </c>
      <c r="D1259" s="71">
        <v>43791</v>
      </c>
      <c r="E1259" s="76">
        <v>43791</v>
      </c>
      <c r="F1259" s="72"/>
      <c r="G1259" s="72"/>
      <c r="H1259" s="73"/>
      <c r="I1259" s="75" t="s">
        <v>58</v>
      </c>
      <c r="J1259" s="70"/>
      <c r="K1259" s="76">
        <v>56158</v>
      </c>
      <c r="L1259" s="77" t="s">
        <v>10</v>
      </c>
      <c r="M1259" s="75" t="s">
        <v>1259</v>
      </c>
      <c r="N1259" s="75" t="s">
        <v>1251</v>
      </c>
      <c r="O1259" s="75" t="s">
        <v>1219</v>
      </c>
      <c r="P1259" s="75" t="s">
        <v>7</v>
      </c>
      <c r="Q1259" s="77" t="s">
        <v>1768</v>
      </c>
      <c r="R1259" s="77" t="s">
        <v>2042</v>
      </c>
    </row>
    <row r="1260" spans="1:18" ht="21.75">
      <c r="A1260" s="89" t="s">
        <v>1667</v>
      </c>
      <c r="B1260" s="89"/>
      <c r="C1260" s="89"/>
      <c r="D1260" s="90"/>
      <c r="E1260" s="91"/>
      <c r="F1260" s="91"/>
      <c r="G1260" s="91"/>
      <c r="H1260" s="92"/>
      <c r="I1260" s="89"/>
      <c r="J1260" s="89"/>
      <c r="K1260" s="91"/>
      <c r="L1260" s="94" t="s">
        <v>16</v>
      </c>
      <c r="M1260" s="95" t="s">
        <v>1661</v>
      </c>
      <c r="N1260" s="95" t="s">
        <v>1238</v>
      </c>
      <c r="O1260" s="89"/>
      <c r="P1260" s="95" t="s">
        <v>7</v>
      </c>
      <c r="Q1260" s="94" t="s">
        <v>60</v>
      </c>
      <c r="R1260" s="94" t="s">
        <v>495</v>
      </c>
    </row>
    <row r="1261" spans="1:18" ht="21.75">
      <c r="A1261" s="74">
        <v>447</v>
      </c>
      <c r="B1261" s="75" t="s">
        <v>1274</v>
      </c>
      <c r="C1261" s="75" t="s">
        <v>96</v>
      </c>
      <c r="D1261" s="71">
        <v>41704</v>
      </c>
      <c r="E1261" s="76">
        <v>41704</v>
      </c>
      <c r="F1261" s="72"/>
      <c r="G1261" s="72"/>
      <c r="H1261" s="73"/>
      <c r="I1261" s="75" t="s">
        <v>58</v>
      </c>
      <c r="J1261" s="70"/>
      <c r="K1261" s="76">
        <v>52505</v>
      </c>
      <c r="L1261" s="77" t="s">
        <v>10</v>
      </c>
      <c r="M1261" s="75" t="s">
        <v>1275</v>
      </c>
      <c r="N1261" s="75" t="s">
        <v>29</v>
      </c>
      <c r="O1261" s="75" t="s">
        <v>1276</v>
      </c>
      <c r="P1261" s="75" t="s">
        <v>120</v>
      </c>
      <c r="Q1261" s="77" t="s">
        <v>72</v>
      </c>
      <c r="R1261" s="77" t="s">
        <v>167</v>
      </c>
    </row>
    <row r="1262" spans="1:18" ht="21.75">
      <c r="A1262" s="89" t="s">
        <v>1667</v>
      </c>
      <c r="B1262" s="89"/>
      <c r="C1262" s="89"/>
      <c r="D1262" s="90"/>
      <c r="E1262" s="91"/>
      <c r="F1262" s="91"/>
      <c r="G1262" s="91"/>
      <c r="H1262" s="92"/>
      <c r="I1262" s="89"/>
      <c r="J1262" s="89"/>
      <c r="K1262" s="91"/>
      <c r="L1262" s="94" t="s">
        <v>16</v>
      </c>
      <c r="M1262" s="95" t="s">
        <v>1268</v>
      </c>
      <c r="N1262" s="95" t="s">
        <v>1269</v>
      </c>
      <c r="O1262" s="95" t="s">
        <v>1270</v>
      </c>
      <c r="P1262" s="95" t="s">
        <v>120</v>
      </c>
      <c r="Q1262" s="94" t="s">
        <v>27</v>
      </c>
      <c r="R1262" s="94" t="s">
        <v>121</v>
      </c>
    </row>
    <row r="1263" spans="1:18" ht="21.75">
      <c r="A1263" s="74">
        <v>448</v>
      </c>
      <c r="B1263" s="75" t="s">
        <v>1277</v>
      </c>
      <c r="C1263" s="75" t="s">
        <v>96</v>
      </c>
      <c r="D1263" s="71">
        <v>40896</v>
      </c>
      <c r="E1263" s="76">
        <v>40896</v>
      </c>
      <c r="F1263" s="72"/>
      <c r="G1263" s="72"/>
      <c r="H1263" s="73"/>
      <c r="I1263" s="75" t="s">
        <v>58</v>
      </c>
      <c r="J1263" s="70"/>
      <c r="K1263" s="76">
        <v>51775</v>
      </c>
      <c r="L1263" s="77" t="s">
        <v>10</v>
      </c>
      <c r="M1263" s="75" t="s">
        <v>1259</v>
      </c>
      <c r="N1263" s="75" t="s">
        <v>1251</v>
      </c>
      <c r="O1263" s="75" t="s">
        <v>1219</v>
      </c>
      <c r="P1263" s="75" t="s">
        <v>579</v>
      </c>
      <c r="Q1263" s="77" t="s">
        <v>121</v>
      </c>
      <c r="R1263" s="77" t="s">
        <v>60</v>
      </c>
    </row>
    <row r="1264" spans="1:18" ht="21.75">
      <c r="A1264" s="89" t="s">
        <v>1667</v>
      </c>
      <c r="B1264" s="89"/>
      <c r="C1264" s="89"/>
      <c r="D1264" s="90"/>
      <c r="E1264" s="91"/>
      <c r="F1264" s="91"/>
      <c r="G1264" s="91"/>
      <c r="H1264" s="92"/>
      <c r="I1264" s="89"/>
      <c r="J1264" s="89"/>
      <c r="K1264" s="91"/>
      <c r="L1264" s="94" t="s">
        <v>16</v>
      </c>
      <c r="M1264" s="95" t="s">
        <v>1661</v>
      </c>
      <c r="N1264" s="95" t="s">
        <v>1238</v>
      </c>
      <c r="O1264" s="89"/>
      <c r="P1264" s="95" t="s">
        <v>579</v>
      </c>
      <c r="Q1264" s="94" t="s">
        <v>64</v>
      </c>
      <c r="R1264" s="94" t="s">
        <v>59</v>
      </c>
    </row>
    <row r="1265" spans="1:18" ht="21.75">
      <c r="A1265" s="74">
        <v>449</v>
      </c>
      <c r="B1265" s="75" t="s">
        <v>2161</v>
      </c>
      <c r="C1265" s="75" t="s">
        <v>96</v>
      </c>
      <c r="D1265" s="71">
        <v>43692</v>
      </c>
      <c r="E1265" s="76">
        <v>43692</v>
      </c>
      <c r="F1265" s="72"/>
      <c r="G1265" s="72"/>
      <c r="H1265" s="73"/>
      <c r="I1265" s="75" t="s">
        <v>58</v>
      </c>
      <c r="J1265" s="70"/>
      <c r="K1265" s="76">
        <v>51775</v>
      </c>
      <c r="L1265" s="77" t="s">
        <v>10</v>
      </c>
      <c r="M1265" s="75" t="s">
        <v>2165</v>
      </c>
      <c r="N1265" s="75" t="s">
        <v>29</v>
      </c>
      <c r="O1265" s="75" t="s">
        <v>2166</v>
      </c>
      <c r="P1265" s="75" t="s">
        <v>257</v>
      </c>
      <c r="Q1265" s="77" t="s">
        <v>73</v>
      </c>
      <c r="R1265" s="77" t="s">
        <v>495</v>
      </c>
    </row>
    <row r="1266" spans="1:18" ht="21.75">
      <c r="A1266" s="89" t="s">
        <v>1667</v>
      </c>
      <c r="B1266" s="89"/>
      <c r="C1266" s="89"/>
      <c r="D1266" s="90"/>
      <c r="E1266" s="91"/>
      <c r="F1266" s="91"/>
      <c r="G1266" s="91"/>
      <c r="H1266" s="92"/>
      <c r="I1266" s="89"/>
      <c r="J1266" s="89"/>
      <c r="K1266" s="91"/>
      <c r="L1266" s="94" t="s">
        <v>16</v>
      </c>
      <c r="M1266" s="95" t="s">
        <v>1268</v>
      </c>
      <c r="N1266" s="95" t="s">
        <v>1269</v>
      </c>
      <c r="O1266" s="95" t="s">
        <v>1270</v>
      </c>
      <c r="P1266" s="95" t="s">
        <v>120</v>
      </c>
      <c r="Q1266" s="94" t="s">
        <v>41</v>
      </c>
      <c r="R1266" s="94" t="s">
        <v>78</v>
      </c>
    </row>
    <row r="1267" spans="1:18" ht="21.75">
      <c r="A1267" s="74">
        <v>450</v>
      </c>
      <c r="B1267" s="75" t="s">
        <v>1282</v>
      </c>
      <c r="C1267" s="75" t="s">
        <v>96</v>
      </c>
      <c r="D1267" s="71">
        <v>41701</v>
      </c>
      <c r="E1267" s="76">
        <v>41701</v>
      </c>
      <c r="F1267" s="72"/>
      <c r="G1267" s="72"/>
      <c r="H1267" s="73"/>
      <c r="I1267" s="75" t="s">
        <v>58</v>
      </c>
      <c r="J1267" s="70"/>
      <c r="K1267" s="76">
        <v>53601</v>
      </c>
      <c r="L1267" s="77" t="s">
        <v>10</v>
      </c>
      <c r="M1267" s="75" t="s">
        <v>1280</v>
      </c>
      <c r="N1267" s="75" t="s">
        <v>1281</v>
      </c>
      <c r="O1267" s="75" t="s">
        <v>1270</v>
      </c>
      <c r="P1267" s="75" t="s">
        <v>53</v>
      </c>
      <c r="Q1267" s="77" t="s">
        <v>72</v>
      </c>
      <c r="R1267" s="77" t="s">
        <v>167</v>
      </c>
    </row>
    <row r="1268" spans="1:18" ht="21.75">
      <c r="A1268" s="89" t="s">
        <v>1667</v>
      </c>
      <c r="B1268" s="89"/>
      <c r="C1268" s="89"/>
      <c r="D1268" s="90"/>
      <c r="E1268" s="91"/>
      <c r="F1268" s="91"/>
      <c r="G1268" s="91"/>
      <c r="H1268" s="92"/>
      <c r="I1268" s="89"/>
      <c r="J1268" s="89"/>
      <c r="K1268" s="91"/>
      <c r="L1268" s="94" t="s">
        <v>16</v>
      </c>
      <c r="M1268" s="95" t="s">
        <v>1268</v>
      </c>
      <c r="N1268" s="95" t="s">
        <v>1269</v>
      </c>
      <c r="O1268" s="95" t="s">
        <v>1270</v>
      </c>
      <c r="P1268" s="95" t="s">
        <v>120</v>
      </c>
      <c r="Q1268" s="94" t="s">
        <v>78</v>
      </c>
      <c r="R1268" s="94" t="s">
        <v>72</v>
      </c>
    </row>
    <row r="1269" spans="1:18" ht="21.75">
      <c r="A1269" s="74">
        <v>451</v>
      </c>
      <c r="B1269" s="75" t="s">
        <v>1283</v>
      </c>
      <c r="C1269" s="75" t="s">
        <v>96</v>
      </c>
      <c r="D1269" s="71">
        <v>40940</v>
      </c>
      <c r="E1269" s="76">
        <v>41183</v>
      </c>
      <c r="F1269" s="72"/>
      <c r="G1269" s="72"/>
      <c r="H1269" s="73"/>
      <c r="I1269" s="75" t="s">
        <v>58</v>
      </c>
      <c r="J1269" s="70"/>
      <c r="K1269" s="76">
        <v>52871</v>
      </c>
      <c r="L1269" s="77" t="s">
        <v>10</v>
      </c>
      <c r="M1269" s="75" t="s">
        <v>1280</v>
      </c>
      <c r="N1269" s="75" t="s">
        <v>1281</v>
      </c>
      <c r="O1269" s="75" t="s">
        <v>1270</v>
      </c>
      <c r="P1269" s="75" t="s">
        <v>53</v>
      </c>
      <c r="Q1269" s="77" t="s">
        <v>121</v>
      </c>
      <c r="R1269" s="77" t="s">
        <v>99</v>
      </c>
    </row>
    <row r="1270" spans="1:18" ht="21.75">
      <c r="A1270" s="89" t="s">
        <v>1667</v>
      </c>
      <c r="B1270" s="89"/>
      <c r="C1270" s="89"/>
      <c r="D1270" s="90"/>
      <c r="E1270" s="91"/>
      <c r="F1270" s="91"/>
      <c r="G1270" s="91"/>
      <c r="H1270" s="92"/>
      <c r="I1270" s="89"/>
      <c r="J1270" s="89"/>
      <c r="K1270" s="91"/>
      <c r="L1270" s="94" t="s">
        <v>16</v>
      </c>
      <c r="M1270" s="95" t="s">
        <v>1268</v>
      </c>
      <c r="N1270" s="95" t="s">
        <v>1269</v>
      </c>
      <c r="O1270" s="95" t="s">
        <v>1270</v>
      </c>
      <c r="P1270" s="95" t="s">
        <v>120</v>
      </c>
      <c r="Q1270" s="94" t="s">
        <v>27</v>
      </c>
      <c r="R1270" s="94" t="s">
        <v>121</v>
      </c>
    </row>
    <row r="1271" spans="1:18" ht="21.75">
      <c r="A1271" s="74">
        <v>452</v>
      </c>
      <c r="B1271" s="75" t="s">
        <v>1284</v>
      </c>
      <c r="C1271" s="75" t="s">
        <v>96</v>
      </c>
      <c r="D1271" s="71">
        <v>41596</v>
      </c>
      <c r="E1271" s="76">
        <v>41596</v>
      </c>
      <c r="F1271" s="72"/>
      <c r="G1271" s="72"/>
      <c r="H1271" s="73"/>
      <c r="I1271" s="75" t="s">
        <v>58</v>
      </c>
      <c r="J1271" s="75" t="s">
        <v>131</v>
      </c>
      <c r="K1271" s="76">
        <v>53966</v>
      </c>
      <c r="L1271" s="77" t="s">
        <v>10</v>
      </c>
      <c r="M1271" s="75" t="s">
        <v>1280</v>
      </c>
      <c r="N1271" s="75" t="s">
        <v>1281</v>
      </c>
      <c r="O1271" s="75" t="s">
        <v>1270</v>
      </c>
      <c r="P1271" s="75" t="s">
        <v>53</v>
      </c>
      <c r="Q1271" s="77" t="s">
        <v>60</v>
      </c>
      <c r="R1271" s="77" t="s">
        <v>167</v>
      </c>
    </row>
    <row r="1272" spans="1:18" ht="21.75">
      <c r="A1272" s="89" t="s">
        <v>1667</v>
      </c>
      <c r="B1272" s="89"/>
      <c r="C1272" s="89"/>
      <c r="D1272" s="90"/>
      <c r="E1272" s="91"/>
      <c r="F1272" s="91"/>
      <c r="G1272" s="91"/>
      <c r="H1272" s="92"/>
      <c r="I1272" s="89"/>
      <c r="J1272" s="89"/>
      <c r="K1272" s="91"/>
      <c r="L1272" s="94" t="s">
        <v>16</v>
      </c>
      <c r="M1272" s="95" t="s">
        <v>1260</v>
      </c>
      <c r="N1272" s="95" t="s">
        <v>1238</v>
      </c>
      <c r="O1272" s="95" t="s">
        <v>1261</v>
      </c>
      <c r="P1272" s="95" t="s">
        <v>1279</v>
      </c>
      <c r="Q1272" s="94" t="s">
        <v>78</v>
      </c>
      <c r="R1272" s="94" t="s">
        <v>72</v>
      </c>
    </row>
    <row r="1273" spans="1:18" ht="21.75">
      <c r="A1273" s="129">
        <v>453</v>
      </c>
      <c r="B1273" s="130" t="s">
        <v>1285</v>
      </c>
      <c r="C1273" s="130" t="s">
        <v>96</v>
      </c>
      <c r="D1273" s="131">
        <v>35685</v>
      </c>
      <c r="E1273" s="132">
        <v>39722</v>
      </c>
      <c r="F1273" s="133"/>
      <c r="G1273" s="133"/>
      <c r="H1273" s="134"/>
      <c r="I1273" s="130" t="s">
        <v>58</v>
      </c>
      <c r="J1273" s="135"/>
      <c r="K1273" s="132">
        <v>47757</v>
      </c>
      <c r="L1273" s="136" t="s">
        <v>10</v>
      </c>
      <c r="M1273" s="130" t="s">
        <v>1286</v>
      </c>
      <c r="N1273" s="130" t="s">
        <v>29</v>
      </c>
      <c r="O1273" s="130" t="s">
        <v>1287</v>
      </c>
      <c r="P1273" s="130" t="s">
        <v>120</v>
      </c>
      <c r="Q1273" s="136" t="s">
        <v>64</v>
      </c>
      <c r="R1273" s="136" t="s">
        <v>59</v>
      </c>
    </row>
    <row r="1274" spans="1:18" ht="21.75">
      <c r="A1274" s="79"/>
      <c r="B1274" s="79"/>
      <c r="C1274" s="79"/>
      <c r="D1274" s="80"/>
      <c r="E1274" s="81"/>
      <c r="F1274" s="81"/>
      <c r="G1274" s="81"/>
      <c r="H1274" s="82"/>
      <c r="I1274" s="79"/>
      <c r="J1274" s="79"/>
      <c r="K1274" s="81"/>
      <c r="L1274" s="83" t="s">
        <v>16</v>
      </c>
      <c r="M1274" s="84" t="s">
        <v>1241</v>
      </c>
      <c r="N1274" s="84" t="s">
        <v>43</v>
      </c>
      <c r="O1274" s="84" t="s">
        <v>1242</v>
      </c>
      <c r="P1274" s="84" t="s">
        <v>45</v>
      </c>
      <c r="Q1274" s="83" t="s">
        <v>32</v>
      </c>
      <c r="R1274" s="83" t="s">
        <v>79</v>
      </c>
    </row>
    <row r="1275" spans="1:18" ht="24">
      <c r="A1275" s="103" t="s">
        <v>2411</v>
      </c>
      <c r="B1275" s="104"/>
      <c r="C1275" s="104"/>
      <c r="D1275" s="105"/>
      <c r="E1275" s="106"/>
      <c r="F1275" s="106"/>
      <c r="G1275" s="106"/>
      <c r="H1275" s="107"/>
      <c r="I1275" s="104"/>
      <c r="J1275" s="104"/>
      <c r="K1275" s="106"/>
      <c r="L1275" s="108"/>
      <c r="M1275" s="109"/>
      <c r="N1275" s="109"/>
      <c r="O1275" s="109"/>
      <c r="P1275" s="109"/>
      <c r="Q1275" s="108"/>
      <c r="R1275" s="108"/>
    </row>
    <row r="1276" spans="1:18" ht="21.75">
      <c r="A1276" s="74">
        <v>454</v>
      </c>
      <c r="B1276" s="75" t="s">
        <v>1293</v>
      </c>
      <c r="C1276" s="75" t="s">
        <v>35</v>
      </c>
      <c r="D1276" s="316">
        <v>44531</v>
      </c>
      <c r="E1276" s="76">
        <v>35711</v>
      </c>
      <c r="F1276" s="76">
        <v>38400</v>
      </c>
      <c r="G1276" s="72"/>
      <c r="H1276" s="73"/>
      <c r="I1276" s="75" t="s">
        <v>58</v>
      </c>
      <c r="J1276" s="70"/>
      <c r="K1276" s="76">
        <v>44834</v>
      </c>
      <c r="L1276" s="77" t="s">
        <v>3</v>
      </c>
      <c r="M1276" s="75" t="s">
        <v>1294</v>
      </c>
      <c r="N1276" s="75" t="s">
        <v>1884</v>
      </c>
      <c r="O1276" s="75" t="s">
        <v>1295</v>
      </c>
      <c r="P1276" s="75" t="s">
        <v>1296</v>
      </c>
      <c r="Q1276" s="77" t="s">
        <v>54</v>
      </c>
      <c r="R1276" s="77" t="s">
        <v>41</v>
      </c>
    </row>
    <row r="1277" spans="1:18" ht="21.75">
      <c r="A1277" s="70" t="s">
        <v>1667</v>
      </c>
      <c r="B1277" s="70"/>
      <c r="C1277" s="70"/>
      <c r="D1277" s="71"/>
      <c r="E1277" s="72"/>
      <c r="F1277" s="72"/>
      <c r="G1277" s="72"/>
      <c r="H1277" s="73"/>
      <c r="I1277" s="70"/>
      <c r="J1277" s="70"/>
      <c r="K1277" s="72"/>
      <c r="L1277" s="77" t="s">
        <v>10</v>
      </c>
      <c r="M1277" s="75" t="s">
        <v>2170</v>
      </c>
      <c r="N1277" s="75" t="s">
        <v>1664</v>
      </c>
      <c r="O1277" s="75" t="s">
        <v>2171</v>
      </c>
      <c r="P1277" s="75" t="s">
        <v>1297</v>
      </c>
      <c r="Q1277" s="77" t="s">
        <v>47</v>
      </c>
      <c r="R1277" s="77" t="s">
        <v>79</v>
      </c>
    </row>
    <row r="1278" spans="1:18" ht="21.75">
      <c r="A1278" s="89" t="s">
        <v>1667</v>
      </c>
      <c r="B1278" s="89"/>
      <c r="C1278" s="89"/>
      <c r="D1278" s="90"/>
      <c r="E1278" s="91"/>
      <c r="F1278" s="91"/>
      <c r="G1278" s="91"/>
      <c r="H1278" s="92"/>
      <c r="I1278" s="89"/>
      <c r="J1278" s="89"/>
      <c r="K1278" s="91"/>
      <c r="L1278" s="94" t="s">
        <v>16</v>
      </c>
      <c r="M1278" s="95" t="s">
        <v>1658</v>
      </c>
      <c r="N1278" s="95" t="s">
        <v>677</v>
      </c>
      <c r="O1278" s="89"/>
      <c r="P1278" s="95" t="s">
        <v>53</v>
      </c>
      <c r="Q1278" s="94" t="s">
        <v>80</v>
      </c>
      <c r="R1278" s="94" t="s">
        <v>34</v>
      </c>
    </row>
    <row r="1279" spans="1:18" ht="21.75">
      <c r="A1279" s="74">
        <v>455</v>
      </c>
      <c r="B1279" s="75" t="s">
        <v>2412</v>
      </c>
      <c r="C1279" s="75" t="s">
        <v>96</v>
      </c>
      <c r="D1279" s="71">
        <v>44470</v>
      </c>
      <c r="E1279" s="76">
        <v>44470</v>
      </c>
      <c r="F1279" s="72"/>
      <c r="G1279" s="72"/>
      <c r="H1279" s="73"/>
      <c r="I1279" s="75" t="s">
        <v>58</v>
      </c>
      <c r="J1279" s="70"/>
      <c r="K1279" s="76">
        <v>44834</v>
      </c>
      <c r="L1279" s="77" t="s">
        <v>3</v>
      </c>
      <c r="M1279" s="75" t="s">
        <v>1872</v>
      </c>
      <c r="N1279" s="75" t="s">
        <v>88</v>
      </c>
      <c r="O1279" s="75" t="s">
        <v>1873</v>
      </c>
      <c r="P1279" s="75" t="s">
        <v>7</v>
      </c>
      <c r="Q1279" s="77" t="s">
        <v>73</v>
      </c>
      <c r="R1279" s="77" t="s">
        <v>2042</v>
      </c>
    </row>
    <row r="1280" spans="1:18" ht="21.75">
      <c r="A1280" s="89" t="s">
        <v>1667</v>
      </c>
      <c r="B1280" s="89"/>
      <c r="C1280" s="89"/>
      <c r="D1280" s="90"/>
      <c r="E1280" s="91"/>
      <c r="F1280" s="91"/>
      <c r="G1280" s="91"/>
      <c r="H1280" s="92"/>
      <c r="I1280" s="89"/>
      <c r="J1280" s="89"/>
      <c r="K1280" s="91"/>
      <c r="L1280" s="94" t="s">
        <v>16</v>
      </c>
      <c r="M1280" s="95" t="s">
        <v>1658</v>
      </c>
      <c r="N1280" s="95" t="s">
        <v>677</v>
      </c>
      <c r="O1280" s="89"/>
      <c r="P1280" s="95" t="s">
        <v>7</v>
      </c>
      <c r="Q1280" s="94" t="s">
        <v>121</v>
      </c>
      <c r="R1280" s="94" t="s">
        <v>167</v>
      </c>
    </row>
    <row r="1281" spans="1:18" ht="21.75">
      <c r="A1281" s="74">
        <v>456</v>
      </c>
      <c r="B1281" s="75" t="s">
        <v>2413</v>
      </c>
      <c r="C1281" s="75" t="s">
        <v>96</v>
      </c>
      <c r="D1281" s="71">
        <v>44470</v>
      </c>
      <c r="E1281" s="76">
        <v>44470</v>
      </c>
      <c r="F1281" s="72"/>
      <c r="G1281" s="72"/>
      <c r="H1281" s="73"/>
      <c r="I1281" s="75" t="s">
        <v>58</v>
      </c>
      <c r="J1281" s="70"/>
      <c r="K1281" s="76">
        <v>44834</v>
      </c>
      <c r="L1281" s="77" t="s">
        <v>10</v>
      </c>
      <c r="M1281" s="75" t="s">
        <v>2414</v>
      </c>
      <c r="N1281" s="75" t="s">
        <v>29</v>
      </c>
      <c r="O1281" s="75" t="s">
        <v>1312</v>
      </c>
      <c r="P1281" s="75" t="s">
        <v>53</v>
      </c>
      <c r="Q1281" s="77" t="s">
        <v>59</v>
      </c>
      <c r="R1281" s="77" t="s">
        <v>72</v>
      </c>
    </row>
    <row r="1282" spans="1:18" ht="21.75">
      <c r="A1282" s="89" t="s">
        <v>1667</v>
      </c>
      <c r="B1282" s="89"/>
      <c r="C1282" s="89"/>
      <c r="D1282" s="90"/>
      <c r="E1282" s="91"/>
      <c r="F1282" s="91"/>
      <c r="G1282" s="91"/>
      <c r="H1282" s="92"/>
      <c r="I1282" s="89"/>
      <c r="J1282" s="89"/>
      <c r="K1282" s="91"/>
      <c r="L1282" s="94" t="s">
        <v>16</v>
      </c>
      <c r="M1282" s="95" t="s">
        <v>1658</v>
      </c>
      <c r="N1282" s="95" t="s">
        <v>677</v>
      </c>
      <c r="O1282" s="89"/>
      <c r="P1282" s="95" t="s">
        <v>7</v>
      </c>
      <c r="Q1282" s="94" t="s">
        <v>83</v>
      </c>
      <c r="R1282" s="94" t="s">
        <v>27</v>
      </c>
    </row>
    <row r="1283" spans="1:18" ht="21.75">
      <c r="A1283" s="74">
        <v>457</v>
      </c>
      <c r="B1283" s="75" t="s">
        <v>2415</v>
      </c>
      <c r="C1283" s="75" t="s">
        <v>96</v>
      </c>
      <c r="D1283" s="71">
        <v>44501</v>
      </c>
      <c r="E1283" s="76">
        <v>44501</v>
      </c>
      <c r="F1283" s="72"/>
      <c r="G1283" s="72"/>
      <c r="H1283" s="73"/>
      <c r="I1283" s="75" t="s">
        <v>58</v>
      </c>
      <c r="J1283" s="75" t="s">
        <v>1152</v>
      </c>
      <c r="K1283" s="76">
        <v>44865</v>
      </c>
      <c r="L1283" s="77" t="s">
        <v>10</v>
      </c>
      <c r="M1283" s="75" t="s">
        <v>2416</v>
      </c>
      <c r="N1283" s="75" t="s">
        <v>11</v>
      </c>
      <c r="O1283" s="75" t="s">
        <v>2417</v>
      </c>
      <c r="P1283" s="75" t="s">
        <v>7</v>
      </c>
      <c r="Q1283" s="77" t="s">
        <v>117</v>
      </c>
      <c r="R1283" s="77" t="s">
        <v>2042</v>
      </c>
    </row>
    <row r="1284" spans="1:18" ht="21.75">
      <c r="A1284" s="79"/>
      <c r="B1284" s="79"/>
      <c r="C1284" s="79"/>
      <c r="D1284" s="80"/>
      <c r="E1284" s="81"/>
      <c r="F1284" s="81"/>
      <c r="G1284" s="81"/>
      <c r="H1284" s="82"/>
      <c r="I1284" s="79"/>
      <c r="J1284" s="79"/>
      <c r="K1284" s="81"/>
      <c r="L1284" s="83" t="s">
        <v>16</v>
      </c>
      <c r="M1284" s="84" t="s">
        <v>1658</v>
      </c>
      <c r="N1284" s="84" t="s">
        <v>677</v>
      </c>
      <c r="O1284" s="79"/>
      <c r="P1284" s="84" t="s">
        <v>7</v>
      </c>
      <c r="Q1284" s="83" t="s">
        <v>99</v>
      </c>
      <c r="R1284" s="83" t="s">
        <v>117</v>
      </c>
    </row>
    <row r="1285" spans="1:18" ht="24">
      <c r="A1285" s="103" t="s">
        <v>1288</v>
      </c>
      <c r="B1285" s="104"/>
      <c r="C1285" s="104"/>
      <c r="D1285" s="105"/>
      <c r="E1285" s="106"/>
      <c r="F1285" s="106"/>
      <c r="G1285" s="106"/>
      <c r="H1285" s="107"/>
      <c r="I1285" s="104"/>
      <c r="J1285" s="104"/>
      <c r="K1285" s="106"/>
      <c r="L1285" s="108"/>
      <c r="M1285" s="109"/>
      <c r="N1285" s="109"/>
      <c r="O1285" s="104"/>
      <c r="P1285" s="109"/>
      <c r="Q1285" s="108"/>
      <c r="R1285" s="108"/>
    </row>
    <row r="1286" spans="1:18" ht="21.75">
      <c r="A1286" s="74">
        <v>458</v>
      </c>
      <c r="B1286" s="75" t="s">
        <v>2168</v>
      </c>
      <c r="C1286" s="75" t="s">
        <v>35</v>
      </c>
      <c r="D1286" s="71">
        <v>40969</v>
      </c>
      <c r="E1286" s="76">
        <v>40969</v>
      </c>
      <c r="F1286" s="76">
        <v>43403</v>
      </c>
      <c r="G1286" s="72"/>
      <c r="H1286" s="73"/>
      <c r="I1286" s="75" t="s">
        <v>58</v>
      </c>
      <c r="J1286" s="70"/>
      <c r="K1286" s="76">
        <v>51410</v>
      </c>
      <c r="L1286" s="77" t="s">
        <v>3</v>
      </c>
      <c r="M1286" s="75" t="s">
        <v>1311</v>
      </c>
      <c r="N1286" s="75" t="s">
        <v>5</v>
      </c>
      <c r="O1286" s="75" t="s">
        <v>1312</v>
      </c>
      <c r="P1286" s="75" t="s">
        <v>53</v>
      </c>
      <c r="Q1286" s="77" t="s">
        <v>121</v>
      </c>
      <c r="R1286" s="77" t="s">
        <v>109</v>
      </c>
    </row>
    <row r="1287" spans="1:18" ht="21.75">
      <c r="A1287" s="70" t="s">
        <v>1667</v>
      </c>
      <c r="B1287" s="70"/>
      <c r="C1287" s="70"/>
      <c r="D1287" s="71"/>
      <c r="E1287" s="72"/>
      <c r="F1287" s="72"/>
      <c r="G1287" s="72"/>
      <c r="H1287" s="73"/>
      <c r="I1287" s="70"/>
      <c r="J1287" s="70"/>
      <c r="K1287" s="72"/>
      <c r="L1287" s="77" t="s">
        <v>10</v>
      </c>
      <c r="M1287" s="75" t="s">
        <v>1313</v>
      </c>
      <c r="N1287" s="75" t="s">
        <v>29</v>
      </c>
      <c r="O1287" s="75" t="s">
        <v>1314</v>
      </c>
      <c r="P1287" s="75" t="s">
        <v>53</v>
      </c>
      <c r="Q1287" s="77" t="s">
        <v>194</v>
      </c>
      <c r="R1287" s="77" t="s">
        <v>121</v>
      </c>
    </row>
    <row r="1288" spans="1:18" ht="21.75">
      <c r="A1288" s="89" t="s">
        <v>1667</v>
      </c>
      <c r="B1288" s="89"/>
      <c r="C1288" s="89"/>
      <c r="D1288" s="90"/>
      <c r="E1288" s="91"/>
      <c r="F1288" s="91"/>
      <c r="G1288" s="91"/>
      <c r="H1288" s="92"/>
      <c r="I1288" s="89"/>
      <c r="J1288" s="89"/>
      <c r="K1288" s="91"/>
      <c r="L1288" s="94" t="s">
        <v>16</v>
      </c>
      <c r="M1288" s="95" t="s">
        <v>1309</v>
      </c>
      <c r="N1288" s="95" t="s">
        <v>677</v>
      </c>
      <c r="O1288" s="95" t="s">
        <v>1310</v>
      </c>
      <c r="P1288" s="95" t="s">
        <v>7</v>
      </c>
      <c r="Q1288" s="94" t="s">
        <v>26</v>
      </c>
      <c r="R1288" s="94" t="s">
        <v>194</v>
      </c>
    </row>
    <row r="1289" spans="1:18" ht="21.75">
      <c r="A1289" s="74">
        <v>459</v>
      </c>
      <c r="B1289" s="75" t="s">
        <v>2255</v>
      </c>
      <c r="C1289" s="75" t="s">
        <v>35</v>
      </c>
      <c r="D1289" s="71">
        <v>34425</v>
      </c>
      <c r="E1289" s="76">
        <v>37587</v>
      </c>
      <c r="F1289" s="76">
        <v>43403</v>
      </c>
      <c r="G1289" s="72"/>
      <c r="H1289" s="73"/>
      <c r="I1289" s="75" t="s">
        <v>58</v>
      </c>
      <c r="J1289" s="70"/>
      <c r="K1289" s="76">
        <v>45200</v>
      </c>
      <c r="L1289" s="77" t="s">
        <v>3</v>
      </c>
      <c r="M1289" s="75" t="s">
        <v>595</v>
      </c>
      <c r="N1289" s="75" t="s">
        <v>1884</v>
      </c>
      <c r="O1289" s="75" t="s">
        <v>82</v>
      </c>
      <c r="P1289" s="75" t="s">
        <v>358</v>
      </c>
      <c r="Q1289" s="77" t="s">
        <v>109</v>
      </c>
      <c r="R1289" s="77" t="s">
        <v>73</v>
      </c>
    </row>
    <row r="1290" spans="1:18" ht="21.75">
      <c r="A1290" s="70" t="s">
        <v>1667</v>
      </c>
      <c r="B1290" s="70"/>
      <c r="C1290" s="70"/>
      <c r="D1290" s="71"/>
      <c r="E1290" s="72"/>
      <c r="F1290" s="72"/>
      <c r="G1290" s="72"/>
      <c r="H1290" s="73"/>
      <c r="I1290" s="70"/>
      <c r="J1290" s="70"/>
      <c r="K1290" s="72"/>
      <c r="L1290" s="77" t="s">
        <v>10</v>
      </c>
      <c r="M1290" s="75" t="s">
        <v>343</v>
      </c>
      <c r="N1290" s="75" t="s">
        <v>29</v>
      </c>
      <c r="O1290" s="75" t="s">
        <v>89</v>
      </c>
      <c r="P1290" s="75" t="s">
        <v>7</v>
      </c>
      <c r="Q1290" s="77" t="s">
        <v>83</v>
      </c>
      <c r="R1290" s="77" t="s">
        <v>41</v>
      </c>
    </row>
    <row r="1291" spans="1:18" ht="21.75">
      <c r="A1291" s="89" t="s">
        <v>1667</v>
      </c>
      <c r="B1291" s="89"/>
      <c r="C1291" s="89"/>
      <c r="D1291" s="90"/>
      <c r="E1291" s="91"/>
      <c r="F1291" s="91"/>
      <c r="G1291" s="91"/>
      <c r="H1291" s="92"/>
      <c r="I1291" s="89"/>
      <c r="J1291" s="89"/>
      <c r="K1291" s="91"/>
      <c r="L1291" s="94" t="s">
        <v>16</v>
      </c>
      <c r="M1291" s="95" t="s">
        <v>2551</v>
      </c>
      <c r="N1291" s="95" t="s">
        <v>43</v>
      </c>
      <c r="O1291" s="95" t="s">
        <v>2552</v>
      </c>
      <c r="P1291" s="95" t="s">
        <v>45</v>
      </c>
      <c r="Q1291" s="94" t="s">
        <v>14</v>
      </c>
      <c r="R1291" s="94" t="s">
        <v>15</v>
      </c>
    </row>
    <row r="1292" spans="1:18" ht="21.75">
      <c r="A1292" s="74">
        <v>460</v>
      </c>
      <c r="B1292" s="75" t="s">
        <v>2256</v>
      </c>
      <c r="C1292" s="75" t="s">
        <v>35</v>
      </c>
      <c r="D1292" s="71">
        <v>41626</v>
      </c>
      <c r="E1292" s="76">
        <v>41626</v>
      </c>
      <c r="F1292" s="76">
        <v>43403</v>
      </c>
      <c r="G1292" s="72"/>
      <c r="H1292" s="73"/>
      <c r="I1292" s="75" t="s">
        <v>58</v>
      </c>
      <c r="J1292" s="70"/>
      <c r="K1292" s="76">
        <v>53601</v>
      </c>
      <c r="L1292" s="77" t="s">
        <v>3</v>
      </c>
      <c r="M1292" s="75" t="s">
        <v>103</v>
      </c>
      <c r="N1292" s="75" t="s">
        <v>88</v>
      </c>
      <c r="O1292" s="75" t="s">
        <v>44</v>
      </c>
      <c r="P1292" s="75" t="s">
        <v>106</v>
      </c>
      <c r="Q1292" s="77" t="s">
        <v>38</v>
      </c>
      <c r="R1292" s="77" t="s">
        <v>167</v>
      </c>
    </row>
    <row r="1293" spans="1:18" ht="21.75">
      <c r="A1293" s="89" t="s">
        <v>1667</v>
      </c>
      <c r="B1293" s="89"/>
      <c r="C1293" s="89"/>
      <c r="D1293" s="90"/>
      <c r="E1293" s="91"/>
      <c r="F1293" s="91"/>
      <c r="G1293" s="91"/>
      <c r="H1293" s="92"/>
      <c r="I1293" s="89"/>
      <c r="J1293" s="89"/>
      <c r="K1293" s="91"/>
      <c r="L1293" s="94" t="s">
        <v>16</v>
      </c>
      <c r="M1293" s="95" t="s">
        <v>1318</v>
      </c>
      <c r="N1293" s="95" t="s">
        <v>18</v>
      </c>
      <c r="O1293" s="95" t="s">
        <v>1319</v>
      </c>
      <c r="P1293" s="95" t="s">
        <v>106</v>
      </c>
      <c r="Q1293" s="94" t="s">
        <v>194</v>
      </c>
      <c r="R1293" s="94" t="s">
        <v>38</v>
      </c>
    </row>
    <row r="1294" spans="1:18" ht="21.75">
      <c r="A1294" s="74">
        <v>461</v>
      </c>
      <c r="B1294" s="75" t="s">
        <v>2418</v>
      </c>
      <c r="C1294" s="75" t="s">
        <v>35</v>
      </c>
      <c r="D1294" s="71">
        <v>44378</v>
      </c>
      <c r="E1294" s="76">
        <v>44378</v>
      </c>
      <c r="F1294" s="76">
        <v>40638</v>
      </c>
      <c r="G1294" s="72"/>
      <c r="H1294" s="73"/>
      <c r="I1294" s="75" t="s">
        <v>58</v>
      </c>
      <c r="J1294" s="70"/>
      <c r="K1294" s="76">
        <v>44742</v>
      </c>
      <c r="L1294" s="77" t="s">
        <v>3</v>
      </c>
      <c r="M1294" s="75" t="s">
        <v>2419</v>
      </c>
      <c r="N1294" s="75" t="s">
        <v>88</v>
      </c>
      <c r="O1294" s="75" t="s">
        <v>2420</v>
      </c>
      <c r="P1294" s="75" t="s">
        <v>20</v>
      </c>
      <c r="Q1294" s="77" t="s">
        <v>117</v>
      </c>
      <c r="R1294" s="77" t="s">
        <v>2360</v>
      </c>
    </row>
    <row r="1295" spans="1:18" ht="21.75">
      <c r="A1295" s="70" t="s">
        <v>1667</v>
      </c>
      <c r="B1295" s="70"/>
      <c r="C1295" s="70"/>
      <c r="D1295" s="71"/>
      <c r="E1295" s="72"/>
      <c r="F1295" s="72"/>
      <c r="G1295" s="72"/>
      <c r="H1295" s="73"/>
      <c r="I1295" s="70"/>
      <c r="J1295" s="70"/>
      <c r="K1295" s="72"/>
      <c r="L1295" s="77" t="s">
        <v>10</v>
      </c>
      <c r="M1295" s="75" t="s">
        <v>2421</v>
      </c>
      <c r="N1295" s="75" t="s">
        <v>29</v>
      </c>
      <c r="O1295" s="75" t="s">
        <v>2422</v>
      </c>
      <c r="P1295" s="75" t="s">
        <v>53</v>
      </c>
      <c r="Q1295" s="77" t="s">
        <v>41</v>
      </c>
      <c r="R1295" s="77" t="s">
        <v>9</v>
      </c>
    </row>
    <row r="1296" spans="1:18" ht="21.75">
      <c r="A1296" s="89" t="s">
        <v>1667</v>
      </c>
      <c r="B1296" s="89"/>
      <c r="C1296" s="89"/>
      <c r="D1296" s="90"/>
      <c r="E1296" s="91"/>
      <c r="F1296" s="91"/>
      <c r="G1296" s="91"/>
      <c r="H1296" s="92"/>
      <c r="I1296" s="89"/>
      <c r="J1296" s="89"/>
      <c r="K1296" s="91"/>
      <c r="L1296" s="94" t="s">
        <v>16</v>
      </c>
      <c r="M1296" s="95" t="s">
        <v>1318</v>
      </c>
      <c r="N1296" s="95" t="s">
        <v>18</v>
      </c>
      <c r="O1296" s="95" t="s">
        <v>1319</v>
      </c>
      <c r="P1296" s="95" t="s">
        <v>20</v>
      </c>
      <c r="Q1296" s="94" t="s">
        <v>83</v>
      </c>
      <c r="R1296" s="94" t="s">
        <v>41</v>
      </c>
    </row>
    <row r="1297" spans="1:18" ht="21.75">
      <c r="A1297" s="74">
        <v>462</v>
      </c>
      <c r="B1297" s="75" t="s">
        <v>1290</v>
      </c>
      <c r="C1297" s="75" t="s">
        <v>35</v>
      </c>
      <c r="D1297" s="71">
        <v>36159</v>
      </c>
      <c r="E1297" s="76">
        <v>36159</v>
      </c>
      <c r="F1297" s="76">
        <v>41459</v>
      </c>
      <c r="G1297" s="72"/>
      <c r="H1297" s="73"/>
      <c r="I1297" s="75" t="s">
        <v>58</v>
      </c>
      <c r="J1297" s="70"/>
      <c r="K1297" s="76">
        <v>48488</v>
      </c>
      <c r="L1297" s="77" t="s">
        <v>3</v>
      </c>
      <c r="M1297" s="75" t="s">
        <v>1291</v>
      </c>
      <c r="N1297" s="75" t="s">
        <v>1884</v>
      </c>
      <c r="O1297" s="75" t="s">
        <v>1292</v>
      </c>
      <c r="P1297" s="75" t="s">
        <v>358</v>
      </c>
      <c r="Q1297" s="77" t="s">
        <v>9</v>
      </c>
      <c r="R1297" s="77" t="s">
        <v>59</v>
      </c>
    </row>
    <row r="1298" spans="1:18" ht="21.75">
      <c r="A1298" s="70" t="s">
        <v>1667</v>
      </c>
      <c r="B1298" s="70"/>
      <c r="C1298" s="70"/>
      <c r="D1298" s="71"/>
      <c r="E1298" s="72"/>
      <c r="F1298" s="72"/>
      <c r="G1298" s="72"/>
      <c r="H1298" s="73"/>
      <c r="I1298" s="70"/>
      <c r="J1298" s="70"/>
      <c r="K1298" s="72"/>
      <c r="L1298" s="77" t="s">
        <v>10</v>
      </c>
      <c r="M1298" s="75" t="s">
        <v>52</v>
      </c>
      <c r="N1298" s="75" t="s">
        <v>29</v>
      </c>
      <c r="O1298" s="75" t="s">
        <v>6</v>
      </c>
      <c r="P1298" s="75" t="s">
        <v>31</v>
      </c>
      <c r="Q1298" s="77" t="s">
        <v>54</v>
      </c>
      <c r="R1298" s="77" t="s">
        <v>26</v>
      </c>
    </row>
    <row r="1299" spans="1:18" ht="21.75">
      <c r="A1299" s="89" t="s">
        <v>1667</v>
      </c>
      <c r="B1299" s="89"/>
      <c r="C1299" s="89"/>
      <c r="D1299" s="90"/>
      <c r="E1299" s="91"/>
      <c r="F1299" s="91"/>
      <c r="G1299" s="91"/>
      <c r="H1299" s="92"/>
      <c r="I1299" s="89"/>
      <c r="J1299" s="89"/>
      <c r="K1299" s="91"/>
      <c r="L1299" s="94" t="s">
        <v>16</v>
      </c>
      <c r="M1299" s="95" t="s">
        <v>42</v>
      </c>
      <c r="N1299" s="95" t="s">
        <v>43</v>
      </c>
      <c r="O1299" s="95" t="s">
        <v>44</v>
      </c>
      <c r="P1299" s="95" t="s">
        <v>45</v>
      </c>
      <c r="Q1299" s="94" t="s">
        <v>32</v>
      </c>
      <c r="R1299" s="94" t="s">
        <v>54</v>
      </c>
    </row>
    <row r="1300" spans="1:18" ht="21.75">
      <c r="A1300" s="74">
        <v>463</v>
      </c>
      <c r="B1300" s="75" t="s">
        <v>1298</v>
      </c>
      <c r="C1300" s="75" t="s">
        <v>35</v>
      </c>
      <c r="D1300" s="71">
        <v>35688</v>
      </c>
      <c r="E1300" s="76">
        <v>39259</v>
      </c>
      <c r="F1300" s="76">
        <v>41270</v>
      </c>
      <c r="G1300" s="72"/>
      <c r="H1300" s="73"/>
      <c r="I1300" s="75" t="s">
        <v>2</v>
      </c>
      <c r="J1300" s="70"/>
      <c r="K1300" s="76">
        <v>48488</v>
      </c>
      <c r="L1300" s="77" t="s">
        <v>3</v>
      </c>
      <c r="M1300" s="75" t="s">
        <v>1299</v>
      </c>
      <c r="N1300" s="75" t="s">
        <v>1884</v>
      </c>
      <c r="O1300" s="75" t="s">
        <v>432</v>
      </c>
      <c r="P1300" s="75" t="s">
        <v>358</v>
      </c>
      <c r="Q1300" s="77" t="s">
        <v>27</v>
      </c>
      <c r="R1300" s="77" t="s">
        <v>78</v>
      </c>
    </row>
    <row r="1301" spans="1:18" ht="21.75">
      <c r="A1301" s="70" t="s">
        <v>1667</v>
      </c>
      <c r="B1301" s="70"/>
      <c r="C1301" s="70"/>
      <c r="D1301" s="71"/>
      <c r="E1301" s="72"/>
      <c r="F1301" s="72"/>
      <c r="G1301" s="72"/>
      <c r="H1301" s="73"/>
      <c r="I1301" s="70"/>
      <c r="J1301" s="70"/>
      <c r="K1301" s="72"/>
      <c r="L1301" s="77" t="s">
        <v>10</v>
      </c>
      <c r="M1301" s="75" t="s">
        <v>431</v>
      </c>
      <c r="N1301" s="75" t="s">
        <v>11</v>
      </c>
      <c r="O1301" s="75" t="s">
        <v>432</v>
      </c>
      <c r="P1301" s="75" t="s">
        <v>433</v>
      </c>
      <c r="Q1301" s="77" t="s">
        <v>41</v>
      </c>
      <c r="R1301" s="77" t="s">
        <v>27</v>
      </c>
    </row>
    <row r="1302" spans="1:18" ht="21.75">
      <c r="A1302" s="89" t="s">
        <v>1667</v>
      </c>
      <c r="B1302" s="89"/>
      <c r="C1302" s="89"/>
      <c r="D1302" s="90"/>
      <c r="E1302" s="91"/>
      <c r="F1302" s="91"/>
      <c r="G1302" s="91"/>
      <c r="H1302" s="92"/>
      <c r="I1302" s="89"/>
      <c r="J1302" s="89"/>
      <c r="K1302" s="91"/>
      <c r="L1302" s="94" t="s">
        <v>16</v>
      </c>
      <c r="M1302" s="95" t="s">
        <v>289</v>
      </c>
      <c r="N1302" s="95" t="s">
        <v>18</v>
      </c>
      <c r="O1302" s="95" t="s">
        <v>290</v>
      </c>
      <c r="P1302" s="95" t="s">
        <v>7</v>
      </c>
      <c r="Q1302" s="94" t="s">
        <v>32</v>
      </c>
      <c r="R1302" s="94" t="s">
        <v>79</v>
      </c>
    </row>
    <row r="1303" spans="1:18" ht="21.75">
      <c r="A1303" s="74">
        <v>464</v>
      </c>
      <c r="B1303" s="75" t="s">
        <v>1300</v>
      </c>
      <c r="C1303" s="75" t="s">
        <v>35</v>
      </c>
      <c r="D1303" s="71">
        <v>34114</v>
      </c>
      <c r="E1303" s="76">
        <v>34114</v>
      </c>
      <c r="F1303" s="76">
        <v>37839</v>
      </c>
      <c r="G1303" s="72"/>
      <c r="H1303" s="73"/>
      <c r="I1303" s="75" t="s">
        <v>58</v>
      </c>
      <c r="J1303" s="70"/>
      <c r="K1303" s="76">
        <v>46661</v>
      </c>
      <c r="L1303" s="77" t="s">
        <v>3</v>
      </c>
      <c r="M1303" s="75" t="s">
        <v>2172</v>
      </c>
      <c r="N1303" s="75" t="s">
        <v>1909</v>
      </c>
      <c r="O1303" s="75" t="s">
        <v>1301</v>
      </c>
      <c r="P1303" s="75" t="s">
        <v>358</v>
      </c>
      <c r="Q1303" s="77" t="s">
        <v>26</v>
      </c>
      <c r="R1303" s="77" t="s">
        <v>64</v>
      </c>
    </row>
    <row r="1304" spans="1:18" ht="21.75">
      <c r="A1304" s="70" t="s">
        <v>1667</v>
      </c>
      <c r="B1304" s="70"/>
      <c r="C1304" s="70"/>
      <c r="D1304" s="71"/>
      <c r="E1304" s="72"/>
      <c r="F1304" s="72"/>
      <c r="G1304" s="72"/>
      <c r="H1304" s="73"/>
      <c r="I1304" s="70"/>
      <c r="J1304" s="70"/>
      <c r="K1304" s="72"/>
      <c r="L1304" s="77" t="s">
        <v>10</v>
      </c>
      <c r="M1304" s="75" t="s">
        <v>1302</v>
      </c>
      <c r="N1304" s="75" t="s">
        <v>29</v>
      </c>
      <c r="O1304" s="75" t="s">
        <v>44</v>
      </c>
      <c r="P1304" s="75" t="s">
        <v>106</v>
      </c>
      <c r="Q1304" s="77" t="s">
        <v>57</v>
      </c>
      <c r="R1304" s="77" t="s">
        <v>47</v>
      </c>
    </row>
    <row r="1305" spans="1:18" ht="21.75">
      <c r="A1305" s="89" t="s">
        <v>1667</v>
      </c>
      <c r="B1305" s="89"/>
      <c r="C1305" s="89"/>
      <c r="D1305" s="90"/>
      <c r="E1305" s="91"/>
      <c r="F1305" s="91"/>
      <c r="G1305" s="91"/>
      <c r="H1305" s="92"/>
      <c r="I1305" s="89"/>
      <c r="J1305" s="89"/>
      <c r="K1305" s="91"/>
      <c r="L1305" s="94" t="s">
        <v>16</v>
      </c>
      <c r="M1305" s="95" t="s">
        <v>1303</v>
      </c>
      <c r="N1305" s="95" t="s">
        <v>43</v>
      </c>
      <c r="O1305" s="95" t="s">
        <v>1304</v>
      </c>
      <c r="P1305" s="95" t="s">
        <v>45</v>
      </c>
      <c r="Q1305" s="94" t="s">
        <v>15</v>
      </c>
      <c r="R1305" s="94" t="s">
        <v>57</v>
      </c>
    </row>
    <row r="1306" spans="1:18" ht="21.75">
      <c r="A1306" s="74">
        <v>465</v>
      </c>
      <c r="B1306" s="75" t="s">
        <v>2423</v>
      </c>
      <c r="C1306" s="75" t="s">
        <v>35</v>
      </c>
      <c r="D1306" s="71">
        <v>43221</v>
      </c>
      <c r="E1306" s="76">
        <v>43221</v>
      </c>
      <c r="F1306" s="76">
        <v>44001</v>
      </c>
      <c r="G1306" s="72"/>
      <c r="H1306" s="73"/>
      <c r="I1306" s="75" t="s">
        <v>58</v>
      </c>
      <c r="J1306" s="70"/>
      <c r="K1306" s="76">
        <v>54697</v>
      </c>
      <c r="L1306" s="77" t="s">
        <v>3</v>
      </c>
      <c r="M1306" s="75" t="s">
        <v>1872</v>
      </c>
      <c r="N1306" s="75" t="s">
        <v>88</v>
      </c>
      <c r="O1306" s="75" t="s">
        <v>1873</v>
      </c>
      <c r="P1306" s="75" t="s">
        <v>7</v>
      </c>
      <c r="Q1306" s="77" t="s">
        <v>167</v>
      </c>
      <c r="R1306" s="77" t="s">
        <v>495</v>
      </c>
    </row>
    <row r="1307" spans="1:18" ht="21.75">
      <c r="A1307" s="89" t="s">
        <v>1667</v>
      </c>
      <c r="B1307" s="89"/>
      <c r="C1307" s="89"/>
      <c r="D1307" s="90"/>
      <c r="E1307" s="91"/>
      <c r="F1307" s="91"/>
      <c r="G1307" s="91"/>
      <c r="H1307" s="92"/>
      <c r="I1307" s="89"/>
      <c r="J1307" s="89"/>
      <c r="K1307" s="91"/>
      <c r="L1307" s="94" t="s">
        <v>16</v>
      </c>
      <c r="M1307" s="95" t="s">
        <v>1658</v>
      </c>
      <c r="N1307" s="95" t="s">
        <v>677</v>
      </c>
      <c r="O1307" s="89"/>
      <c r="P1307" s="95" t="s">
        <v>7</v>
      </c>
      <c r="Q1307" s="94" t="s">
        <v>121</v>
      </c>
      <c r="R1307" s="94" t="s">
        <v>167</v>
      </c>
    </row>
    <row r="1308" spans="1:18" ht="21.75">
      <c r="A1308" s="74">
        <v>466</v>
      </c>
      <c r="B1308" s="75" t="s">
        <v>1305</v>
      </c>
      <c r="C1308" s="75" t="s">
        <v>35</v>
      </c>
      <c r="D1308" s="71">
        <v>39630</v>
      </c>
      <c r="E1308" s="76">
        <v>39630</v>
      </c>
      <c r="F1308" s="76">
        <v>41549</v>
      </c>
      <c r="G1308" s="72"/>
      <c r="H1308" s="73"/>
      <c r="I1308" s="75" t="s">
        <v>58</v>
      </c>
      <c r="J1308" s="70"/>
      <c r="K1308" s="76">
        <v>51044</v>
      </c>
      <c r="L1308" s="77" t="s">
        <v>3</v>
      </c>
      <c r="M1308" s="75" t="s">
        <v>4</v>
      </c>
      <c r="N1308" s="75" t="s">
        <v>5</v>
      </c>
      <c r="O1308" s="75" t="s">
        <v>6</v>
      </c>
      <c r="P1308" s="75" t="s">
        <v>7</v>
      </c>
      <c r="Q1308" s="77" t="s">
        <v>194</v>
      </c>
      <c r="R1308" s="77" t="s">
        <v>72</v>
      </c>
    </row>
    <row r="1309" spans="1:18" ht="21.75">
      <c r="A1309" s="70" t="s">
        <v>1667</v>
      </c>
      <c r="B1309" s="70"/>
      <c r="C1309" s="70"/>
      <c r="D1309" s="71"/>
      <c r="E1309" s="72"/>
      <c r="F1309" s="72"/>
      <c r="G1309" s="72"/>
      <c r="H1309" s="73"/>
      <c r="I1309" s="70"/>
      <c r="J1309" s="70"/>
      <c r="K1309" s="72"/>
      <c r="L1309" s="77" t="s">
        <v>10</v>
      </c>
      <c r="M1309" s="75" t="s">
        <v>1997</v>
      </c>
      <c r="N1309" s="75" t="s">
        <v>29</v>
      </c>
      <c r="O1309" s="75" t="s">
        <v>1319</v>
      </c>
      <c r="P1309" s="75" t="s">
        <v>7</v>
      </c>
      <c r="Q1309" s="77" t="s">
        <v>64</v>
      </c>
      <c r="R1309" s="77" t="s">
        <v>194</v>
      </c>
    </row>
    <row r="1310" spans="1:18" ht="21.75">
      <c r="A1310" s="89" t="s">
        <v>1667</v>
      </c>
      <c r="B1310" s="89"/>
      <c r="C1310" s="89"/>
      <c r="D1310" s="90"/>
      <c r="E1310" s="91"/>
      <c r="F1310" s="91"/>
      <c r="G1310" s="91"/>
      <c r="H1310" s="92"/>
      <c r="I1310" s="89"/>
      <c r="J1310" s="89"/>
      <c r="K1310" s="91"/>
      <c r="L1310" s="94" t="s">
        <v>16</v>
      </c>
      <c r="M1310" s="95" t="s">
        <v>1307</v>
      </c>
      <c r="N1310" s="95" t="s">
        <v>18</v>
      </c>
      <c r="O1310" s="95" t="s">
        <v>1308</v>
      </c>
      <c r="P1310" s="95" t="s">
        <v>157</v>
      </c>
      <c r="Q1310" s="94" t="s">
        <v>40</v>
      </c>
      <c r="R1310" s="94" t="s">
        <v>64</v>
      </c>
    </row>
    <row r="1311" spans="1:18" ht="21.75">
      <c r="A1311" s="74">
        <v>467</v>
      </c>
      <c r="B1311" s="75" t="s">
        <v>2169</v>
      </c>
      <c r="C1311" s="75" t="s">
        <v>35</v>
      </c>
      <c r="D1311" s="71">
        <v>41632</v>
      </c>
      <c r="E1311" s="76">
        <v>41632</v>
      </c>
      <c r="F1311" s="76">
        <v>43441</v>
      </c>
      <c r="G1311" s="72"/>
      <c r="H1311" s="73"/>
      <c r="I1311" s="75" t="s">
        <v>58</v>
      </c>
      <c r="J1311" s="70"/>
      <c r="K1311" s="76">
        <v>51775</v>
      </c>
      <c r="L1311" s="77" t="s">
        <v>3</v>
      </c>
      <c r="M1311" s="75" t="s">
        <v>103</v>
      </c>
      <c r="N1311" s="75" t="s">
        <v>88</v>
      </c>
      <c r="O1311" s="75" t="s">
        <v>44</v>
      </c>
      <c r="P1311" s="75" t="s">
        <v>106</v>
      </c>
      <c r="Q1311" s="77" t="s">
        <v>72</v>
      </c>
      <c r="R1311" s="77" t="s">
        <v>117</v>
      </c>
    </row>
    <row r="1312" spans="1:18" ht="21.75">
      <c r="A1312" s="70" t="s">
        <v>1667</v>
      </c>
      <c r="B1312" s="70"/>
      <c r="C1312" s="70"/>
      <c r="D1312" s="71"/>
      <c r="E1312" s="72"/>
      <c r="F1312" s="72"/>
      <c r="G1312" s="72"/>
      <c r="H1312" s="73"/>
      <c r="I1312" s="70"/>
      <c r="J1312" s="70"/>
      <c r="K1312" s="72"/>
      <c r="L1312" s="77" t="s">
        <v>10</v>
      </c>
      <c r="M1312" s="75" t="s">
        <v>1302</v>
      </c>
      <c r="N1312" s="75" t="s">
        <v>29</v>
      </c>
      <c r="O1312" s="75" t="s">
        <v>44</v>
      </c>
      <c r="P1312" s="75" t="s">
        <v>106</v>
      </c>
      <c r="Q1312" s="77" t="s">
        <v>38</v>
      </c>
      <c r="R1312" s="77" t="s">
        <v>72</v>
      </c>
    </row>
    <row r="1313" spans="1:18" ht="21.75">
      <c r="A1313" s="89" t="s">
        <v>1667</v>
      </c>
      <c r="B1313" s="89"/>
      <c r="C1313" s="89"/>
      <c r="D1313" s="90"/>
      <c r="E1313" s="91"/>
      <c r="F1313" s="91"/>
      <c r="G1313" s="91"/>
      <c r="H1313" s="92"/>
      <c r="I1313" s="89"/>
      <c r="J1313" s="89"/>
      <c r="K1313" s="91"/>
      <c r="L1313" s="94" t="s">
        <v>16</v>
      </c>
      <c r="M1313" s="95" t="s">
        <v>1318</v>
      </c>
      <c r="N1313" s="95" t="s">
        <v>18</v>
      </c>
      <c r="O1313" s="95" t="s">
        <v>1319</v>
      </c>
      <c r="P1313" s="95" t="s">
        <v>106</v>
      </c>
      <c r="Q1313" s="94" t="s">
        <v>64</v>
      </c>
      <c r="R1313" s="94" t="s">
        <v>78</v>
      </c>
    </row>
    <row r="1314" spans="1:18" ht="21.75">
      <c r="A1314" s="74">
        <v>468</v>
      </c>
      <c r="B1314" s="75" t="s">
        <v>1306</v>
      </c>
      <c r="C1314" s="75" t="s">
        <v>35</v>
      </c>
      <c r="D1314" s="71">
        <v>39661</v>
      </c>
      <c r="E1314" s="76">
        <v>39661</v>
      </c>
      <c r="F1314" s="76">
        <v>41547</v>
      </c>
      <c r="G1314" s="72"/>
      <c r="H1314" s="73"/>
      <c r="I1314" s="75" t="s">
        <v>58</v>
      </c>
      <c r="J1314" s="70"/>
      <c r="K1314" s="76">
        <v>46661</v>
      </c>
      <c r="L1314" s="77" t="s">
        <v>10</v>
      </c>
      <c r="M1314" s="75" t="s">
        <v>1302</v>
      </c>
      <c r="N1314" s="75" t="s">
        <v>29</v>
      </c>
      <c r="O1314" s="75" t="s">
        <v>44</v>
      </c>
      <c r="P1314" s="75" t="s">
        <v>273</v>
      </c>
      <c r="Q1314" s="77" t="s">
        <v>41</v>
      </c>
      <c r="R1314" s="77" t="s">
        <v>194</v>
      </c>
    </row>
    <row r="1315" spans="1:18" ht="21.75">
      <c r="A1315" s="89" t="s">
        <v>1667</v>
      </c>
      <c r="B1315" s="89"/>
      <c r="C1315" s="89"/>
      <c r="D1315" s="90"/>
      <c r="E1315" s="91"/>
      <c r="F1315" s="91"/>
      <c r="G1315" s="91"/>
      <c r="H1315" s="92"/>
      <c r="I1315" s="89"/>
      <c r="J1315" s="89"/>
      <c r="K1315" s="91"/>
      <c r="L1315" s="94" t="s">
        <v>16</v>
      </c>
      <c r="M1315" s="95" t="s">
        <v>1307</v>
      </c>
      <c r="N1315" s="95" t="s">
        <v>18</v>
      </c>
      <c r="O1315" s="95" t="s">
        <v>1308</v>
      </c>
      <c r="P1315" s="95" t="s">
        <v>273</v>
      </c>
      <c r="Q1315" s="94" t="s">
        <v>46</v>
      </c>
      <c r="R1315" s="94" t="s">
        <v>47</v>
      </c>
    </row>
    <row r="1316" spans="1:18" ht="21.75">
      <c r="A1316" s="74">
        <v>469</v>
      </c>
      <c r="B1316" s="75" t="s">
        <v>1710</v>
      </c>
      <c r="C1316" s="75" t="s">
        <v>35</v>
      </c>
      <c r="D1316" s="71">
        <v>33743</v>
      </c>
      <c r="E1316" s="76">
        <v>38777</v>
      </c>
      <c r="F1316" s="76">
        <v>41871</v>
      </c>
      <c r="G1316" s="72"/>
      <c r="H1316" s="73"/>
      <c r="I1316" s="75" t="s">
        <v>2</v>
      </c>
      <c r="J1316" s="70"/>
      <c r="K1316" s="76">
        <v>46661</v>
      </c>
      <c r="L1316" s="77" t="s">
        <v>10</v>
      </c>
      <c r="M1316" s="75" t="s">
        <v>1997</v>
      </c>
      <c r="N1316" s="75" t="s">
        <v>29</v>
      </c>
      <c r="O1316" s="75" t="s">
        <v>1319</v>
      </c>
      <c r="P1316" s="75" t="s">
        <v>7</v>
      </c>
      <c r="Q1316" s="77" t="s">
        <v>83</v>
      </c>
      <c r="R1316" s="77" t="s">
        <v>64</v>
      </c>
    </row>
    <row r="1317" spans="1:18" ht="21.75">
      <c r="A1317" s="89" t="s">
        <v>1667</v>
      </c>
      <c r="B1317" s="89"/>
      <c r="C1317" s="89"/>
      <c r="D1317" s="90"/>
      <c r="E1317" s="91"/>
      <c r="F1317" s="91"/>
      <c r="G1317" s="91"/>
      <c r="H1317" s="92"/>
      <c r="I1317" s="89"/>
      <c r="J1317" s="89"/>
      <c r="K1317" s="91"/>
      <c r="L1317" s="94" t="s">
        <v>16</v>
      </c>
      <c r="M1317" s="95" t="s">
        <v>2173</v>
      </c>
      <c r="N1317" s="95" t="s">
        <v>43</v>
      </c>
      <c r="O1317" s="95" t="s">
        <v>2174</v>
      </c>
      <c r="P1317" s="95" t="s">
        <v>45</v>
      </c>
      <c r="Q1317" s="94" t="s">
        <v>101</v>
      </c>
      <c r="R1317" s="94" t="s">
        <v>46</v>
      </c>
    </row>
    <row r="1318" spans="1:18" ht="21.75">
      <c r="A1318" s="74">
        <v>470</v>
      </c>
      <c r="B1318" s="75" t="s">
        <v>1758</v>
      </c>
      <c r="C1318" s="75" t="s">
        <v>96</v>
      </c>
      <c r="D1318" s="71">
        <v>41632</v>
      </c>
      <c r="E1318" s="76">
        <v>41632</v>
      </c>
      <c r="F1318" s="72"/>
      <c r="G1318" s="72"/>
      <c r="H1318" s="73"/>
      <c r="I1318" s="75" t="s">
        <v>58</v>
      </c>
      <c r="J1318" s="70"/>
      <c r="K1318" s="76">
        <v>48488</v>
      </c>
      <c r="L1318" s="77" t="s">
        <v>3</v>
      </c>
      <c r="M1318" s="75" t="s">
        <v>103</v>
      </c>
      <c r="N1318" s="75" t="s">
        <v>88</v>
      </c>
      <c r="O1318" s="75" t="s">
        <v>44</v>
      </c>
      <c r="P1318" s="75" t="s">
        <v>106</v>
      </c>
      <c r="Q1318" s="77" t="s">
        <v>99</v>
      </c>
      <c r="R1318" s="77" t="s">
        <v>495</v>
      </c>
    </row>
    <row r="1319" spans="1:18" ht="21.75">
      <c r="A1319" s="70" t="s">
        <v>1667</v>
      </c>
      <c r="B1319" s="70"/>
      <c r="C1319" s="70"/>
      <c r="D1319" s="71"/>
      <c r="E1319" s="72"/>
      <c r="F1319" s="72"/>
      <c r="G1319" s="72"/>
      <c r="H1319" s="73"/>
      <c r="I1319" s="70"/>
      <c r="J1319" s="70"/>
      <c r="K1319" s="72"/>
      <c r="L1319" s="77" t="s">
        <v>10</v>
      </c>
      <c r="M1319" s="75" t="s">
        <v>1320</v>
      </c>
      <c r="N1319" s="75" t="s">
        <v>29</v>
      </c>
      <c r="O1319" s="75" t="s">
        <v>1308</v>
      </c>
      <c r="P1319" s="75" t="s">
        <v>657</v>
      </c>
      <c r="Q1319" s="77" t="s">
        <v>194</v>
      </c>
      <c r="R1319" s="77" t="s">
        <v>99</v>
      </c>
    </row>
    <row r="1320" spans="1:18" ht="21.75">
      <c r="A1320" s="89" t="s">
        <v>1667</v>
      </c>
      <c r="B1320" s="89"/>
      <c r="C1320" s="89"/>
      <c r="D1320" s="90"/>
      <c r="E1320" s="91"/>
      <c r="F1320" s="91"/>
      <c r="G1320" s="91"/>
      <c r="H1320" s="92"/>
      <c r="I1320" s="89"/>
      <c r="J1320" s="89"/>
      <c r="K1320" s="91"/>
      <c r="L1320" s="94" t="s">
        <v>16</v>
      </c>
      <c r="M1320" s="95" t="s">
        <v>507</v>
      </c>
      <c r="N1320" s="95" t="s">
        <v>18</v>
      </c>
      <c r="O1320" s="95" t="s">
        <v>508</v>
      </c>
      <c r="P1320" s="95" t="s">
        <v>1321</v>
      </c>
      <c r="Q1320" s="94" t="s">
        <v>27</v>
      </c>
      <c r="R1320" s="94" t="s">
        <v>194</v>
      </c>
    </row>
    <row r="1321" spans="1:18" ht="21.75">
      <c r="A1321" s="74">
        <v>471</v>
      </c>
      <c r="B1321" s="75" t="s">
        <v>1315</v>
      </c>
      <c r="C1321" s="75" t="s">
        <v>96</v>
      </c>
      <c r="D1321" s="71">
        <v>42373</v>
      </c>
      <c r="E1321" s="76">
        <v>42373</v>
      </c>
      <c r="F1321" s="72"/>
      <c r="G1321" s="72"/>
      <c r="H1321" s="73"/>
      <c r="I1321" s="75" t="s">
        <v>58</v>
      </c>
      <c r="J1321" s="70"/>
      <c r="K1321" s="76">
        <v>51044</v>
      </c>
      <c r="L1321" s="77" t="s">
        <v>3</v>
      </c>
      <c r="M1321" s="75" t="s">
        <v>872</v>
      </c>
      <c r="N1321" s="75" t="s">
        <v>88</v>
      </c>
      <c r="O1321" s="75" t="s">
        <v>873</v>
      </c>
      <c r="P1321" s="75" t="s">
        <v>20</v>
      </c>
      <c r="Q1321" s="77" t="s">
        <v>78</v>
      </c>
      <c r="R1321" s="77" t="s">
        <v>99</v>
      </c>
    </row>
    <row r="1322" spans="1:18" ht="21.75">
      <c r="A1322" s="70" t="s">
        <v>1667</v>
      </c>
      <c r="B1322" s="70"/>
      <c r="C1322" s="70"/>
      <c r="D1322" s="71"/>
      <c r="E1322" s="72"/>
      <c r="F1322" s="72"/>
      <c r="G1322" s="72"/>
      <c r="H1322" s="73"/>
      <c r="I1322" s="70"/>
      <c r="J1322" s="70"/>
      <c r="K1322" s="72"/>
      <c r="L1322" s="77" t="s">
        <v>10</v>
      </c>
      <c r="M1322" s="75" t="s">
        <v>1997</v>
      </c>
      <c r="N1322" s="75" t="s">
        <v>29</v>
      </c>
      <c r="O1322" s="75" t="s">
        <v>1319</v>
      </c>
      <c r="P1322" s="75" t="s">
        <v>7</v>
      </c>
      <c r="Q1322" s="77" t="s">
        <v>41</v>
      </c>
      <c r="R1322" s="77" t="s">
        <v>9</v>
      </c>
    </row>
    <row r="1323" spans="1:18" ht="21.75">
      <c r="A1323" s="89" t="s">
        <v>1667</v>
      </c>
      <c r="B1323" s="89"/>
      <c r="C1323" s="89"/>
      <c r="D1323" s="90"/>
      <c r="E1323" s="91"/>
      <c r="F1323" s="91"/>
      <c r="G1323" s="91"/>
      <c r="H1323" s="92"/>
      <c r="I1323" s="89"/>
      <c r="J1323" s="89"/>
      <c r="K1323" s="91"/>
      <c r="L1323" s="94" t="s">
        <v>16</v>
      </c>
      <c r="M1323" s="95" t="s">
        <v>1318</v>
      </c>
      <c r="N1323" s="95" t="s">
        <v>18</v>
      </c>
      <c r="O1323" s="95" t="s">
        <v>1319</v>
      </c>
      <c r="P1323" s="95" t="s">
        <v>7</v>
      </c>
      <c r="Q1323" s="94" t="s">
        <v>83</v>
      </c>
      <c r="R1323" s="94" t="s">
        <v>41</v>
      </c>
    </row>
    <row r="1324" spans="1:18" ht="21.75">
      <c r="A1324" s="74">
        <v>472</v>
      </c>
      <c r="B1324" s="75" t="s">
        <v>2424</v>
      </c>
      <c r="C1324" s="75" t="s">
        <v>96</v>
      </c>
      <c r="D1324" s="71">
        <v>44531</v>
      </c>
      <c r="E1324" s="76">
        <v>44531</v>
      </c>
      <c r="F1324" s="72"/>
      <c r="G1324" s="72"/>
      <c r="H1324" s="73"/>
      <c r="I1324" s="75" t="s">
        <v>58</v>
      </c>
      <c r="J1324" s="70"/>
      <c r="K1324" s="76">
        <v>44895</v>
      </c>
      <c r="L1324" s="77" t="s">
        <v>3</v>
      </c>
      <c r="M1324" s="75" t="s">
        <v>103</v>
      </c>
      <c r="N1324" s="75" t="s">
        <v>88</v>
      </c>
      <c r="O1324" s="75" t="s">
        <v>44</v>
      </c>
      <c r="P1324" s="75" t="s">
        <v>7</v>
      </c>
      <c r="Q1324" s="77" t="s">
        <v>495</v>
      </c>
      <c r="R1324" s="77" t="s">
        <v>2360</v>
      </c>
    </row>
    <row r="1325" spans="1:18" ht="21.75">
      <c r="A1325" s="70" t="s">
        <v>1667</v>
      </c>
      <c r="B1325" s="70"/>
      <c r="C1325" s="70"/>
      <c r="D1325" s="71"/>
      <c r="E1325" s="72"/>
      <c r="F1325" s="72"/>
      <c r="G1325" s="72"/>
      <c r="H1325" s="73"/>
      <c r="I1325" s="70"/>
      <c r="J1325" s="70"/>
      <c r="K1325" s="72"/>
      <c r="L1325" s="77" t="s">
        <v>10</v>
      </c>
      <c r="M1325" s="75" t="s">
        <v>1302</v>
      </c>
      <c r="N1325" s="75" t="s">
        <v>29</v>
      </c>
      <c r="O1325" s="75" t="s">
        <v>44</v>
      </c>
      <c r="P1325" s="75" t="s">
        <v>120</v>
      </c>
      <c r="Q1325" s="77" t="s">
        <v>109</v>
      </c>
      <c r="R1325" s="77" t="s">
        <v>117</v>
      </c>
    </row>
    <row r="1326" spans="1:18" ht="21.75">
      <c r="A1326" s="89" t="s">
        <v>1667</v>
      </c>
      <c r="B1326" s="89"/>
      <c r="C1326" s="89"/>
      <c r="D1326" s="90"/>
      <c r="E1326" s="91"/>
      <c r="F1326" s="91"/>
      <c r="G1326" s="91"/>
      <c r="H1326" s="92"/>
      <c r="I1326" s="89"/>
      <c r="J1326" s="89"/>
      <c r="K1326" s="91"/>
      <c r="L1326" s="94" t="s">
        <v>16</v>
      </c>
      <c r="M1326" s="95" t="s">
        <v>1525</v>
      </c>
      <c r="N1326" s="95" t="s">
        <v>18</v>
      </c>
      <c r="O1326" s="95" t="s">
        <v>1526</v>
      </c>
      <c r="P1326" s="95" t="s">
        <v>120</v>
      </c>
      <c r="Q1326" s="94" t="s">
        <v>38</v>
      </c>
      <c r="R1326" s="94" t="s">
        <v>109</v>
      </c>
    </row>
    <row r="1327" spans="1:18" ht="21.75">
      <c r="A1327" s="74">
        <v>473</v>
      </c>
      <c r="B1327" s="75" t="s">
        <v>1316</v>
      </c>
      <c r="C1327" s="75" t="s">
        <v>96</v>
      </c>
      <c r="D1327" s="71">
        <v>41519</v>
      </c>
      <c r="E1327" s="76">
        <v>41519</v>
      </c>
      <c r="F1327" s="72"/>
      <c r="G1327" s="72"/>
      <c r="H1327" s="73"/>
      <c r="I1327" s="75" t="s">
        <v>58</v>
      </c>
      <c r="J1327" s="70"/>
      <c r="K1327" s="76">
        <v>52871</v>
      </c>
      <c r="L1327" s="77" t="s">
        <v>3</v>
      </c>
      <c r="M1327" s="75" t="s">
        <v>595</v>
      </c>
      <c r="N1327" s="75" t="s">
        <v>1884</v>
      </c>
      <c r="O1327" s="75" t="s">
        <v>82</v>
      </c>
      <c r="P1327" s="75" t="s">
        <v>926</v>
      </c>
      <c r="Q1327" s="77" t="s">
        <v>99</v>
      </c>
      <c r="R1327" s="77" t="s">
        <v>495</v>
      </c>
    </row>
    <row r="1328" spans="1:18" ht="21.75">
      <c r="A1328" s="70" t="s">
        <v>1667</v>
      </c>
      <c r="B1328" s="70"/>
      <c r="C1328" s="70"/>
      <c r="D1328" s="71"/>
      <c r="E1328" s="72"/>
      <c r="F1328" s="72"/>
      <c r="G1328" s="72"/>
      <c r="H1328" s="73"/>
      <c r="I1328" s="70"/>
      <c r="J1328" s="70"/>
      <c r="K1328" s="72"/>
      <c r="L1328" s="77" t="s">
        <v>10</v>
      </c>
      <c r="M1328" s="75" t="s">
        <v>1289</v>
      </c>
      <c r="N1328" s="75" t="s">
        <v>11</v>
      </c>
      <c r="O1328" s="75" t="s">
        <v>82</v>
      </c>
      <c r="P1328" s="75" t="s">
        <v>926</v>
      </c>
      <c r="Q1328" s="77" t="s">
        <v>121</v>
      </c>
      <c r="R1328" s="77" t="s">
        <v>99</v>
      </c>
    </row>
    <row r="1329" spans="1:18" ht="21.75">
      <c r="A1329" s="89" t="s">
        <v>1667</v>
      </c>
      <c r="B1329" s="89"/>
      <c r="C1329" s="89"/>
      <c r="D1329" s="90"/>
      <c r="E1329" s="91"/>
      <c r="F1329" s="91"/>
      <c r="G1329" s="91"/>
      <c r="H1329" s="92"/>
      <c r="I1329" s="89"/>
      <c r="J1329" s="89"/>
      <c r="K1329" s="91"/>
      <c r="L1329" s="94" t="s">
        <v>16</v>
      </c>
      <c r="M1329" s="95" t="s">
        <v>681</v>
      </c>
      <c r="N1329" s="95" t="s">
        <v>18</v>
      </c>
      <c r="O1329" s="95" t="s">
        <v>44</v>
      </c>
      <c r="P1329" s="95" t="s">
        <v>120</v>
      </c>
      <c r="Q1329" s="94" t="s">
        <v>9</v>
      </c>
      <c r="R1329" s="94" t="s">
        <v>121</v>
      </c>
    </row>
    <row r="1330" spans="1:18" ht="21.75">
      <c r="A1330" s="74">
        <v>474</v>
      </c>
      <c r="B1330" s="75" t="s">
        <v>2257</v>
      </c>
      <c r="C1330" s="75" t="s">
        <v>96</v>
      </c>
      <c r="D1330" s="71">
        <v>44053</v>
      </c>
      <c r="E1330" s="76">
        <v>44053</v>
      </c>
      <c r="F1330" s="72"/>
      <c r="G1330" s="72"/>
      <c r="H1330" s="73"/>
      <c r="I1330" s="75" t="s">
        <v>58</v>
      </c>
      <c r="J1330" s="70"/>
      <c r="K1330" s="76">
        <v>53236</v>
      </c>
      <c r="L1330" s="77" t="s">
        <v>3</v>
      </c>
      <c r="M1330" s="75" t="s">
        <v>103</v>
      </c>
      <c r="N1330" s="75" t="s">
        <v>88</v>
      </c>
      <c r="O1330" s="75" t="s">
        <v>44</v>
      </c>
      <c r="P1330" s="75" t="s">
        <v>31</v>
      </c>
      <c r="Q1330" s="77" t="s">
        <v>167</v>
      </c>
      <c r="R1330" s="77" t="s">
        <v>2042</v>
      </c>
    </row>
    <row r="1331" spans="1:18" ht="21.75">
      <c r="A1331" s="70" t="s">
        <v>1667</v>
      </c>
      <c r="B1331" s="70"/>
      <c r="C1331" s="70"/>
      <c r="D1331" s="71"/>
      <c r="E1331" s="72"/>
      <c r="F1331" s="72"/>
      <c r="G1331" s="72"/>
      <c r="H1331" s="73"/>
      <c r="I1331" s="70"/>
      <c r="J1331" s="70"/>
      <c r="K1331" s="72"/>
      <c r="L1331" s="77" t="s">
        <v>10</v>
      </c>
      <c r="M1331" s="75" t="s">
        <v>1302</v>
      </c>
      <c r="N1331" s="75" t="s">
        <v>29</v>
      </c>
      <c r="O1331" s="75" t="s">
        <v>44</v>
      </c>
      <c r="P1331" s="75" t="s">
        <v>31</v>
      </c>
      <c r="Q1331" s="77" t="s">
        <v>99</v>
      </c>
      <c r="R1331" s="77" t="s">
        <v>109</v>
      </c>
    </row>
    <row r="1332" spans="1:18" ht="21.75">
      <c r="A1332" s="89" t="s">
        <v>1667</v>
      </c>
      <c r="B1332" s="89"/>
      <c r="C1332" s="89"/>
      <c r="D1332" s="90"/>
      <c r="E1332" s="91"/>
      <c r="F1332" s="91"/>
      <c r="G1332" s="91"/>
      <c r="H1332" s="92"/>
      <c r="I1332" s="89"/>
      <c r="J1332" s="89"/>
      <c r="K1332" s="91"/>
      <c r="L1332" s="94" t="s">
        <v>16</v>
      </c>
      <c r="M1332" s="95" t="s">
        <v>681</v>
      </c>
      <c r="N1332" s="95" t="s">
        <v>18</v>
      </c>
      <c r="O1332" s="95" t="s">
        <v>44</v>
      </c>
      <c r="P1332" s="95" t="s">
        <v>273</v>
      </c>
      <c r="Q1332" s="94" t="s">
        <v>194</v>
      </c>
      <c r="R1332" s="94" t="s">
        <v>121</v>
      </c>
    </row>
    <row r="1333" spans="1:18" ht="21.75">
      <c r="A1333" s="129">
        <v>475</v>
      </c>
      <c r="B1333" s="130" t="s">
        <v>2575</v>
      </c>
      <c r="C1333" s="130" t="s">
        <v>96</v>
      </c>
      <c r="D1333" s="131">
        <v>42065</v>
      </c>
      <c r="E1333" s="132">
        <v>42065</v>
      </c>
      <c r="F1333" s="133"/>
      <c r="G1333" s="133"/>
      <c r="H1333" s="134"/>
      <c r="I1333" s="130" t="s">
        <v>58</v>
      </c>
      <c r="J1333" s="130" t="s">
        <v>131</v>
      </c>
      <c r="K1333" s="132">
        <v>54332</v>
      </c>
      <c r="L1333" s="136" t="s">
        <v>3</v>
      </c>
      <c r="M1333" s="130" t="s">
        <v>2574</v>
      </c>
      <c r="N1333" s="130" t="s">
        <v>29</v>
      </c>
      <c r="O1333" s="130" t="s">
        <v>1319</v>
      </c>
      <c r="P1333" s="130" t="s">
        <v>7</v>
      </c>
      <c r="Q1333" s="136" t="s">
        <v>60</v>
      </c>
      <c r="R1333" s="136">
        <v>2566</v>
      </c>
    </row>
    <row r="1334" spans="1:18" ht="21.75">
      <c r="A1334" s="74" t="s">
        <v>1667</v>
      </c>
      <c r="B1334" s="75"/>
      <c r="C1334" s="75"/>
      <c r="D1334" s="71"/>
      <c r="E1334" s="76"/>
      <c r="F1334" s="72"/>
      <c r="G1334" s="72"/>
      <c r="H1334" s="73"/>
      <c r="I1334" s="75"/>
      <c r="J1334" s="75"/>
      <c r="K1334" s="76"/>
      <c r="L1334" s="77" t="s">
        <v>10</v>
      </c>
      <c r="M1334" s="75" t="s">
        <v>1997</v>
      </c>
      <c r="N1334" s="75" t="s">
        <v>29</v>
      </c>
      <c r="O1334" s="75" t="s">
        <v>1319</v>
      </c>
      <c r="P1334" s="75" t="s">
        <v>7</v>
      </c>
      <c r="Q1334" s="77" t="s">
        <v>60</v>
      </c>
      <c r="R1334" s="77" t="s">
        <v>73</v>
      </c>
    </row>
    <row r="1335" spans="1:18" ht="21.75">
      <c r="A1335" s="89" t="s">
        <v>1667</v>
      </c>
      <c r="B1335" s="89"/>
      <c r="C1335" s="89"/>
      <c r="D1335" s="90"/>
      <c r="E1335" s="91"/>
      <c r="F1335" s="91"/>
      <c r="G1335" s="91"/>
      <c r="H1335" s="92"/>
      <c r="I1335" s="89"/>
      <c r="J1335" s="89"/>
      <c r="K1335" s="91"/>
      <c r="L1335" s="94" t="s">
        <v>16</v>
      </c>
      <c r="M1335" s="95" t="s">
        <v>1318</v>
      </c>
      <c r="N1335" s="95" t="s">
        <v>18</v>
      </c>
      <c r="O1335" s="95" t="s">
        <v>1319</v>
      </c>
      <c r="P1335" s="95" t="s">
        <v>7</v>
      </c>
      <c r="Q1335" s="94" t="s">
        <v>121</v>
      </c>
      <c r="R1335" s="94" t="s">
        <v>60</v>
      </c>
    </row>
    <row r="1336" spans="1:18" ht="21.75">
      <c r="A1336" s="74">
        <v>476</v>
      </c>
      <c r="B1336" s="75" t="s">
        <v>1317</v>
      </c>
      <c r="C1336" s="75" t="s">
        <v>96</v>
      </c>
      <c r="D1336" s="71">
        <v>42320</v>
      </c>
      <c r="E1336" s="76">
        <v>42320</v>
      </c>
      <c r="F1336" s="72"/>
      <c r="G1336" s="72"/>
      <c r="H1336" s="73"/>
      <c r="I1336" s="75" t="s">
        <v>58</v>
      </c>
      <c r="J1336" s="70"/>
      <c r="K1336" s="76">
        <v>51410</v>
      </c>
      <c r="L1336" s="77" t="s">
        <v>3</v>
      </c>
      <c r="M1336" s="75" t="s">
        <v>103</v>
      </c>
      <c r="N1336" s="75" t="s">
        <v>88</v>
      </c>
      <c r="O1336" s="75" t="s">
        <v>44</v>
      </c>
      <c r="P1336" s="75" t="s">
        <v>106</v>
      </c>
      <c r="Q1336" s="77" t="s">
        <v>38</v>
      </c>
      <c r="R1336" s="77" t="s">
        <v>117</v>
      </c>
    </row>
    <row r="1337" spans="1:18" ht="21.75">
      <c r="A1337" s="70" t="s">
        <v>1667</v>
      </c>
      <c r="B1337" s="70"/>
      <c r="C1337" s="70"/>
      <c r="D1337" s="71"/>
      <c r="E1337" s="72"/>
      <c r="F1337" s="72"/>
      <c r="G1337" s="72"/>
      <c r="H1337" s="73"/>
      <c r="I1337" s="70"/>
      <c r="J1337" s="70"/>
      <c r="K1337" s="72"/>
      <c r="L1337" s="77" t="s">
        <v>10</v>
      </c>
      <c r="M1337" s="75" t="s">
        <v>1302</v>
      </c>
      <c r="N1337" s="75" t="s">
        <v>29</v>
      </c>
      <c r="O1337" s="75" t="s">
        <v>44</v>
      </c>
      <c r="P1337" s="75" t="s">
        <v>106</v>
      </c>
      <c r="Q1337" s="77" t="s">
        <v>194</v>
      </c>
      <c r="R1337" s="77" t="s">
        <v>38</v>
      </c>
    </row>
    <row r="1338" spans="1:18" ht="21.75">
      <c r="A1338" s="89" t="s">
        <v>1667</v>
      </c>
      <c r="B1338" s="89"/>
      <c r="C1338" s="89"/>
      <c r="D1338" s="90"/>
      <c r="E1338" s="91"/>
      <c r="F1338" s="91"/>
      <c r="G1338" s="91"/>
      <c r="H1338" s="92"/>
      <c r="I1338" s="89"/>
      <c r="J1338" s="89"/>
      <c r="K1338" s="91"/>
      <c r="L1338" s="94" t="s">
        <v>16</v>
      </c>
      <c r="M1338" s="95" t="s">
        <v>1318</v>
      </c>
      <c r="N1338" s="95" t="s">
        <v>18</v>
      </c>
      <c r="O1338" s="95" t="s">
        <v>1319</v>
      </c>
      <c r="P1338" s="95" t="s">
        <v>106</v>
      </c>
      <c r="Q1338" s="94" t="s">
        <v>26</v>
      </c>
      <c r="R1338" s="94" t="s">
        <v>27</v>
      </c>
    </row>
    <row r="1339" spans="1:18" ht="21.75">
      <c r="A1339" s="74">
        <v>477</v>
      </c>
      <c r="B1339" s="75" t="s">
        <v>1322</v>
      </c>
      <c r="C1339" s="75" t="s">
        <v>96</v>
      </c>
      <c r="D1339" s="71">
        <v>41932</v>
      </c>
      <c r="E1339" s="76">
        <v>41932</v>
      </c>
      <c r="F1339" s="72"/>
      <c r="G1339" s="72"/>
      <c r="H1339" s="73"/>
      <c r="I1339" s="75" t="s">
        <v>58</v>
      </c>
      <c r="J1339" s="70"/>
      <c r="K1339" s="76">
        <v>52140</v>
      </c>
      <c r="L1339" s="77" t="s">
        <v>10</v>
      </c>
      <c r="M1339" s="75" t="s">
        <v>1997</v>
      </c>
      <c r="N1339" s="75" t="s">
        <v>29</v>
      </c>
      <c r="O1339" s="75" t="s">
        <v>1319</v>
      </c>
      <c r="P1339" s="75" t="s">
        <v>7</v>
      </c>
      <c r="Q1339" s="77" t="s">
        <v>59</v>
      </c>
      <c r="R1339" s="77" t="s">
        <v>109</v>
      </c>
    </row>
    <row r="1340" spans="1:18" ht="21.75">
      <c r="A1340" s="89" t="s">
        <v>1667</v>
      </c>
      <c r="B1340" s="89"/>
      <c r="C1340" s="89"/>
      <c r="D1340" s="90"/>
      <c r="E1340" s="91"/>
      <c r="F1340" s="91"/>
      <c r="G1340" s="91"/>
      <c r="H1340" s="92"/>
      <c r="I1340" s="89"/>
      <c r="J1340" s="89"/>
      <c r="K1340" s="91"/>
      <c r="L1340" s="94" t="s">
        <v>16</v>
      </c>
      <c r="M1340" s="95" t="s">
        <v>1323</v>
      </c>
      <c r="N1340" s="95" t="s">
        <v>18</v>
      </c>
      <c r="O1340" s="95" t="s">
        <v>1304</v>
      </c>
      <c r="P1340" s="95" t="s">
        <v>120</v>
      </c>
      <c r="Q1340" s="94" t="s">
        <v>64</v>
      </c>
      <c r="R1340" s="94" t="s">
        <v>78</v>
      </c>
    </row>
    <row r="1341" spans="1:18" ht="24">
      <c r="A1341" s="97" t="s">
        <v>1324</v>
      </c>
      <c r="B1341" s="137"/>
      <c r="C1341" s="137"/>
      <c r="D1341" s="138"/>
      <c r="E1341" s="139"/>
      <c r="F1341" s="139"/>
      <c r="G1341" s="139"/>
      <c r="H1341" s="140"/>
      <c r="I1341" s="137"/>
      <c r="J1341" s="137"/>
      <c r="K1341" s="139"/>
      <c r="L1341" s="141"/>
      <c r="M1341" s="142"/>
      <c r="N1341" s="142"/>
      <c r="O1341" s="142"/>
      <c r="P1341" s="142"/>
      <c r="Q1341" s="141"/>
      <c r="R1341" s="141"/>
    </row>
    <row r="1342" spans="1:18" ht="21.75">
      <c r="A1342" s="74">
        <v>478</v>
      </c>
      <c r="B1342" s="75" t="s">
        <v>2258</v>
      </c>
      <c r="C1342" s="75" t="s">
        <v>35</v>
      </c>
      <c r="D1342" s="71">
        <v>38889</v>
      </c>
      <c r="E1342" s="76">
        <v>42887</v>
      </c>
      <c r="F1342" s="76">
        <v>43738</v>
      </c>
      <c r="G1342" s="72"/>
      <c r="H1342" s="73"/>
      <c r="I1342" s="75" t="s">
        <v>58</v>
      </c>
      <c r="J1342" s="70"/>
      <c r="K1342" s="76">
        <v>52140</v>
      </c>
      <c r="L1342" s="77" t="s">
        <v>3</v>
      </c>
      <c r="M1342" s="75" t="s">
        <v>991</v>
      </c>
      <c r="N1342" s="75" t="s">
        <v>1884</v>
      </c>
      <c r="O1342" s="75" t="s">
        <v>992</v>
      </c>
      <c r="P1342" s="75" t="s">
        <v>1842</v>
      </c>
      <c r="Q1342" s="77" t="s">
        <v>167</v>
      </c>
      <c r="R1342" s="77" t="s">
        <v>1768</v>
      </c>
    </row>
    <row r="1343" spans="1:18" ht="21.75">
      <c r="A1343" s="70" t="s">
        <v>1667</v>
      </c>
      <c r="B1343" s="70"/>
      <c r="C1343" s="70"/>
      <c r="D1343" s="71"/>
      <c r="E1343" s="72"/>
      <c r="F1343" s="72"/>
      <c r="G1343" s="72"/>
      <c r="H1343" s="73"/>
      <c r="I1343" s="70"/>
      <c r="J1343" s="70"/>
      <c r="K1343" s="72"/>
      <c r="L1343" s="77" t="s">
        <v>10</v>
      </c>
      <c r="M1343" s="75" t="s">
        <v>1706</v>
      </c>
      <c r="N1343" s="75" t="s">
        <v>126</v>
      </c>
      <c r="O1343" s="75" t="s">
        <v>1752</v>
      </c>
      <c r="P1343" s="75" t="s">
        <v>7</v>
      </c>
      <c r="Q1343" s="77" t="s">
        <v>121</v>
      </c>
      <c r="R1343" s="77" t="s">
        <v>72</v>
      </c>
    </row>
    <row r="1344" spans="1:18" ht="21.75">
      <c r="A1344" s="89" t="s">
        <v>1667</v>
      </c>
      <c r="B1344" s="89"/>
      <c r="C1344" s="89"/>
      <c r="D1344" s="90"/>
      <c r="E1344" s="91"/>
      <c r="F1344" s="91"/>
      <c r="G1344" s="91"/>
      <c r="H1344" s="92"/>
      <c r="I1344" s="89"/>
      <c r="J1344" s="89"/>
      <c r="K1344" s="91"/>
      <c r="L1344" s="94" t="s">
        <v>16</v>
      </c>
      <c r="M1344" s="95" t="s">
        <v>210</v>
      </c>
      <c r="N1344" s="95" t="s">
        <v>199</v>
      </c>
      <c r="O1344" s="95" t="s">
        <v>211</v>
      </c>
      <c r="P1344" s="95" t="s">
        <v>120</v>
      </c>
      <c r="Q1344" s="94" t="s">
        <v>64</v>
      </c>
      <c r="R1344" s="94" t="s">
        <v>78</v>
      </c>
    </row>
    <row r="1345" spans="1:18" ht="21.75">
      <c r="A1345" s="74">
        <v>479</v>
      </c>
      <c r="B1345" s="75" t="s">
        <v>2555</v>
      </c>
      <c r="C1345" s="75" t="s">
        <v>35</v>
      </c>
      <c r="D1345" s="71">
        <v>39336</v>
      </c>
      <c r="E1345" s="76">
        <v>39336</v>
      </c>
      <c r="F1345" s="76">
        <v>42593</v>
      </c>
      <c r="G1345" s="72"/>
      <c r="H1345" s="73"/>
      <c r="I1345" s="75" t="s">
        <v>58</v>
      </c>
      <c r="J1345" s="75" t="s">
        <v>131</v>
      </c>
      <c r="K1345" s="76">
        <v>50679</v>
      </c>
      <c r="L1345" s="77" t="s">
        <v>3</v>
      </c>
      <c r="M1345" s="75" t="s">
        <v>2553</v>
      </c>
      <c r="N1345" s="75" t="s">
        <v>88</v>
      </c>
      <c r="O1345" s="75" t="s">
        <v>2554</v>
      </c>
      <c r="P1345" s="75" t="s">
        <v>311</v>
      </c>
      <c r="Q1345" s="77" t="s">
        <v>495</v>
      </c>
      <c r="R1345" s="77" t="s">
        <v>2313</v>
      </c>
    </row>
    <row r="1346" spans="1:18" ht="21.75">
      <c r="A1346" s="74" t="s">
        <v>1667</v>
      </c>
      <c r="B1346" s="75"/>
      <c r="C1346" s="75"/>
      <c r="D1346" s="71"/>
      <c r="E1346" s="76"/>
      <c r="F1346" s="76"/>
      <c r="G1346" s="72"/>
      <c r="H1346" s="73"/>
      <c r="I1346" s="75"/>
      <c r="J1346" s="75"/>
      <c r="K1346" s="76"/>
      <c r="L1346" s="77" t="s">
        <v>10</v>
      </c>
      <c r="M1346" s="75" t="s">
        <v>1271</v>
      </c>
      <c r="N1346" s="75" t="s">
        <v>126</v>
      </c>
      <c r="O1346" s="75" t="s">
        <v>197</v>
      </c>
      <c r="P1346" s="75" t="s">
        <v>120</v>
      </c>
      <c r="Q1346" s="77" t="s">
        <v>27</v>
      </c>
      <c r="R1346" s="77" t="s">
        <v>194</v>
      </c>
    </row>
    <row r="1347" spans="1:18" ht="21.75">
      <c r="A1347" s="89" t="s">
        <v>1667</v>
      </c>
      <c r="B1347" s="89"/>
      <c r="C1347" s="89"/>
      <c r="D1347" s="90"/>
      <c r="E1347" s="91"/>
      <c r="F1347" s="91"/>
      <c r="G1347" s="91"/>
      <c r="H1347" s="92"/>
      <c r="I1347" s="89"/>
      <c r="J1347" s="89"/>
      <c r="K1347" s="91"/>
      <c r="L1347" s="94" t="s">
        <v>16</v>
      </c>
      <c r="M1347" s="95" t="s">
        <v>1654</v>
      </c>
      <c r="N1347" s="95" t="s">
        <v>196</v>
      </c>
      <c r="O1347" s="89"/>
      <c r="P1347" s="95" t="s">
        <v>162</v>
      </c>
      <c r="Q1347" s="94" t="s">
        <v>26</v>
      </c>
      <c r="R1347" s="94" t="s">
        <v>27</v>
      </c>
    </row>
    <row r="1348" spans="1:18" ht="21.75">
      <c r="A1348" s="74">
        <v>480</v>
      </c>
      <c r="B1348" s="75" t="s">
        <v>2579</v>
      </c>
      <c r="C1348" s="75" t="s">
        <v>35</v>
      </c>
      <c r="D1348" s="71">
        <v>42339</v>
      </c>
      <c r="E1348" s="76">
        <v>42339</v>
      </c>
      <c r="F1348" s="72">
        <v>44624</v>
      </c>
      <c r="G1348" s="72"/>
      <c r="H1348" s="73"/>
      <c r="I1348" s="75" t="s">
        <v>58</v>
      </c>
      <c r="J1348" s="75" t="s">
        <v>1152</v>
      </c>
      <c r="K1348" s="76">
        <v>49949</v>
      </c>
      <c r="L1348" s="77" t="s">
        <v>10</v>
      </c>
      <c r="M1348" s="75" t="s">
        <v>1271</v>
      </c>
      <c r="N1348" s="75" t="s">
        <v>126</v>
      </c>
      <c r="O1348" s="75" t="s">
        <v>197</v>
      </c>
      <c r="P1348" s="75" t="s">
        <v>120</v>
      </c>
      <c r="Q1348" s="77" t="s">
        <v>27</v>
      </c>
      <c r="R1348" s="77" t="s">
        <v>78</v>
      </c>
    </row>
    <row r="1349" spans="1:18" ht="21.75">
      <c r="A1349" s="89" t="s">
        <v>1667</v>
      </c>
      <c r="B1349" s="89"/>
      <c r="C1349" s="89"/>
      <c r="D1349" s="90"/>
      <c r="E1349" s="91"/>
      <c r="F1349" s="91"/>
      <c r="G1349" s="91"/>
      <c r="H1349" s="92"/>
      <c r="I1349" s="89"/>
      <c r="J1349" s="89"/>
      <c r="K1349" s="91"/>
      <c r="L1349" s="94" t="s">
        <v>16</v>
      </c>
      <c r="M1349" s="95" t="s">
        <v>1326</v>
      </c>
      <c r="N1349" s="95" t="s">
        <v>69</v>
      </c>
      <c r="O1349" s="95" t="s">
        <v>1327</v>
      </c>
      <c r="P1349" s="95" t="s">
        <v>461</v>
      </c>
      <c r="Q1349" s="94" t="s">
        <v>54</v>
      </c>
      <c r="R1349" s="94" t="s">
        <v>26</v>
      </c>
    </row>
    <row r="1350" spans="1:18" ht="21.75">
      <c r="A1350" s="74">
        <v>481</v>
      </c>
      <c r="B1350" s="75" t="s">
        <v>2175</v>
      </c>
      <c r="C1350" s="75" t="s">
        <v>35</v>
      </c>
      <c r="D1350" s="71">
        <v>43626</v>
      </c>
      <c r="E1350" s="76">
        <v>43626</v>
      </c>
      <c r="F1350" s="76">
        <v>43052</v>
      </c>
      <c r="G1350" s="72"/>
      <c r="H1350" s="73"/>
      <c r="I1350" s="75" t="s">
        <v>58</v>
      </c>
      <c r="J1350" s="70"/>
      <c r="K1350" s="76">
        <v>52871</v>
      </c>
      <c r="L1350" s="77" t="s">
        <v>10</v>
      </c>
      <c r="M1350" s="75" t="s">
        <v>1487</v>
      </c>
      <c r="N1350" s="75" t="s">
        <v>29</v>
      </c>
      <c r="O1350" s="75" t="s">
        <v>849</v>
      </c>
      <c r="P1350" s="75" t="s">
        <v>190</v>
      </c>
      <c r="Q1350" s="77" t="s">
        <v>121</v>
      </c>
      <c r="R1350" s="77" t="s">
        <v>72</v>
      </c>
    </row>
    <row r="1351" spans="1:18" ht="21.75">
      <c r="A1351" s="89" t="s">
        <v>1667</v>
      </c>
      <c r="B1351" s="89"/>
      <c r="C1351" s="89"/>
      <c r="D1351" s="90"/>
      <c r="E1351" s="91"/>
      <c r="F1351" s="91"/>
      <c r="G1351" s="91"/>
      <c r="H1351" s="92"/>
      <c r="I1351" s="89"/>
      <c r="J1351" s="89"/>
      <c r="K1351" s="91"/>
      <c r="L1351" s="94" t="s">
        <v>16</v>
      </c>
      <c r="M1351" s="95" t="s">
        <v>2177</v>
      </c>
      <c r="N1351" s="95" t="s">
        <v>199</v>
      </c>
      <c r="O1351" s="95" t="s">
        <v>2178</v>
      </c>
      <c r="P1351" s="95" t="s">
        <v>1279</v>
      </c>
      <c r="Q1351" s="94" t="s">
        <v>194</v>
      </c>
      <c r="R1351" s="94" t="s">
        <v>59</v>
      </c>
    </row>
    <row r="1352" spans="1:18" ht="21.75">
      <c r="A1352" s="74">
        <v>482</v>
      </c>
      <c r="B1352" s="75" t="s">
        <v>2176</v>
      </c>
      <c r="C1352" s="75" t="s">
        <v>35</v>
      </c>
      <c r="D1352" s="71">
        <v>40330</v>
      </c>
      <c r="E1352" s="76">
        <v>40330</v>
      </c>
      <c r="F1352" s="76">
        <v>43007</v>
      </c>
      <c r="G1352" s="72"/>
      <c r="H1352" s="73"/>
      <c r="I1352" s="75" t="s">
        <v>58</v>
      </c>
      <c r="J1352" s="75" t="s">
        <v>131</v>
      </c>
      <c r="K1352" s="76">
        <v>51044</v>
      </c>
      <c r="L1352" s="77" t="s">
        <v>10</v>
      </c>
      <c r="M1352" s="75" t="s">
        <v>284</v>
      </c>
      <c r="N1352" s="75" t="s">
        <v>29</v>
      </c>
      <c r="O1352" s="75" t="s">
        <v>164</v>
      </c>
      <c r="P1352" s="75" t="s">
        <v>257</v>
      </c>
      <c r="Q1352" s="77" t="s">
        <v>78</v>
      </c>
      <c r="R1352" s="77" t="s">
        <v>99</v>
      </c>
    </row>
    <row r="1353" spans="1:18" ht="21.75">
      <c r="A1353" s="89" t="s">
        <v>1667</v>
      </c>
      <c r="B1353" s="89"/>
      <c r="C1353" s="89"/>
      <c r="D1353" s="90"/>
      <c r="E1353" s="91"/>
      <c r="F1353" s="91"/>
      <c r="G1353" s="91"/>
      <c r="H1353" s="92"/>
      <c r="I1353" s="89"/>
      <c r="J1353" s="89"/>
      <c r="K1353" s="91"/>
      <c r="L1353" s="94" t="s">
        <v>16</v>
      </c>
      <c r="M1353" s="95" t="s">
        <v>163</v>
      </c>
      <c r="N1353" s="95" t="s">
        <v>18</v>
      </c>
      <c r="O1353" s="95" t="s">
        <v>164</v>
      </c>
      <c r="P1353" s="95" t="s">
        <v>1328</v>
      </c>
      <c r="Q1353" s="94" t="s">
        <v>40</v>
      </c>
      <c r="R1353" s="94" t="s">
        <v>64</v>
      </c>
    </row>
    <row r="1354" spans="1:18" ht="21.75">
      <c r="A1354" s="74">
        <v>483</v>
      </c>
      <c r="B1354" s="75" t="s">
        <v>2556</v>
      </c>
      <c r="C1354" s="75" t="s">
        <v>96</v>
      </c>
      <c r="D1354" s="71">
        <v>39722</v>
      </c>
      <c r="E1354" s="76">
        <v>39722</v>
      </c>
      <c r="F1354" s="72"/>
      <c r="G1354" s="72"/>
      <c r="H1354" s="73"/>
      <c r="I1354" s="75" t="s">
        <v>58</v>
      </c>
      <c r="J1354" s="75" t="s">
        <v>131</v>
      </c>
      <c r="K1354" s="76">
        <v>49949</v>
      </c>
      <c r="L1354" s="77" t="s">
        <v>3</v>
      </c>
      <c r="M1354" s="75" t="s">
        <v>2553</v>
      </c>
      <c r="N1354" s="75" t="s">
        <v>88</v>
      </c>
      <c r="O1354" s="75" t="s">
        <v>2554</v>
      </c>
      <c r="P1354" s="75" t="s">
        <v>311</v>
      </c>
      <c r="Q1354" s="77" t="s">
        <v>117</v>
      </c>
      <c r="R1354" s="77" t="s">
        <v>2505</v>
      </c>
    </row>
    <row r="1355" spans="1:18" ht="21.75">
      <c r="A1355" s="70" t="s">
        <v>1667</v>
      </c>
      <c r="B1355" s="70"/>
      <c r="C1355" s="70"/>
      <c r="D1355" s="71"/>
      <c r="E1355" s="72"/>
      <c r="F1355" s="72"/>
      <c r="G1355" s="72"/>
      <c r="H1355" s="73"/>
      <c r="I1355" s="70"/>
      <c r="J1355" s="70"/>
      <c r="K1355" s="72"/>
      <c r="L1355" s="77" t="s">
        <v>10</v>
      </c>
      <c r="M1355" s="75" t="s">
        <v>1271</v>
      </c>
      <c r="N1355" s="75" t="s">
        <v>126</v>
      </c>
      <c r="O1355" s="75" t="s">
        <v>197</v>
      </c>
      <c r="P1355" s="75" t="s">
        <v>120</v>
      </c>
      <c r="Q1355" s="77" t="s">
        <v>27</v>
      </c>
      <c r="R1355" s="77" t="s">
        <v>78</v>
      </c>
    </row>
    <row r="1356" spans="1:18" ht="21.75">
      <c r="A1356" s="70" t="s">
        <v>1667</v>
      </c>
      <c r="B1356" s="70"/>
      <c r="C1356" s="70"/>
      <c r="D1356" s="71"/>
      <c r="E1356" s="72"/>
      <c r="F1356" s="72"/>
      <c r="G1356" s="72"/>
      <c r="H1356" s="73"/>
      <c r="I1356" s="70"/>
      <c r="J1356" s="70"/>
      <c r="K1356" s="72"/>
      <c r="L1356" s="77" t="s">
        <v>16</v>
      </c>
      <c r="M1356" s="75" t="s">
        <v>1332</v>
      </c>
      <c r="N1356" s="75" t="s">
        <v>69</v>
      </c>
      <c r="O1356" s="75" t="s">
        <v>534</v>
      </c>
      <c r="P1356" s="75" t="s">
        <v>461</v>
      </c>
      <c r="Q1356" s="77" t="s">
        <v>40</v>
      </c>
      <c r="R1356" s="77" t="s">
        <v>41</v>
      </c>
    </row>
    <row r="1357" spans="1:18" ht="21.75">
      <c r="A1357" s="89" t="s">
        <v>1667</v>
      </c>
      <c r="B1357" s="89"/>
      <c r="C1357" s="89"/>
      <c r="D1357" s="90"/>
      <c r="E1357" s="91"/>
      <c r="F1357" s="91"/>
      <c r="G1357" s="91"/>
      <c r="H1357" s="92"/>
      <c r="I1357" s="89"/>
      <c r="J1357" s="89"/>
      <c r="K1357" s="91"/>
      <c r="L1357" s="94" t="s">
        <v>16</v>
      </c>
      <c r="M1357" s="95" t="s">
        <v>55</v>
      </c>
      <c r="N1357" s="95" t="s">
        <v>18</v>
      </c>
      <c r="O1357" s="95" t="s">
        <v>56</v>
      </c>
      <c r="P1357" s="95" t="s">
        <v>7</v>
      </c>
      <c r="Q1357" s="94" t="s">
        <v>76</v>
      </c>
      <c r="R1357" s="94" t="s">
        <v>40</v>
      </c>
    </row>
    <row r="1358" spans="1:18" ht="21.75">
      <c r="A1358" s="74">
        <v>484</v>
      </c>
      <c r="B1358" s="75" t="s">
        <v>1882</v>
      </c>
      <c r="C1358" s="75" t="s">
        <v>96</v>
      </c>
      <c r="D1358" s="71">
        <v>39339</v>
      </c>
      <c r="E1358" s="76">
        <v>39339</v>
      </c>
      <c r="F1358" s="72"/>
      <c r="G1358" s="72"/>
      <c r="H1358" s="73"/>
      <c r="I1358" s="75" t="s">
        <v>58</v>
      </c>
      <c r="J1358" s="70"/>
      <c r="K1358" s="76">
        <v>48853</v>
      </c>
      <c r="L1358" s="77" t="s">
        <v>3</v>
      </c>
      <c r="M1358" s="75" t="s">
        <v>1883</v>
      </c>
      <c r="N1358" s="75" t="s">
        <v>1884</v>
      </c>
      <c r="O1358" s="75" t="s">
        <v>1986</v>
      </c>
      <c r="P1358" s="75" t="s">
        <v>1987</v>
      </c>
      <c r="Q1358" s="77" t="s">
        <v>167</v>
      </c>
      <c r="R1358" s="77" t="s">
        <v>1837</v>
      </c>
    </row>
    <row r="1359" spans="1:18" ht="21.75">
      <c r="A1359" s="70" t="s">
        <v>1667</v>
      </c>
      <c r="B1359" s="70"/>
      <c r="C1359" s="70"/>
      <c r="D1359" s="71"/>
      <c r="E1359" s="72"/>
      <c r="F1359" s="72"/>
      <c r="G1359" s="72"/>
      <c r="H1359" s="73"/>
      <c r="I1359" s="70"/>
      <c r="J1359" s="70"/>
      <c r="K1359" s="72"/>
      <c r="L1359" s="77" t="s">
        <v>10</v>
      </c>
      <c r="M1359" s="75" t="s">
        <v>987</v>
      </c>
      <c r="N1359" s="75" t="s">
        <v>988</v>
      </c>
      <c r="O1359" s="75" t="s">
        <v>351</v>
      </c>
      <c r="P1359" s="75" t="s">
        <v>257</v>
      </c>
      <c r="Q1359" s="77" t="s">
        <v>8</v>
      </c>
      <c r="R1359" s="77" t="s">
        <v>27</v>
      </c>
    </row>
    <row r="1360" spans="1:18" ht="21.75">
      <c r="A1360" s="89" t="s">
        <v>1667</v>
      </c>
      <c r="B1360" s="89"/>
      <c r="C1360" s="89"/>
      <c r="D1360" s="90"/>
      <c r="E1360" s="91"/>
      <c r="F1360" s="91"/>
      <c r="G1360" s="91"/>
      <c r="H1360" s="92"/>
      <c r="I1360" s="89"/>
      <c r="J1360" s="89"/>
      <c r="K1360" s="91"/>
      <c r="L1360" s="94" t="s">
        <v>16</v>
      </c>
      <c r="M1360" s="95" t="s">
        <v>573</v>
      </c>
      <c r="N1360" s="95" t="s">
        <v>69</v>
      </c>
      <c r="O1360" s="95" t="s">
        <v>574</v>
      </c>
      <c r="P1360" s="95" t="s">
        <v>7</v>
      </c>
      <c r="Q1360" s="94" t="s">
        <v>32</v>
      </c>
      <c r="R1360" s="94" t="s">
        <v>79</v>
      </c>
    </row>
    <row r="1361" spans="1:19" ht="21.75">
      <c r="A1361" s="74">
        <v>485</v>
      </c>
      <c r="B1361" s="75" t="s">
        <v>1329</v>
      </c>
      <c r="C1361" s="75" t="s">
        <v>96</v>
      </c>
      <c r="D1361" s="71">
        <v>41207</v>
      </c>
      <c r="E1361" s="76">
        <v>41207</v>
      </c>
      <c r="F1361" s="72"/>
      <c r="G1361" s="72"/>
      <c r="H1361" s="73"/>
      <c r="I1361" s="75" t="s">
        <v>58</v>
      </c>
      <c r="J1361" s="75" t="s">
        <v>837</v>
      </c>
      <c r="K1361" s="76">
        <v>53966</v>
      </c>
      <c r="L1361" s="77" t="s">
        <v>10</v>
      </c>
      <c r="M1361" s="75" t="s">
        <v>1330</v>
      </c>
      <c r="N1361" s="75" t="s">
        <v>126</v>
      </c>
      <c r="O1361" s="75" t="s">
        <v>1331</v>
      </c>
      <c r="P1361" s="75" t="s">
        <v>120</v>
      </c>
      <c r="Q1361" s="77" t="s">
        <v>72</v>
      </c>
      <c r="R1361" s="77" t="s">
        <v>109</v>
      </c>
    </row>
    <row r="1362" spans="1:19" ht="21.75">
      <c r="A1362" s="89" t="s">
        <v>1667</v>
      </c>
      <c r="B1362" s="89"/>
      <c r="C1362" s="89"/>
      <c r="D1362" s="90"/>
      <c r="E1362" s="91"/>
      <c r="F1362" s="91"/>
      <c r="G1362" s="91"/>
      <c r="H1362" s="92"/>
      <c r="I1362" s="89"/>
      <c r="J1362" s="89"/>
      <c r="K1362" s="91"/>
      <c r="L1362" s="94" t="s">
        <v>16</v>
      </c>
      <c r="M1362" s="95" t="s">
        <v>573</v>
      </c>
      <c r="N1362" s="95" t="s">
        <v>69</v>
      </c>
      <c r="O1362" s="95" t="s">
        <v>574</v>
      </c>
      <c r="P1362" s="95" t="s">
        <v>7</v>
      </c>
      <c r="Q1362" s="94" t="s">
        <v>59</v>
      </c>
      <c r="R1362" s="94" t="s">
        <v>72</v>
      </c>
    </row>
    <row r="1363" spans="1:19" ht="21.75">
      <c r="A1363" s="74">
        <v>486</v>
      </c>
      <c r="B1363" s="75" t="s">
        <v>1841</v>
      </c>
      <c r="C1363" s="75" t="s">
        <v>96</v>
      </c>
      <c r="D1363" s="71">
        <v>42907</v>
      </c>
      <c r="E1363" s="76">
        <v>42907</v>
      </c>
      <c r="F1363" s="72"/>
      <c r="G1363" s="72"/>
      <c r="H1363" s="73"/>
      <c r="I1363" s="75" t="s">
        <v>58</v>
      </c>
      <c r="J1363" s="70"/>
      <c r="K1363" s="76">
        <v>54332</v>
      </c>
      <c r="L1363" s="77" t="s">
        <v>10</v>
      </c>
      <c r="M1363" s="75" t="s">
        <v>1843</v>
      </c>
      <c r="N1363" s="75" t="s">
        <v>1759</v>
      </c>
      <c r="O1363" s="75" t="s">
        <v>1844</v>
      </c>
      <c r="P1363" s="75" t="s">
        <v>579</v>
      </c>
      <c r="Q1363" s="77" t="s">
        <v>60</v>
      </c>
      <c r="R1363" s="77" t="s">
        <v>495</v>
      </c>
    </row>
    <row r="1364" spans="1:19" ht="21.75">
      <c r="A1364" s="89" t="s">
        <v>1667</v>
      </c>
      <c r="B1364" s="89"/>
      <c r="C1364" s="89"/>
      <c r="D1364" s="90"/>
      <c r="E1364" s="91"/>
      <c r="F1364" s="91"/>
      <c r="G1364" s="91"/>
      <c r="H1364" s="92"/>
      <c r="I1364" s="89"/>
      <c r="J1364" s="89"/>
      <c r="K1364" s="91"/>
      <c r="L1364" s="94" t="s">
        <v>16</v>
      </c>
      <c r="M1364" s="95" t="s">
        <v>1845</v>
      </c>
      <c r="N1364" s="95" t="s">
        <v>1095</v>
      </c>
      <c r="O1364" s="95" t="s">
        <v>1846</v>
      </c>
      <c r="P1364" s="95" t="s">
        <v>7</v>
      </c>
      <c r="Q1364" s="94" t="s">
        <v>59</v>
      </c>
      <c r="R1364" s="94" t="s">
        <v>72</v>
      </c>
    </row>
    <row r="1365" spans="1:19" ht="21.75">
      <c r="A1365" s="74">
        <v>487</v>
      </c>
      <c r="B1365" s="75" t="s">
        <v>1379</v>
      </c>
      <c r="C1365" s="75" t="s">
        <v>96</v>
      </c>
      <c r="D1365" s="71">
        <v>36017</v>
      </c>
      <c r="E1365" s="76">
        <v>39903</v>
      </c>
      <c r="F1365" s="72"/>
      <c r="G1365" s="72"/>
      <c r="H1365" s="73"/>
      <c r="I1365" s="75" t="s">
        <v>58</v>
      </c>
      <c r="J1365" s="70"/>
      <c r="K1365" s="76">
        <v>50314</v>
      </c>
      <c r="L1365" s="77" t="s">
        <v>10</v>
      </c>
      <c r="M1365" s="75" t="s">
        <v>284</v>
      </c>
      <c r="N1365" s="75" t="s">
        <v>29</v>
      </c>
      <c r="O1365" s="75" t="s">
        <v>164</v>
      </c>
      <c r="P1365" s="75" t="s">
        <v>7</v>
      </c>
      <c r="Q1365" s="77" t="s">
        <v>194</v>
      </c>
      <c r="R1365" s="77" t="s">
        <v>38</v>
      </c>
    </row>
    <row r="1366" spans="1:19" ht="21.75">
      <c r="A1366" s="79"/>
      <c r="B1366" s="79"/>
      <c r="C1366" s="79"/>
      <c r="D1366" s="80"/>
      <c r="E1366" s="81"/>
      <c r="F1366" s="81"/>
      <c r="G1366" s="81"/>
      <c r="H1366" s="82"/>
      <c r="I1366" s="79"/>
      <c r="J1366" s="79"/>
      <c r="K1366" s="81"/>
      <c r="L1366" s="83" t="s">
        <v>16</v>
      </c>
      <c r="M1366" s="84" t="s">
        <v>163</v>
      </c>
      <c r="N1366" s="84" t="s">
        <v>18</v>
      </c>
      <c r="O1366" s="84" t="s">
        <v>164</v>
      </c>
      <c r="P1366" s="84" t="s">
        <v>7</v>
      </c>
      <c r="Q1366" s="83" t="s">
        <v>54</v>
      </c>
      <c r="R1366" s="83" t="s">
        <v>26</v>
      </c>
    </row>
    <row r="1367" spans="1:19" ht="24">
      <c r="A1367" s="103" t="s">
        <v>1335</v>
      </c>
      <c r="B1367" s="104"/>
      <c r="C1367" s="104"/>
      <c r="D1367" s="105"/>
      <c r="E1367" s="106"/>
      <c r="F1367" s="106"/>
      <c r="G1367" s="106"/>
      <c r="H1367" s="107"/>
      <c r="I1367" s="104"/>
      <c r="J1367" s="104"/>
      <c r="K1367" s="106"/>
      <c r="L1367" s="108"/>
      <c r="M1367" s="109"/>
      <c r="N1367" s="109"/>
      <c r="O1367" s="109"/>
      <c r="P1367" s="109"/>
      <c r="Q1367" s="108"/>
      <c r="R1367" s="108"/>
      <c r="S1367" t="str">
        <f t="shared" ref="S1367" si="3">IF(T1367&lt;&gt;B1367,"xxx","")</f>
        <v/>
      </c>
    </row>
    <row r="1368" spans="1:19" ht="21.75">
      <c r="A1368" s="74">
        <v>488</v>
      </c>
      <c r="B1368" s="75" t="s">
        <v>2054</v>
      </c>
      <c r="C1368" s="75" t="s">
        <v>35</v>
      </c>
      <c r="D1368" s="71">
        <v>38869</v>
      </c>
      <c r="E1368" s="76">
        <v>38869</v>
      </c>
      <c r="F1368" s="76">
        <v>41890</v>
      </c>
      <c r="G1368" s="72"/>
      <c r="H1368" s="73"/>
      <c r="I1368" s="75" t="s">
        <v>58</v>
      </c>
      <c r="J1368" s="70"/>
      <c r="K1368" s="76">
        <v>51410</v>
      </c>
      <c r="L1368" s="77" t="s">
        <v>3</v>
      </c>
      <c r="M1368" s="75" t="s">
        <v>1659</v>
      </c>
      <c r="N1368" s="75" t="s">
        <v>1884</v>
      </c>
      <c r="O1368" s="70"/>
      <c r="P1368" s="75" t="s">
        <v>926</v>
      </c>
      <c r="Q1368" s="77" t="s">
        <v>73</v>
      </c>
      <c r="R1368" s="77" t="s">
        <v>2042</v>
      </c>
    </row>
    <row r="1369" spans="1:19" ht="21.75">
      <c r="A1369" s="70" t="s">
        <v>1667</v>
      </c>
      <c r="B1369" s="70"/>
      <c r="C1369" s="70"/>
      <c r="D1369" s="71"/>
      <c r="E1369" s="72"/>
      <c r="F1369" s="72"/>
      <c r="G1369" s="72"/>
      <c r="H1369" s="73"/>
      <c r="I1369" s="70"/>
      <c r="J1369" s="70"/>
      <c r="K1369" s="72"/>
      <c r="L1369" s="77" t="s">
        <v>10</v>
      </c>
      <c r="M1369" s="75" t="s">
        <v>28</v>
      </c>
      <c r="N1369" s="75" t="s">
        <v>29</v>
      </c>
      <c r="O1369" s="75" t="s">
        <v>30</v>
      </c>
      <c r="P1369" s="75" t="s">
        <v>31</v>
      </c>
      <c r="Q1369" s="77" t="s">
        <v>27</v>
      </c>
      <c r="R1369" s="77" t="s">
        <v>78</v>
      </c>
    </row>
    <row r="1370" spans="1:19" ht="21.75">
      <c r="A1370" s="89" t="s">
        <v>1667</v>
      </c>
      <c r="B1370" s="89"/>
      <c r="C1370" s="89"/>
      <c r="D1370" s="90"/>
      <c r="E1370" s="91"/>
      <c r="F1370" s="91"/>
      <c r="G1370" s="91"/>
      <c r="H1370" s="92"/>
      <c r="I1370" s="89"/>
      <c r="J1370" s="89"/>
      <c r="K1370" s="91"/>
      <c r="L1370" s="94" t="s">
        <v>16</v>
      </c>
      <c r="M1370" s="95" t="s">
        <v>17</v>
      </c>
      <c r="N1370" s="95" t="s">
        <v>18</v>
      </c>
      <c r="O1370" s="95" t="s">
        <v>19</v>
      </c>
      <c r="P1370" s="95" t="s">
        <v>738</v>
      </c>
      <c r="Q1370" s="94" t="s">
        <v>26</v>
      </c>
      <c r="R1370" s="94" t="s">
        <v>27</v>
      </c>
    </row>
    <row r="1371" spans="1:19" ht="21.75">
      <c r="A1371" s="74">
        <v>489</v>
      </c>
      <c r="B1371" s="75" t="s">
        <v>2495</v>
      </c>
      <c r="C1371" s="75" t="s">
        <v>35</v>
      </c>
      <c r="D1371" s="71">
        <v>39224</v>
      </c>
      <c r="E1371" s="76">
        <v>39630</v>
      </c>
      <c r="F1371" s="76">
        <v>43395</v>
      </c>
      <c r="G1371" s="72"/>
      <c r="H1371" s="73"/>
      <c r="I1371" s="75" t="s">
        <v>58</v>
      </c>
      <c r="J1371" s="70"/>
      <c r="K1371" s="76">
        <v>52505</v>
      </c>
      <c r="L1371" s="77" t="s">
        <v>3</v>
      </c>
      <c r="M1371" s="75" t="s">
        <v>2182</v>
      </c>
      <c r="N1371" s="75" t="s">
        <v>1884</v>
      </c>
      <c r="O1371" s="75" t="s">
        <v>2183</v>
      </c>
      <c r="P1371" s="75" t="s">
        <v>1338</v>
      </c>
      <c r="Q1371" s="77" t="s">
        <v>60</v>
      </c>
      <c r="R1371" s="77" t="s">
        <v>117</v>
      </c>
    </row>
    <row r="1372" spans="1:19" ht="21.75">
      <c r="A1372" s="70" t="s">
        <v>1667</v>
      </c>
      <c r="B1372" s="70"/>
      <c r="C1372" s="70"/>
      <c r="D1372" s="71"/>
      <c r="E1372" s="72"/>
      <c r="F1372" s="72"/>
      <c r="G1372" s="72"/>
      <c r="H1372" s="73"/>
      <c r="I1372" s="70"/>
      <c r="J1372" s="70"/>
      <c r="K1372" s="72"/>
      <c r="L1372" s="77" t="s">
        <v>10</v>
      </c>
      <c r="M1372" s="75" t="s">
        <v>1663</v>
      </c>
      <c r="N1372" s="75" t="s">
        <v>1339</v>
      </c>
      <c r="O1372" s="70"/>
      <c r="P1372" s="75" t="s">
        <v>85</v>
      </c>
      <c r="Q1372" s="77" t="s">
        <v>59</v>
      </c>
      <c r="R1372" s="77" t="s">
        <v>38</v>
      </c>
    </row>
    <row r="1373" spans="1:19" ht="21.75">
      <c r="A1373" s="89" t="s">
        <v>1667</v>
      </c>
      <c r="B1373" s="89"/>
      <c r="C1373" s="89"/>
      <c r="D1373" s="90"/>
      <c r="E1373" s="91"/>
      <c r="F1373" s="91"/>
      <c r="G1373" s="91"/>
      <c r="H1373" s="92"/>
      <c r="I1373" s="89"/>
      <c r="J1373" s="89"/>
      <c r="K1373" s="91"/>
      <c r="L1373" s="94" t="s">
        <v>16</v>
      </c>
      <c r="M1373" s="95" t="s">
        <v>533</v>
      </c>
      <c r="N1373" s="95" t="s">
        <v>199</v>
      </c>
      <c r="O1373" s="95" t="s">
        <v>534</v>
      </c>
      <c r="P1373" s="95" t="s">
        <v>120</v>
      </c>
      <c r="Q1373" s="94" t="s">
        <v>27</v>
      </c>
      <c r="R1373" s="94" t="s">
        <v>59</v>
      </c>
    </row>
    <row r="1374" spans="1:19" ht="21.75">
      <c r="A1374" s="74">
        <v>490</v>
      </c>
      <c r="B1374" s="75" t="s">
        <v>2259</v>
      </c>
      <c r="C1374" s="75" t="s">
        <v>35</v>
      </c>
      <c r="D1374" s="71">
        <v>39148</v>
      </c>
      <c r="E1374" s="76">
        <v>39148</v>
      </c>
      <c r="F1374" s="76">
        <v>43647</v>
      </c>
      <c r="G1374" s="72"/>
      <c r="H1374" s="73"/>
      <c r="I1374" s="75" t="s">
        <v>58</v>
      </c>
      <c r="J1374" s="70"/>
      <c r="K1374" s="76">
        <v>51775</v>
      </c>
      <c r="L1374" s="77" t="s">
        <v>3</v>
      </c>
      <c r="M1374" s="75" t="s">
        <v>1922</v>
      </c>
      <c r="N1374" s="75" t="s">
        <v>1891</v>
      </c>
      <c r="O1374" s="75" t="s">
        <v>148</v>
      </c>
      <c r="P1374" s="75" t="s">
        <v>550</v>
      </c>
      <c r="Q1374" s="77" t="s">
        <v>60</v>
      </c>
      <c r="R1374" s="77" t="s">
        <v>117</v>
      </c>
    </row>
    <row r="1375" spans="1:19" ht="21.75">
      <c r="A1375" s="70" t="s">
        <v>1667</v>
      </c>
      <c r="B1375" s="70"/>
      <c r="C1375" s="70"/>
      <c r="D1375" s="71"/>
      <c r="E1375" s="72"/>
      <c r="F1375" s="72"/>
      <c r="G1375" s="72"/>
      <c r="H1375" s="73"/>
      <c r="I1375" s="70"/>
      <c r="J1375" s="70"/>
      <c r="K1375" s="72"/>
      <c r="L1375" s="77" t="s">
        <v>10</v>
      </c>
      <c r="M1375" s="75" t="s">
        <v>138</v>
      </c>
      <c r="N1375" s="75" t="s">
        <v>139</v>
      </c>
      <c r="O1375" s="75" t="s">
        <v>140</v>
      </c>
      <c r="P1375" s="75" t="s">
        <v>120</v>
      </c>
      <c r="Q1375" s="77" t="s">
        <v>194</v>
      </c>
      <c r="R1375" s="77" t="s">
        <v>121</v>
      </c>
    </row>
    <row r="1376" spans="1:19" ht="21.75">
      <c r="A1376" s="89" t="s">
        <v>1667</v>
      </c>
      <c r="B1376" s="89"/>
      <c r="C1376" s="89"/>
      <c r="D1376" s="90"/>
      <c r="E1376" s="91"/>
      <c r="F1376" s="91"/>
      <c r="G1376" s="91"/>
      <c r="H1376" s="92"/>
      <c r="I1376" s="89"/>
      <c r="J1376" s="89"/>
      <c r="K1376" s="91"/>
      <c r="L1376" s="94" t="s">
        <v>16</v>
      </c>
      <c r="M1376" s="95" t="s">
        <v>533</v>
      </c>
      <c r="N1376" s="95" t="s">
        <v>199</v>
      </c>
      <c r="O1376" s="95" t="s">
        <v>534</v>
      </c>
      <c r="P1376" s="95" t="s">
        <v>120</v>
      </c>
      <c r="Q1376" s="94" t="s">
        <v>41</v>
      </c>
      <c r="R1376" s="94" t="s">
        <v>194</v>
      </c>
    </row>
    <row r="1377" spans="1:18" ht="21.75">
      <c r="A1377" s="74">
        <v>491</v>
      </c>
      <c r="B1377" s="75" t="s">
        <v>1336</v>
      </c>
      <c r="C1377" s="75" t="s">
        <v>35</v>
      </c>
      <c r="D1377" s="71">
        <v>38443</v>
      </c>
      <c r="E1377" s="76">
        <v>38443</v>
      </c>
      <c r="F1377" s="76">
        <v>40728</v>
      </c>
      <c r="G1377" s="72"/>
      <c r="H1377" s="73"/>
      <c r="I1377" s="75" t="s">
        <v>58</v>
      </c>
      <c r="J1377" s="70"/>
      <c r="K1377" s="76">
        <v>51044</v>
      </c>
      <c r="L1377" s="77" t="s">
        <v>10</v>
      </c>
      <c r="M1377" s="75" t="s">
        <v>125</v>
      </c>
      <c r="N1377" s="75" t="s">
        <v>126</v>
      </c>
      <c r="O1377" s="75" t="s">
        <v>127</v>
      </c>
      <c r="P1377" s="75" t="s">
        <v>7</v>
      </c>
      <c r="Q1377" s="77" t="s">
        <v>64</v>
      </c>
      <c r="R1377" s="77" t="s">
        <v>9</v>
      </c>
    </row>
    <row r="1378" spans="1:18" ht="21.75">
      <c r="A1378" s="89" t="s">
        <v>1667</v>
      </c>
      <c r="B1378" s="89"/>
      <c r="C1378" s="89"/>
      <c r="D1378" s="90"/>
      <c r="E1378" s="91"/>
      <c r="F1378" s="91"/>
      <c r="G1378" s="91"/>
      <c r="H1378" s="92"/>
      <c r="I1378" s="89"/>
      <c r="J1378" s="89"/>
      <c r="K1378" s="91"/>
      <c r="L1378" s="94" t="s">
        <v>16</v>
      </c>
      <c r="M1378" s="95" t="s">
        <v>526</v>
      </c>
      <c r="N1378" s="95" t="s">
        <v>69</v>
      </c>
      <c r="O1378" s="95" t="s">
        <v>527</v>
      </c>
      <c r="P1378" s="95" t="s">
        <v>120</v>
      </c>
      <c r="Q1378" s="94" t="s">
        <v>8</v>
      </c>
      <c r="R1378" s="94" t="s">
        <v>64</v>
      </c>
    </row>
    <row r="1379" spans="1:18" ht="21.75">
      <c r="A1379" s="74">
        <v>492</v>
      </c>
      <c r="B1379" s="75" t="s">
        <v>1711</v>
      </c>
      <c r="C1379" s="75" t="s">
        <v>35</v>
      </c>
      <c r="D1379" s="71">
        <v>40148</v>
      </c>
      <c r="E1379" s="76">
        <v>39755</v>
      </c>
      <c r="F1379" s="76">
        <v>41766</v>
      </c>
      <c r="G1379" s="72"/>
      <c r="H1379" s="73"/>
      <c r="I1379" s="75" t="s">
        <v>58</v>
      </c>
      <c r="J1379" s="70"/>
      <c r="K1379" s="76">
        <v>51410</v>
      </c>
      <c r="L1379" s="77" t="s">
        <v>10</v>
      </c>
      <c r="M1379" s="75" t="s">
        <v>1239</v>
      </c>
      <c r="N1379" s="75" t="s">
        <v>29</v>
      </c>
      <c r="O1379" s="75" t="s">
        <v>1240</v>
      </c>
      <c r="P1379" s="75" t="s">
        <v>31</v>
      </c>
      <c r="Q1379" s="77" t="s">
        <v>9</v>
      </c>
      <c r="R1379" s="77" t="s">
        <v>78</v>
      </c>
    </row>
    <row r="1380" spans="1:18" ht="21.75">
      <c r="A1380" s="89" t="s">
        <v>1667</v>
      </c>
      <c r="B1380" s="89"/>
      <c r="C1380" s="89"/>
      <c r="D1380" s="90"/>
      <c r="E1380" s="91"/>
      <c r="F1380" s="91"/>
      <c r="G1380" s="91"/>
      <c r="H1380" s="92"/>
      <c r="I1380" s="89"/>
      <c r="J1380" s="89"/>
      <c r="K1380" s="91"/>
      <c r="L1380" s="94" t="s">
        <v>16</v>
      </c>
      <c r="M1380" s="95" t="s">
        <v>124</v>
      </c>
      <c r="N1380" s="95" t="s">
        <v>18</v>
      </c>
      <c r="O1380" s="95" t="s">
        <v>89</v>
      </c>
      <c r="P1380" s="95" t="s">
        <v>31</v>
      </c>
      <c r="Q1380" s="94" t="s">
        <v>8</v>
      </c>
      <c r="R1380" s="94" t="s">
        <v>9</v>
      </c>
    </row>
    <row r="1381" spans="1:18" ht="21.75">
      <c r="A1381" s="74">
        <v>493</v>
      </c>
      <c r="B1381" s="75" t="s">
        <v>1988</v>
      </c>
      <c r="C1381" s="75" t="s">
        <v>35</v>
      </c>
      <c r="D1381" s="71">
        <v>39203</v>
      </c>
      <c r="E1381" s="76">
        <v>39203</v>
      </c>
      <c r="F1381" s="76">
        <v>42801</v>
      </c>
      <c r="G1381" s="72"/>
      <c r="H1381" s="73"/>
      <c r="I1381" s="75" t="s">
        <v>58</v>
      </c>
      <c r="J1381" s="70"/>
      <c r="K1381" s="76">
        <v>51410</v>
      </c>
      <c r="L1381" s="77" t="s">
        <v>10</v>
      </c>
      <c r="M1381" s="75" t="s">
        <v>1376</v>
      </c>
      <c r="N1381" s="75" t="s">
        <v>29</v>
      </c>
      <c r="O1381" s="75" t="s">
        <v>112</v>
      </c>
      <c r="P1381" s="75" t="s">
        <v>31</v>
      </c>
      <c r="Q1381" s="77" t="s">
        <v>9</v>
      </c>
      <c r="R1381" s="77" t="s">
        <v>59</v>
      </c>
    </row>
    <row r="1382" spans="1:18" ht="21.75">
      <c r="A1382" s="89" t="s">
        <v>1667</v>
      </c>
      <c r="B1382" s="89"/>
      <c r="C1382" s="89"/>
      <c r="D1382" s="90"/>
      <c r="E1382" s="91"/>
      <c r="F1382" s="91"/>
      <c r="G1382" s="91"/>
      <c r="H1382" s="92"/>
      <c r="I1382" s="89"/>
      <c r="J1382" s="89"/>
      <c r="K1382" s="91"/>
      <c r="L1382" s="94" t="s">
        <v>16</v>
      </c>
      <c r="M1382" s="95" t="s">
        <v>17</v>
      </c>
      <c r="N1382" s="95" t="s">
        <v>18</v>
      </c>
      <c r="O1382" s="95" t="s">
        <v>19</v>
      </c>
      <c r="P1382" s="95" t="s">
        <v>738</v>
      </c>
      <c r="Q1382" s="94" t="s">
        <v>8</v>
      </c>
      <c r="R1382" s="94" t="s">
        <v>9</v>
      </c>
    </row>
    <row r="1383" spans="1:18" ht="21.75">
      <c r="A1383" s="74">
        <v>494</v>
      </c>
      <c r="B1383" s="75" t="s">
        <v>1712</v>
      </c>
      <c r="C1383" s="75" t="s">
        <v>35</v>
      </c>
      <c r="D1383" s="71">
        <v>39265</v>
      </c>
      <c r="E1383" s="76">
        <v>39022</v>
      </c>
      <c r="F1383" s="76">
        <v>41799</v>
      </c>
      <c r="G1383" s="72"/>
      <c r="H1383" s="73"/>
      <c r="I1383" s="75" t="s">
        <v>58</v>
      </c>
      <c r="J1383" s="70"/>
      <c r="K1383" s="76">
        <v>50314</v>
      </c>
      <c r="L1383" s="77" t="s">
        <v>10</v>
      </c>
      <c r="M1383" s="75" t="s">
        <v>1239</v>
      </c>
      <c r="N1383" s="75" t="s">
        <v>29</v>
      </c>
      <c r="O1383" s="75" t="s">
        <v>1240</v>
      </c>
      <c r="P1383" s="75" t="s">
        <v>31</v>
      </c>
      <c r="Q1383" s="77" t="s">
        <v>9</v>
      </c>
      <c r="R1383" s="77" t="s">
        <v>59</v>
      </c>
    </row>
    <row r="1384" spans="1:18" ht="21.75">
      <c r="A1384" s="89" t="s">
        <v>1667</v>
      </c>
      <c r="B1384" s="89"/>
      <c r="C1384" s="89"/>
      <c r="D1384" s="90"/>
      <c r="E1384" s="91"/>
      <c r="F1384" s="91"/>
      <c r="G1384" s="91"/>
      <c r="H1384" s="92"/>
      <c r="I1384" s="89"/>
      <c r="J1384" s="89"/>
      <c r="K1384" s="91"/>
      <c r="L1384" s="94" t="s">
        <v>16</v>
      </c>
      <c r="M1384" s="95" t="s">
        <v>526</v>
      </c>
      <c r="N1384" s="95" t="s">
        <v>69</v>
      </c>
      <c r="O1384" s="95" t="s">
        <v>527</v>
      </c>
      <c r="P1384" s="95" t="s">
        <v>120</v>
      </c>
      <c r="Q1384" s="94" t="s">
        <v>26</v>
      </c>
      <c r="R1384" s="94" t="s">
        <v>41</v>
      </c>
    </row>
    <row r="1385" spans="1:18" ht="21.75">
      <c r="A1385" s="74">
        <v>495</v>
      </c>
      <c r="B1385" s="75" t="s">
        <v>2260</v>
      </c>
      <c r="C1385" s="75" t="s">
        <v>96</v>
      </c>
      <c r="D1385" s="71">
        <v>44014</v>
      </c>
      <c r="E1385" s="76">
        <v>44014</v>
      </c>
      <c r="F1385" s="72"/>
      <c r="G1385" s="72"/>
      <c r="H1385" s="73"/>
      <c r="I1385" s="75" t="s">
        <v>58</v>
      </c>
      <c r="J1385" s="70"/>
      <c r="K1385" s="76">
        <v>49949</v>
      </c>
      <c r="L1385" s="77" t="s">
        <v>3</v>
      </c>
      <c r="M1385" s="75" t="s">
        <v>1895</v>
      </c>
      <c r="N1385" s="75" t="s">
        <v>88</v>
      </c>
      <c r="O1385" s="75" t="s">
        <v>140</v>
      </c>
      <c r="P1385" s="75" t="s">
        <v>697</v>
      </c>
      <c r="Q1385" s="77" t="s">
        <v>495</v>
      </c>
      <c r="R1385" s="77" t="s">
        <v>2360</v>
      </c>
    </row>
    <row r="1386" spans="1:18" ht="21.75">
      <c r="A1386" s="70" t="s">
        <v>1667</v>
      </c>
      <c r="B1386" s="70"/>
      <c r="C1386" s="70"/>
      <c r="D1386" s="71"/>
      <c r="E1386" s="72"/>
      <c r="F1386" s="72"/>
      <c r="G1386" s="72"/>
      <c r="H1386" s="73"/>
      <c r="I1386" s="70"/>
      <c r="J1386" s="70"/>
      <c r="K1386" s="72"/>
      <c r="L1386" s="77" t="s">
        <v>10</v>
      </c>
      <c r="M1386" s="75" t="s">
        <v>138</v>
      </c>
      <c r="N1386" s="75" t="s">
        <v>139</v>
      </c>
      <c r="O1386" s="75" t="s">
        <v>140</v>
      </c>
      <c r="P1386" s="75" t="s">
        <v>697</v>
      </c>
      <c r="Q1386" s="77" t="s">
        <v>72</v>
      </c>
      <c r="R1386" s="77" t="s">
        <v>167</v>
      </c>
    </row>
    <row r="1387" spans="1:18" ht="21.75">
      <c r="A1387" s="89" t="s">
        <v>1667</v>
      </c>
      <c r="B1387" s="89"/>
      <c r="C1387" s="89"/>
      <c r="D1387" s="90"/>
      <c r="E1387" s="91"/>
      <c r="F1387" s="91"/>
      <c r="G1387" s="91"/>
      <c r="H1387" s="92"/>
      <c r="I1387" s="89"/>
      <c r="J1387" s="89"/>
      <c r="K1387" s="91"/>
      <c r="L1387" s="94" t="s">
        <v>16</v>
      </c>
      <c r="M1387" s="95" t="s">
        <v>1943</v>
      </c>
      <c r="N1387" s="95" t="s">
        <v>233</v>
      </c>
      <c r="O1387" s="95" t="s">
        <v>1621</v>
      </c>
      <c r="P1387" s="95" t="s">
        <v>248</v>
      </c>
      <c r="Q1387" s="94" t="s">
        <v>26</v>
      </c>
      <c r="R1387" s="94" t="s">
        <v>41</v>
      </c>
    </row>
    <row r="1388" spans="1:18" ht="21.75">
      <c r="A1388" s="74">
        <v>496</v>
      </c>
      <c r="B1388" s="75" t="s">
        <v>2261</v>
      </c>
      <c r="C1388" s="75" t="s">
        <v>96</v>
      </c>
      <c r="D1388" s="71">
        <v>44013</v>
      </c>
      <c r="E1388" s="76">
        <v>44013</v>
      </c>
      <c r="F1388" s="72"/>
      <c r="G1388" s="72"/>
      <c r="H1388" s="73"/>
      <c r="I1388" s="75" t="s">
        <v>58</v>
      </c>
      <c r="J1388" s="70"/>
      <c r="K1388" s="76">
        <v>52140</v>
      </c>
      <c r="L1388" s="77" t="s">
        <v>3</v>
      </c>
      <c r="M1388" s="75" t="s">
        <v>2264</v>
      </c>
      <c r="N1388" s="75" t="s">
        <v>2425</v>
      </c>
      <c r="O1388" s="75" t="s">
        <v>207</v>
      </c>
      <c r="P1388" s="75" t="s">
        <v>2426</v>
      </c>
      <c r="Q1388" s="77" t="s">
        <v>60</v>
      </c>
      <c r="R1388" s="77" t="s">
        <v>117</v>
      </c>
    </row>
    <row r="1389" spans="1:18" ht="21.75">
      <c r="A1389" s="70" t="s">
        <v>1667</v>
      </c>
      <c r="B1389" s="70"/>
      <c r="C1389" s="70"/>
      <c r="D1389" s="71"/>
      <c r="E1389" s="72"/>
      <c r="F1389" s="72"/>
      <c r="G1389" s="72"/>
      <c r="H1389" s="73"/>
      <c r="I1389" s="70"/>
      <c r="J1389" s="70"/>
      <c r="K1389" s="72"/>
      <c r="L1389" s="77" t="s">
        <v>10</v>
      </c>
      <c r="M1389" s="75" t="s">
        <v>2265</v>
      </c>
      <c r="N1389" s="75" t="s">
        <v>202</v>
      </c>
      <c r="O1389" s="75" t="s">
        <v>207</v>
      </c>
      <c r="P1389" s="75" t="s">
        <v>85</v>
      </c>
      <c r="Q1389" s="77" t="s">
        <v>121</v>
      </c>
      <c r="R1389" s="77" t="s">
        <v>99</v>
      </c>
    </row>
    <row r="1390" spans="1:18" ht="21.75">
      <c r="A1390" s="89" t="s">
        <v>1667</v>
      </c>
      <c r="B1390" s="89"/>
      <c r="C1390" s="89"/>
      <c r="D1390" s="90"/>
      <c r="E1390" s="91"/>
      <c r="F1390" s="91"/>
      <c r="G1390" s="91"/>
      <c r="H1390" s="92"/>
      <c r="I1390" s="89"/>
      <c r="J1390" s="89"/>
      <c r="K1390" s="91"/>
      <c r="L1390" s="94" t="s">
        <v>16</v>
      </c>
      <c r="M1390" s="95" t="s">
        <v>205</v>
      </c>
      <c r="N1390" s="95" t="s">
        <v>206</v>
      </c>
      <c r="O1390" s="95" t="s">
        <v>207</v>
      </c>
      <c r="P1390" s="95" t="s">
        <v>85</v>
      </c>
      <c r="Q1390" s="94" t="s">
        <v>27</v>
      </c>
      <c r="R1390" s="94" t="s">
        <v>59</v>
      </c>
    </row>
    <row r="1391" spans="1:18" ht="21.75">
      <c r="A1391" s="74">
        <v>497</v>
      </c>
      <c r="B1391" s="75" t="s">
        <v>2179</v>
      </c>
      <c r="C1391" s="75" t="s">
        <v>96</v>
      </c>
      <c r="D1391" s="71">
        <v>38869</v>
      </c>
      <c r="E1391" s="76">
        <v>38869</v>
      </c>
      <c r="F1391" s="72"/>
      <c r="G1391" s="72"/>
      <c r="H1391" s="73"/>
      <c r="I1391" s="75" t="s">
        <v>58</v>
      </c>
      <c r="J1391" s="70"/>
      <c r="K1391" s="76">
        <v>50314</v>
      </c>
      <c r="L1391" s="77" t="s">
        <v>3</v>
      </c>
      <c r="M1391" s="75" t="s">
        <v>2181</v>
      </c>
      <c r="N1391" s="75" t="s">
        <v>88</v>
      </c>
      <c r="O1391" s="75" t="s">
        <v>443</v>
      </c>
      <c r="P1391" s="75" t="s">
        <v>31</v>
      </c>
      <c r="Q1391" s="77" t="s">
        <v>60</v>
      </c>
      <c r="R1391" s="77" t="s">
        <v>2042</v>
      </c>
    </row>
    <row r="1392" spans="1:18" ht="21.75">
      <c r="A1392" s="70" t="s">
        <v>1667</v>
      </c>
      <c r="B1392" s="70"/>
      <c r="C1392" s="70"/>
      <c r="D1392" s="71"/>
      <c r="E1392" s="72"/>
      <c r="F1392" s="72"/>
      <c r="G1392" s="72"/>
      <c r="H1392" s="73"/>
      <c r="I1392" s="70"/>
      <c r="J1392" s="70"/>
      <c r="K1392" s="72"/>
      <c r="L1392" s="77" t="s">
        <v>10</v>
      </c>
      <c r="M1392" s="75" t="s">
        <v>421</v>
      </c>
      <c r="N1392" s="75" t="s">
        <v>29</v>
      </c>
      <c r="O1392" s="75" t="s">
        <v>394</v>
      </c>
      <c r="P1392" s="75" t="s">
        <v>31</v>
      </c>
      <c r="Q1392" s="77" t="s">
        <v>8</v>
      </c>
      <c r="R1392" s="77" t="s">
        <v>9</v>
      </c>
    </row>
    <row r="1393" spans="1:18" ht="21.75">
      <c r="A1393" s="89" t="s">
        <v>1667</v>
      </c>
      <c r="B1393" s="89"/>
      <c r="C1393" s="89"/>
      <c r="D1393" s="90"/>
      <c r="E1393" s="91"/>
      <c r="F1393" s="91"/>
      <c r="G1393" s="91"/>
      <c r="H1393" s="92"/>
      <c r="I1393" s="89"/>
      <c r="J1393" s="89"/>
      <c r="K1393" s="91"/>
      <c r="L1393" s="94" t="s">
        <v>16</v>
      </c>
      <c r="M1393" s="95" t="s">
        <v>422</v>
      </c>
      <c r="N1393" s="95" t="s">
        <v>18</v>
      </c>
      <c r="O1393" s="95" t="s">
        <v>423</v>
      </c>
      <c r="P1393" s="95" t="s">
        <v>120</v>
      </c>
      <c r="Q1393" s="94" t="s">
        <v>79</v>
      </c>
      <c r="R1393" s="94" t="s">
        <v>8</v>
      </c>
    </row>
    <row r="1394" spans="1:18" ht="21.75">
      <c r="A1394" s="74">
        <v>498</v>
      </c>
      <c r="B1394" s="75" t="s">
        <v>2427</v>
      </c>
      <c r="C1394" s="75" t="s">
        <v>96</v>
      </c>
      <c r="D1394" s="71">
        <v>40912</v>
      </c>
      <c r="E1394" s="76">
        <v>40912</v>
      </c>
      <c r="F1394" s="72"/>
      <c r="G1394" s="72"/>
      <c r="H1394" s="73"/>
      <c r="I1394" s="75" t="s">
        <v>58</v>
      </c>
      <c r="J1394" s="70"/>
      <c r="K1394" s="76">
        <v>52871</v>
      </c>
      <c r="L1394" s="77" t="s">
        <v>3</v>
      </c>
      <c r="M1394" s="75" t="s">
        <v>2428</v>
      </c>
      <c r="N1394" s="75" t="s">
        <v>88</v>
      </c>
      <c r="O1394" s="75" t="s">
        <v>2429</v>
      </c>
      <c r="P1394" s="75" t="s">
        <v>311</v>
      </c>
      <c r="Q1394" s="77" t="s">
        <v>1768</v>
      </c>
      <c r="R1394" s="77" t="s">
        <v>2313</v>
      </c>
    </row>
    <row r="1395" spans="1:18" ht="21.75">
      <c r="A1395" s="70" t="s">
        <v>1667</v>
      </c>
      <c r="B1395" s="70"/>
      <c r="C1395" s="70"/>
      <c r="D1395" s="71"/>
      <c r="E1395" s="72"/>
      <c r="F1395" s="72"/>
      <c r="G1395" s="72"/>
      <c r="H1395" s="73"/>
      <c r="I1395" s="70"/>
      <c r="J1395" s="70"/>
      <c r="K1395" s="72"/>
      <c r="L1395" s="77" t="s">
        <v>10</v>
      </c>
      <c r="M1395" s="75" t="s">
        <v>1990</v>
      </c>
      <c r="N1395" s="75" t="s">
        <v>1892</v>
      </c>
      <c r="O1395" s="75" t="s">
        <v>1991</v>
      </c>
      <c r="P1395" s="75" t="s">
        <v>1992</v>
      </c>
      <c r="Q1395" s="77" t="s">
        <v>121</v>
      </c>
      <c r="R1395" s="77" t="s">
        <v>72</v>
      </c>
    </row>
    <row r="1396" spans="1:18" ht="21.75">
      <c r="A1396" s="89" t="s">
        <v>1667</v>
      </c>
      <c r="B1396" s="89"/>
      <c r="C1396" s="89"/>
      <c r="D1396" s="90"/>
      <c r="E1396" s="91"/>
      <c r="F1396" s="91"/>
      <c r="G1396" s="91"/>
      <c r="H1396" s="92"/>
      <c r="I1396" s="89"/>
      <c r="J1396" s="89"/>
      <c r="K1396" s="91"/>
      <c r="L1396" s="94" t="s">
        <v>16</v>
      </c>
      <c r="M1396" s="95" t="s">
        <v>480</v>
      </c>
      <c r="N1396" s="95" t="s">
        <v>18</v>
      </c>
      <c r="O1396" s="95" t="s">
        <v>479</v>
      </c>
      <c r="P1396" s="95" t="s">
        <v>31</v>
      </c>
      <c r="Q1396" s="94" t="s">
        <v>27</v>
      </c>
      <c r="R1396" s="94" t="s">
        <v>59</v>
      </c>
    </row>
    <row r="1397" spans="1:18" ht="21.75">
      <c r="A1397" s="74">
        <v>499</v>
      </c>
      <c r="B1397" s="75" t="s">
        <v>2180</v>
      </c>
      <c r="C1397" s="75" t="s">
        <v>96</v>
      </c>
      <c r="D1397" s="71">
        <v>39142</v>
      </c>
      <c r="E1397" s="76">
        <v>39142</v>
      </c>
      <c r="F1397" s="72"/>
      <c r="G1397" s="72"/>
      <c r="H1397" s="73"/>
      <c r="I1397" s="75" t="s">
        <v>58</v>
      </c>
      <c r="J1397" s="70"/>
      <c r="K1397" s="76">
        <v>52505</v>
      </c>
      <c r="L1397" s="77" t="s">
        <v>3</v>
      </c>
      <c r="M1397" s="75" t="s">
        <v>1760</v>
      </c>
      <c r="N1397" s="75" t="s">
        <v>88</v>
      </c>
      <c r="O1397" s="75" t="s">
        <v>222</v>
      </c>
      <c r="P1397" s="75" t="s">
        <v>579</v>
      </c>
      <c r="Q1397" s="77" t="s">
        <v>117</v>
      </c>
      <c r="R1397" s="77" t="s">
        <v>2042</v>
      </c>
    </row>
    <row r="1398" spans="1:18" ht="21.75">
      <c r="A1398" s="70" t="s">
        <v>1667</v>
      </c>
      <c r="B1398" s="70"/>
      <c r="C1398" s="70"/>
      <c r="D1398" s="71"/>
      <c r="E1398" s="72"/>
      <c r="F1398" s="72"/>
      <c r="G1398" s="72"/>
      <c r="H1398" s="73"/>
      <c r="I1398" s="70"/>
      <c r="J1398" s="70"/>
      <c r="K1398" s="72"/>
      <c r="L1398" s="77" t="s">
        <v>10</v>
      </c>
      <c r="M1398" s="75" t="s">
        <v>1650</v>
      </c>
      <c r="N1398" s="75" t="s">
        <v>139</v>
      </c>
      <c r="O1398" s="70"/>
      <c r="P1398" s="75" t="s">
        <v>85</v>
      </c>
      <c r="Q1398" s="77" t="s">
        <v>194</v>
      </c>
      <c r="R1398" s="77" t="s">
        <v>59</v>
      </c>
    </row>
    <row r="1399" spans="1:18" ht="21.75">
      <c r="A1399" s="89" t="s">
        <v>1667</v>
      </c>
      <c r="B1399" s="89"/>
      <c r="C1399" s="89"/>
      <c r="D1399" s="90"/>
      <c r="E1399" s="91"/>
      <c r="F1399" s="91"/>
      <c r="G1399" s="91"/>
      <c r="H1399" s="92"/>
      <c r="I1399" s="89"/>
      <c r="J1399" s="89"/>
      <c r="K1399" s="91"/>
      <c r="L1399" s="94" t="s">
        <v>16</v>
      </c>
      <c r="M1399" s="95" t="s">
        <v>210</v>
      </c>
      <c r="N1399" s="95" t="s">
        <v>199</v>
      </c>
      <c r="O1399" s="95" t="s">
        <v>211</v>
      </c>
      <c r="P1399" s="95" t="s">
        <v>120</v>
      </c>
      <c r="Q1399" s="94" t="s">
        <v>27</v>
      </c>
      <c r="R1399" s="94" t="s">
        <v>194</v>
      </c>
    </row>
    <row r="1400" spans="1:18" ht="21.75">
      <c r="A1400" s="74">
        <v>500</v>
      </c>
      <c r="B1400" s="75" t="s">
        <v>1337</v>
      </c>
      <c r="C1400" s="75" t="s">
        <v>96</v>
      </c>
      <c r="D1400" s="71">
        <v>38443</v>
      </c>
      <c r="E1400" s="76">
        <v>38443</v>
      </c>
      <c r="F1400" s="72"/>
      <c r="G1400" s="72"/>
      <c r="H1400" s="73"/>
      <c r="I1400" s="75" t="s">
        <v>58</v>
      </c>
      <c r="J1400" s="70"/>
      <c r="K1400" s="76">
        <v>51410</v>
      </c>
      <c r="L1400" s="77" t="s">
        <v>3</v>
      </c>
      <c r="M1400" s="75" t="s">
        <v>1922</v>
      </c>
      <c r="N1400" s="75" t="s">
        <v>1891</v>
      </c>
      <c r="O1400" s="75" t="s">
        <v>148</v>
      </c>
      <c r="P1400" s="75" t="s">
        <v>550</v>
      </c>
      <c r="Q1400" s="77" t="s">
        <v>99</v>
      </c>
      <c r="R1400" s="77" t="s">
        <v>73</v>
      </c>
    </row>
    <row r="1401" spans="1:18" ht="21.75">
      <c r="A1401" s="70" t="s">
        <v>1667</v>
      </c>
      <c r="B1401" s="70"/>
      <c r="C1401" s="70"/>
      <c r="D1401" s="71"/>
      <c r="E1401" s="72"/>
      <c r="F1401" s="72"/>
      <c r="G1401" s="72"/>
      <c r="H1401" s="73"/>
      <c r="I1401" s="70"/>
      <c r="J1401" s="70"/>
      <c r="K1401" s="72"/>
      <c r="L1401" s="77" t="s">
        <v>10</v>
      </c>
      <c r="M1401" s="75" t="s">
        <v>518</v>
      </c>
      <c r="N1401" s="75" t="s">
        <v>126</v>
      </c>
      <c r="O1401" s="75" t="s">
        <v>519</v>
      </c>
      <c r="P1401" s="75" t="s">
        <v>120</v>
      </c>
      <c r="Q1401" s="77" t="s">
        <v>27</v>
      </c>
      <c r="R1401" s="77" t="s">
        <v>194</v>
      </c>
    </row>
    <row r="1402" spans="1:18" ht="21.75">
      <c r="A1402" s="89" t="s">
        <v>1667</v>
      </c>
      <c r="B1402" s="89"/>
      <c r="C1402" s="89"/>
      <c r="D1402" s="90"/>
      <c r="E1402" s="91"/>
      <c r="F1402" s="91"/>
      <c r="G1402" s="91"/>
      <c r="H1402" s="92"/>
      <c r="I1402" s="89"/>
      <c r="J1402" s="89"/>
      <c r="K1402" s="91"/>
      <c r="L1402" s="94" t="s">
        <v>16</v>
      </c>
      <c r="M1402" s="95" t="s">
        <v>533</v>
      </c>
      <c r="N1402" s="95" t="s">
        <v>199</v>
      </c>
      <c r="O1402" s="95" t="s">
        <v>534</v>
      </c>
      <c r="P1402" s="95" t="s">
        <v>120</v>
      </c>
      <c r="Q1402" s="94" t="s">
        <v>41</v>
      </c>
      <c r="R1402" s="94" t="s">
        <v>27</v>
      </c>
    </row>
    <row r="1403" spans="1:18" ht="21.75">
      <c r="A1403" s="74">
        <v>501</v>
      </c>
      <c r="B1403" s="75" t="s">
        <v>1761</v>
      </c>
      <c r="C1403" s="75" t="s">
        <v>96</v>
      </c>
      <c r="D1403" s="71">
        <v>40088</v>
      </c>
      <c r="E1403" s="76">
        <v>39904</v>
      </c>
      <c r="F1403" s="72"/>
      <c r="G1403" s="72"/>
      <c r="H1403" s="73"/>
      <c r="I1403" s="75" t="s">
        <v>58</v>
      </c>
      <c r="J1403" s="70"/>
      <c r="K1403" s="76">
        <v>51410</v>
      </c>
      <c r="L1403" s="77" t="s">
        <v>3</v>
      </c>
      <c r="M1403" s="75" t="s">
        <v>1402</v>
      </c>
      <c r="N1403" s="75" t="s">
        <v>88</v>
      </c>
      <c r="O1403" s="75" t="s">
        <v>1403</v>
      </c>
      <c r="P1403" s="75" t="s">
        <v>120</v>
      </c>
      <c r="Q1403" s="77" t="s">
        <v>72</v>
      </c>
      <c r="R1403" s="77" t="s">
        <v>495</v>
      </c>
    </row>
    <row r="1404" spans="1:18" ht="21.75">
      <c r="A1404" s="70" t="s">
        <v>1667</v>
      </c>
      <c r="B1404" s="70"/>
      <c r="C1404" s="70"/>
      <c r="D1404" s="71"/>
      <c r="E1404" s="72"/>
      <c r="F1404" s="72"/>
      <c r="G1404" s="72"/>
      <c r="H1404" s="73"/>
      <c r="I1404" s="70"/>
      <c r="J1404" s="70"/>
      <c r="K1404" s="72"/>
      <c r="L1404" s="77" t="s">
        <v>10</v>
      </c>
      <c r="M1404" s="75" t="s">
        <v>1663</v>
      </c>
      <c r="N1404" s="75" t="s">
        <v>1339</v>
      </c>
      <c r="O1404" s="70"/>
      <c r="P1404" s="75" t="s">
        <v>85</v>
      </c>
      <c r="Q1404" s="77" t="s">
        <v>78</v>
      </c>
      <c r="R1404" s="77" t="s">
        <v>121</v>
      </c>
    </row>
    <row r="1405" spans="1:18" ht="21.75">
      <c r="A1405" s="89" t="s">
        <v>1667</v>
      </c>
      <c r="B1405" s="89"/>
      <c r="C1405" s="89"/>
      <c r="D1405" s="90"/>
      <c r="E1405" s="91"/>
      <c r="F1405" s="91"/>
      <c r="G1405" s="91"/>
      <c r="H1405" s="92"/>
      <c r="I1405" s="89"/>
      <c r="J1405" s="89"/>
      <c r="K1405" s="91"/>
      <c r="L1405" s="94" t="s">
        <v>16</v>
      </c>
      <c r="M1405" s="95" t="s">
        <v>1357</v>
      </c>
      <c r="N1405" s="95" t="s">
        <v>18</v>
      </c>
      <c r="O1405" s="95" t="s">
        <v>1358</v>
      </c>
      <c r="P1405" s="95" t="s">
        <v>231</v>
      </c>
      <c r="Q1405" s="94" t="s">
        <v>41</v>
      </c>
      <c r="R1405" s="94" t="s">
        <v>194</v>
      </c>
    </row>
    <row r="1406" spans="1:18" ht="21.75">
      <c r="A1406" s="74">
        <v>502</v>
      </c>
      <c r="B1406" s="75" t="s">
        <v>1425</v>
      </c>
      <c r="C1406" s="75" t="s">
        <v>96</v>
      </c>
      <c r="D1406" s="71">
        <v>36800</v>
      </c>
      <c r="E1406" s="76">
        <v>36800</v>
      </c>
      <c r="F1406" s="72"/>
      <c r="G1406" s="72"/>
      <c r="H1406" s="73"/>
      <c r="I1406" s="75" t="s">
        <v>58</v>
      </c>
      <c r="J1406" s="70"/>
      <c r="K1406" s="76">
        <v>47392</v>
      </c>
      <c r="L1406" s="77" t="s">
        <v>3</v>
      </c>
      <c r="M1406" s="75" t="s">
        <v>555</v>
      </c>
      <c r="N1406" s="75" t="s">
        <v>1884</v>
      </c>
      <c r="O1406" s="75" t="s">
        <v>556</v>
      </c>
      <c r="P1406" s="75" t="s">
        <v>13</v>
      </c>
      <c r="Q1406" s="77" t="s">
        <v>121</v>
      </c>
      <c r="R1406" s="77" t="s">
        <v>60</v>
      </c>
    </row>
    <row r="1407" spans="1:18" ht="21.75">
      <c r="A1407" s="70" t="s">
        <v>1667</v>
      </c>
      <c r="B1407" s="70"/>
      <c r="C1407" s="70"/>
      <c r="D1407" s="71"/>
      <c r="E1407" s="72"/>
      <c r="F1407" s="72"/>
      <c r="G1407" s="72"/>
      <c r="H1407" s="73"/>
      <c r="I1407" s="70"/>
      <c r="J1407" s="70"/>
      <c r="K1407" s="72"/>
      <c r="L1407" s="77" t="s">
        <v>10</v>
      </c>
      <c r="M1407" s="75" t="s">
        <v>1121</v>
      </c>
      <c r="N1407" s="75" t="s">
        <v>609</v>
      </c>
      <c r="O1407" s="75" t="s">
        <v>1122</v>
      </c>
      <c r="P1407" s="75" t="s">
        <v>7</v>
      </c>
      <c r="Q1407" s="77" t="s">
        <v>40</v>
      </c>
      <c r="R1407" s="77" t="s">
        <v>8</v>
      </c>
    </row>
    <row r="1408" spans="1:18" ht="21.75">
      <c r="A1408" s="89" t="s">
        <v>1667</v>
      </c>
      <c r="B1408" s="89"/>
      <c r="C1408" s="89"/>
      <c r="D1408" s="90"/>
      <c r="E1408" s="91"/>
      <c r="F1408" s="91"/>
      <c r="G1408" s="91"/>
      <c r="H1408" s="92"/>
      <c r="I1408" s="89"/>
      <c r="J1408" s="89"/>
      <c r="K1408" s="91"/>
      <c r="L1408" s="94" t="s">
        <v>16</v>
      </c>
      <c r="M1408" s="95" t="s">
        <v>368</v>
      </c>
      <c r="N1408" s="95" t="s">
        <v>43</v>
      </c>
      <c r="O1408" s="95" t="s">
        <v>369</v>
      </c>
      <c r="P1408" s="95" t="s">
        <v>45</v>
      </c>
      <c r="Q1408" s="94" t="s">
        <v>57</v>
      </c>
      <c r="R1408" s="94" t="s">
        <v>54</v>
      </c>
    </row>
    <row r="1409" spans="1:18" ht="21.75">
      <c r="A1409" s="74">
        <v>503</v>
      </c>
      <c r="B1409" s="75" t="s">
        <v>1340</v>
      </c>
      <c r="C1409" s="75" t="s">
        <v>96</v>
      </c>
      <c r="D1409" s="71">
        <v>38474</v>
      </c>
      <c r="E1409" s="76">
        <v>38474</v>
      </c>
      <c r="F1409" s="72"/>
      <c r="G1409" s="72"/>
      <c r="H1409" s="73"/>
      <c r="I1409" s="75" t="s">
        <v>58</v>
      </c>
      <c r="J1409" s="70"/>
      <c r="K1409" s="76">
        <v>48853</v>
      </c>
      <c r="L1409" s="77" t="s">
        <v>3</v>
      </c>
      <c r="M1409" s="75" t="s">
        <v>113</v>
      </c>
      <c r="N1409" s="75" t="s">
        <v>1884</v>
      </c>
      <c r="O1409" s="75" t="s">
        <v>12</v>
      </c>
      <c r="P1409" s="75" t="s">
        <v>13</v>
      </c>
      <c r="Q1409" s="77" t="s">
        <v>121</v>
      </c>
      <c r="R1409" s="77" t="s">
        <v>167</v>
      </c>
    </row>
    <row r="1410" spans="1:18" ht="21.75">
      <c r="A1410" s="70" t="s">
        <v>1667</v>
      </c>
      <c r="B1410" s="70"/>
      <c r="C1410" s="70"/>
      <c r="D1410" s="71"/>
      <c r="E1410" s="72"/>
      <c r="F1410" s="72"/>
      <c r="G1410" s="72"/>
      <c r="H1410" s="73"/>
      <c r="I1410" s="70"/>
      <c r="J1410" s="70"/>
      <c r="K1410" s="72"/>
      <c r="L1410" s="77" t="s">
        <v>10</v>
      </c>
      <c r="M1410" s="75" t="s">
        <v>28</v>
      </c>
      <c r="N1410" s="75" t="s">
        <v>29</v>
      </c>
      <c r="O1410" s="75" t="s">
        <v>30</v>
      </c>
      <c r="P1410" s="75" t="s">
        <v>31</v>
      </c>
      <c r="Q1410" s="77" t="s">
        <v>40</v>
      </c>
      <c r="R1410" s="77" t="s">
        <v>9</v>
      </c>
    </row>
    <row r="1411" spans="1:18" ht="21.75">
      <c r="A1411" s="89" t="s">
        <v>1667</v>
      </c>
      <c r="B1411" s="89"/>
      <c r="C1411" s="89"/>
      <c r="D1411" s="90"/>
      <c r="E1411" s="91"/>
      <c r="F1411" s="91"/>
      <c r="G1411" s="91"/>
      <c r="H1411" s="92"/>
      <c r="I1411" s="89"/>
      <c r="J1411" s="89"/>
      <c r="K1411" s="91"/>
      <c r="L1411" s="94" t="s">
        <v>16</v>
      </c>
      <c r="M1411" s="95" t="s">
        <v>93</v>
      </c>
      <c r="N1411" s="95" t="s">
        <v>18</v>
      </c>
      <c r="O1411" s="95" t="s">
        <v>94</v>
      </c>
      <c r="P1411" s="95" t="s">
        <v>1989</v>
      </c>
      <c r="Q1411" s="94" t="s">
        <v>79</v>
      </c>
      <c r="R1411" s="94" t="s">
        <v>40</v>
      </c>
    </row>
    <row r="1412" spans="1:18" ht="21.75">
      <c r="A1412" s="74">
        <v>504</v>
      </c>
      <c r="B1412" s="75" t="s">
        <v>1341</v>
      </c>
      <c r="C1412" s="75" t="s">
        <v>96</v>
      </c>
      <c r="D1412" s="71">
        <v>42248</v>
      </c>
      <c r="E1412" s="76">
        <v>42248</v>
      </c>
      <c r="F1412" s="72"/>
      <c r="G1412" s="72"/>
      <c r="H1412" s="73"/>
      <c r="I1412" s="75" t="s">
        <v>58</v>
      </c>
      <c r="J1412" s="70"/>
      <c r="K1412" s="76">
        <v>52505</v>
      </c>
      <c r="L1412" s="77" t="s">
        <v>3</v>
      </c>
      <c r="M1412" s="75" t="s">
        <v>1342</v>
      </c>
      <c r="N1412" s="75" t="s">
        <v>88</v>
      </c>
      <c r="O1412" s="75" t="s">
        <v>1343</v>
      </c>
      <c r="P1412" s="75" t="s">
        <v>120</v>
      </c>
      <c r="Q1412" s="77" t="s">
        <v>109</v>
      </c>
      <c r="R1412" s="77" t="s">
        <v>117</v>
      </c>
    </row>
    <row r="1413" spans="1:18" ht="21.75">
      <c r="A1413" s="70" t="s">
        <v>1667</v>
      </c>
      <c r="B1413" s="70"/>
      <c r="C1413" s="70"/>
      <c r="D1413" s="71"/>
      <c r="E1413" s="72"/>
      <c r="F1413" s="72"/>
      <c r="G1413" s="72"/>
      <c r="H1413" s="73"/>
      <c r="I1413" s="70"/>
      <c r="J1413" s="70"/>
      <c r="K1413" s="72"/>
      <c r="L1413" s="77" t="s">
        <v>10</v>
      </c>
      <c r="M1413" s="75" t="s">
        <v>1344</v>
      </c>
      <c r="N1413" s="75" t="s">
        <v>29</v>
      </c>
      <c r="O1413" s="75" t="s">
        <v>1345</v>
      </c>
      <c r="P1413" s="75" t="s">
        <v>697</v>
      </c>
      <c r="Q1413" s="77" t="s">
        <v>121</v>
      </c>
      <c r="R1413" s="77" t="s">
        <v>72</v>
      </c>
    </row>
    <row r="1414" spans="1:18" ht="21.75">
      <c r="A1414" s="89" t="s">
        <v>1667</v>
      </c>
      <c r="B1414" s="89"/>
      <c r="C1414" s="89"/>
      <c r="D1414" s="90"/>
      <c r="E1414" s="91"/>
      <c r="F1414" s="91"/>
      <c r="G1414" s="91"/>
      <c r="H1414" s="92"/>
      <c r="I1414" s="89"/>
      <c r="J1414" s="89"/>
      <c r="K1414" s="91"/>
      <c r="L1414" s="94" t="s">
        <v>16</v>
      </c>
      <c r="M1414" s="95" t="s">
        <v>1346</v>
      </c>
      <c r="N1414" s="95" t="s">
        <v>18</v>
      </c>
      <c r="O1414" s="95" t="s">
        <v>1347</v>
      </c>
      <c r="P1414" s="95" t="s">
        <v>697</v>
      </c>
      <c r="Q1414" s="94" t="s">
        <v>27</v>
      </c>
      <c r="R1414" s="94" t="s">
        <v>59</v>
      </c>
    </row>
    <row r="1415" spans="1:18" ht="21.75">
      <c r="A1415" s="74">
        <v>505</v>
      </c>
      <c r="B1415" s="75" t="s">
        <v>2430</v>
      </c>
      <c r="C1415" s="75" t="s">
        <v>96</v>
      </c>
      <c r="D1415" s="71">
        <v>40224</v>
      </c>
      <c r="E1415" s="76">
        <v>44470</v>
      </c>
      <c r="F1415" s="72"/>
      <c r="G1415" s="72"/>
      <c r="H1415" s="73"/>
      <c r="I1415" s="75" t="s">
        <v>58</v>
      </c>
      <c r="J1415" s="70"/>
      <c r="K1415" s="76">
        <v>53236</v>
      </c>
      <c r="L1415" s="77" t="s">
        <v>3</v>
      </c>
      <c r="M1415" s="75" t="s">
        <v>2431</v>
      </c>
      <c r="N1415" s="75" t="s">
        <v>1884</v>
      </c>
      <c r="O1415" s="75" t="s">
        <v>2432</v>
      </c>
      <c r="P1415" s="75" t="s">
        <v>926</v>
      </c>
      <c r="Q1415" s="77" t="s">
        <v>60</v>
      </c>
      <c r="R1415" s="77" t="s">
        <v>2042</v>
      </c>
    </row>
    <row r="1416" spans="1:18" ht="21.75">
      <c r="A1416" s="70" t="s">
        <v>1667</v>
      </c>
      <c r="B1416" s="70"/>
      <c r="C1416" s="70"/>
      <c r="D1416" s="71"/>
      <c r="E1416" s="72"/>
      <c r="F1416" s="72"/>
      <c r="G1416" s="72"/>
      <c r="H1416" s="73"/>
      <c r="I1416" s="70"/>
      <c r="J1416" s="70"/>
      <c r="K1416" s="72"/>
      <c r="L1416" s="77" t="s">
        <v>10</v>
      </c>
      <c r="M1416" s="75" t="s">
        <v>2433</v>
      </c>
      <c r="N1416" s="75" t="s">
        <v>246</v>
      </c>
      <c r="O1416" s="75" t="s">
        <v>2434</v>
      </c>
      <c r="P1416" s="75" t="s">
        <v>248</v>
      </c>
      <c r="Q1416" s="77" t="s">
        <v>99</v>
      </c>
      <c r="R1416" s="77" t="s">
        <v>60</v>
      </c>
    </row>
    <row r="1417" spans="1:18" ht="21.75">
      <c r="A1417" s="89" t="s">
        <v>1667</v>
      </c>
      <c r="B1417" s="89"/>
      <c r="C1417" s="89"/>
      <c r="D1417" s="90"/>
      <c r="E1417" s="91"/>
      <c r="F1417" s="91"/>
      <c r="G1417" s="91"/>
      <c r="H1417" s="92"/>
      <c r="I1417" s="89"/>
      <c r="J1417" s="89"/>
      <c r="K1417" s="91"/>
      <c r="L1417" s="94" t="s">
        <v>16</v>
      </c>
      <c r="M1417" s="95" t="s">
        <v>350</v>
      </c>
      <c r="N1417" s="95" t="s">
        <v>69</v>
      </c>
      <c r="O1417" s="95" t="s">
        <v>351</v>
      </c>
      <c r="P1417" s="95" t="s">
        <v>85</v>
      </c>
      <c r="Q1417" s="94" t="s">
        <v>194</v>
      </c>
      <c r="R1417" s="94" t="s">
        <v>121</v>
      </c>
    </row>
    <row r="1418" spans="1:18" ht="21.75">
      <c r="A1418" s="74">
        <v>506</v>
      </c>
      <c r="B1418" s="75" t="s">
        <v>2262</v>
      </c>
      <c r="C1418" s="75" t="s">
        <v>96</v>
      </c>
      <c r="D1418" s="71">
        <v>39722</v>
      </c>
      <c r="E1418" s="76">
        <v>39722</v>
      </c>
      <c r="F1418" s="72"/>
      <c r="G1418" s="72"/>
      <c r="H1418" s="73"/>
      <c r="I1418" s="75" t="s">
        <v>58</v>
      </c>
      <c r="J1418" s="70"/>
      <c r="K1418" s="76">
        <v>52505</v>
      </c>
      <c r="L1418" s="77" t="s">
        <v>3</v>
      </c>
      <c r="M1418" s="75" t="s">
        <v>1543</v>
      </c>
      <c r="N1418" s="75" t="s">
        <v>88</v>
      </c>
      <c r="O1418" s="75" t="s">
        <v>977</v>
      </c>
      <c r="P1418" s="75" t="s">
        <v>106</v>
      </c>
      <c r="Q1418" s="77" t="s">
        <v>117</v>
      </c>
      <c r="R1418" s="77" t="s">
        <v>2313</v>
      </c>
    </row>
    <row r="1419" spans="1:18" ht="21.75">
      <c r="A1419" s="70" t="s">
        <v>1667</v>
      </c>
      <c r="B1419" s="70"/>
      <c r="C1419" s="70"/>
      <c r="D1419" s="71"/>
      <c r="E1419" s="72"/>
      <c r="F1419" s="72"/>
      <c r="G1419" s="72"/>
      <c r="H1419" s="73"/>
      <c r="I1419" s="70"/>
      <c r="J1419" s="70"/>
      <c r="K1419" s="72"/>
      <c r="L1419" s="77" t="s">
        <v>10</v>
      </c>
      <c r="M1419" s="75" t="s">
        <v>1365</v>
      </c>
      <c r="N1419" s="75" t="s">
        <v>1366</v>
      </c>
      <c r="O1419" s="75" t="s">
        <v>1367</v>
      </c>
      <c r="P1419" s="75" t="s">
        <v>7</v>
      </c>
      <c r="Q1419" s="77" t="s">
        <v>78</v>
      </c>
      <c r="R1419" s="77" t="s">
        <v>121</v>
      </c>
    </row>
    <row r="1420" spans="1:18" ht="21.75">
      <c r="A1420" s="89" t="s">
        <v>1667</v>
      </c>
      <c r="B1420" s="89"/>
      <c r="C1420" s="89"/>
      <c r="D1420" s="90"/>
      <c r="E1420" s="91"/>
      <c r="F1420" s="91"/>
      <c r="G1420" s="91"/>
      <c r="H1420" s="92"/>
      <c r="I1420" s="89"/>
      <c r="J1420" s="89"/>
      <c r="K1420" s="91"/>
      <c r="L1420" s="94" t="s">
        <v>16</v>
      </c>
      <c r="M1420" s="95" t="s">
        <v>297</v>
      </c>
      <c r="N1420" s="95" t="s">
        <v>238</v>
      </c>
      <c r="O1420" s="95" t="s">
        <v>177</v>
      </c>
      <c r="P1420" s="95" t="s">
        <v>120</v>
      </c>
      <c r="Q1420" s="94" t="s">
        <v>64</v>
      </c>
      <c r="R1420" s="94" t="s">
        <v>78</v>
      </c>
    </row>
    <row r="1421" spans="1:18" ht="21.75">
      <c r="A1421" s="74">
        <v>507</v>
      </c>
      <c r="B1421" s="75" t="s">
        <v>1348</v>
      </c>
      <c r="C1421" s="75" t="s">
        <v>96</v>
      </c>
      <c r="D1421" s="71">
        <v>42065</v>
      </c>
      <c r="E1421" s="76">
        <v>42065</v>
      </c>
      <c r="F1421" s="72"/>
      <c r="G1421" s="72"/>
      <c r="H1421" s="73"/>
      <c r="I1421" s="75" t="s">
        <v>58</v>
      </c>
      <c r="J1421" s="70"/>
      <c r="K1421" s="76">
        <v>51775</v>
      </c>
      <c r="L1421" s="77" t="s">
        <v>3</v>
      </c>
      <c r="M1421" s="75" t="s">
        <v>426</v>
      </c>
      <c r="N1421" s="75" t="s">
        <v>5</v>
      </c>
      <c r="O1421" s="75" t="s">
        <v>377</v>
      </c>
      <c r="P1421" s="75" t="s">
        <v>120</v>
      </c>
      <c r="Q1421" s="77" t="s">
        <v>59</v>
      </c>
      <c r="R1421" s="77" t="s">
        <v>60</v>
      </c>
    </row>
    <row r="1422" spans="1:18" ht="21.75">
      <c r="A1422" s="70" t="s">
        <v>1667</v>
      </c>
      <c r="B1422" s="70"/>
      <c r="C1422" s="70"/>
      <c r="D1422" s="71"/>
      <c r="E1422" s="72"/>
      <c r="F1422" s="72"/>
      <c r="G1422" s="72"/>
      <c r="H1422" s="73"/>
      <c r="I1422" s="70"/>
      <c r="J1422" s="70"/>
      <c r="K1422" s="72"/>
      <c r="L1422" s="77" t="s">
        <v>10</v>
      </c>
      <c r="M1422" s="75" t="s">
        <v>425</v>
      </c>
      <c r="N1422" s="75" t="s">
        <v>29</v>
      </c>
      <c r="O1422" s="75" t="s">
        <v>377</v>
      </c>
      <c r="P1422" s="75" t="s">
        <v>120</v>
      </c>
      <c r="Q1422" s="77" t="s">
        <v>27</v>
      </c>
      <c r="R1422" s="77" t="s">
        <v>59</v>
      </c>
    </row>
    <row r="1423" spans="1:18" ht="21.75">
      <c r="A1423" s="89" t="s">
        <v>1667</v>
      </c>
      <c r="B1423" s="89"/>
      <c r="C1423" s="89"/>
      <c r="D1423" s="90"/>
      <c r="E1423" s="91"/>
      <c r="F1423" s="91"/>
      <c r="G1423" s="91"/>
      <c r="H1423" s="92"/>
      <c r="I1423" s="89"/>
      <c r="J1423" s="89"/>
      <c r="K1423" s="91"/>
      <c r="L1423" s="94" t="s">
        <v>16</v>
      </c>
      <c r="M1423" s="95" t="s">
        <v>1349</v>
      </c>
      <c r="N1423" s="95" t="s">
        <v>18</v>
      </c>
      <c r="O1423" s="95" t="s">
        <v>511</v>
      </c>
      <c r="P1423" s="95" t="s">
        <v>120</v>
      </c>
      <c r="Q1423" s="94" t="s">
        <v>41</v>
      </c>
      <c r="R1423" s="94" t="s">
        <v>27</v>
      </c>
    </row>
    <row r="1424" spans="1:18" ht="21.75">
      <c r="A1424" s="74">
        <v>508</v>
      </c>
      <c r="B1424" s="75" t="s">
        <v>1350</v>
      </c>
      <c r="C1424" s="75" t="s">
        <v>96</v>
      </c>
      <c r="D1424" s="71">
        <v>38215</v>
      </c>
      <c r="E1424" s="76">
        <v>38215</v>
      </c>
      <c r="F1424" s="72"/>
      <c r="G1424" s="72"/>
      <c r="H1424" s="73"/>
      <c r="I1424" s="75" t="s">
        <v>58</v>
      </c>
      <c r="J1424" s="70"/>
      <c r="K1424" s="76">
        <v>46296</v>
      </c>
      <c r="L1424" s="77" t="s">
        <v>3</v>
      </c>
      <c r="M1424" s="75" t="s">
        <v>539</v>
      </c>
      <c r="N1424" s="75" t="s">
        <v>88</v>
      </c>
      <c r="O1424" s="75" t="s">
        <v>540</v>
      </c>
      <c r="P1424" s="75" t="s">
        <v>120</v>
      </c>
      <c r="Q1424" s="77" t="s">
        <v>99</v>
      </c>
      <c r="R1424" s="77" t="s">
        <v>73</v>
      </c>
    </row>
    <row r="1425" spans="1:18" ht="21.75">
      <c r="A1425" s="70" t="s">
        <v>1667</v>
      </c>
      <c r="B1425" s="70"/>
      <c r="C1425" s="70"/>
      <c r="D1425" s="71"/>
      <c r="E1425" s="72"/>
      <c r="F1425" s="72"/>
      <c r="G1425" s="72"/>
      <c r="H1425" s="73"/>
      <c r="I1425" s="70"/>
      <c r="J1425" s="70"/>
      <c r="K1425" s="72"/>
      <c r="L1425" s="77" t="s">
        <v>10</v>
      </c>
      <c r="M1425" s="75" t="s">
        <v>403</v>
      </c>
      <c r="N1425" s="75" t="s">
        <v>29</v>
      </c>
      <c r="O1425" s="75" t="s">
        <v>333</v>
      </c>
      <c r="P1425" s="75" t="s">
        <v>120</v>
      </c>
      <c r="Q1425" s="77" t="s">
        <v>54</v>
      </c>
      <c r="R1425" s="77" t="s">
        <v>26</v>
      </c>
    </row>
    <row r="1426" spans="1:18" ht="21.75">
      <c r="A1426" s="89" t="s">
        <v>1667</v>
      </c>
      <c r="B1426" s="89"/>
      <c r="C1426" s="89"/>
      <c r="D1426" s="90"/>
      <c r="E1426" s="91"/>
      <c r="F1426" s="91"/>
      <c r="G1426" s="91"/>
      <c r="H1426" s="92"/>
      <c r="I1426" s="89"/>
      <c r="J1426" s="89"/>
      <c r="K1426" s="91"/>
      <c r="L1426" s="94" t="s">
        <v>16</v>
      </c>
      <c r="M1426" s="95" t="s">
        <v>1351</v>
      </c>
      <c r="N1426" s="95" t="s">
        <v>43</v>
      </c>
      <c r="O1426" s="95" t="s">
        <v>1352</v>
      </c>
      <c r="P1426" s="95" t="s">
        <v>45</v>
      </c>
      <c r="Q1426" s="94" t="s">
        <v>46</v>
      </c>
      <c r="R1426" s="94" t="s">
        <v>47</v>
      </c>
    </row>
    <row r="1427" spans="1:18" ht="21.75">
      <c r="A1427" s="74">
        <v>509</v>
      </c>
      <c r="B1427" s="75" t="s">
        <v>1353</v>
      </c>
      <c r="C1427" s="75" t="s">
        <v>96</v>
      </c>
      <c r="D1427" s="71">
        <v>40912</v>
      </c>
      <c r="E1427" s="76">
        <v>42005</v>
      </c>
      <c r="F1427" s="72"/>
      <c r="G1427" s="72"/>
      <c r="H1427" s="73"/>
      <c r="I1427" s="75" t="s">
        <v>58</v>
      </c>
      <c r="J1427" s="70"/>
      <c r="K1427" s="76">
        <v>51044</v>
      </c>
      <c r="L1427" s="77" t="s">
        <v>3</v>
      </c>
      <c r="M1427" s="75" t="s">
        <v>426</v>
      </c>
      <c r="N1427" s="75" t="s">
        <v>5</v>
      </c>
      <c r="O1427" s="75" t="s">
        <v>377</v>
      </c>
      <c r="P1427" s="75" t="s">
        <v>120</v>
      </c>
      <c r="Q1427" s="77" t="s">
        <v>59</v>
      </c>
      <c r="R1427" s="77" t="s">
        <v>60</v>
      </c>
    </row>
    <row r="1428" spans="1:18" ht="21.75">
      <c r="A1428" s="70" t="s">
        <v>1667</v>
      </c>
      <c r="B1428" s="70"/>
      <c r="C1428" s="70"/>
      <c r="D1428" s="71"/>
      <c r="E1428" s="72"/>
      <c r="F1428" s="72"/>
      <c r="G1428" s="72"/>
      <c r="H1428" s="73"/>
      <c r="I1428" s="70"/>
      <c r="J1428" s="70"/>
      <c r="K1428" s="72"/>
      <c r="L1428" s="77" t="s">
        <v>10</v>
      </c>
      <c r="M1428" s="75" t="s">
        <v>425</v>
      </c>
      <c r="N1428" s="75" t="s">
        <v>29</v>
      </c>
      <c r="O1428" s="75" t="s">
        <v>377</v>
      </c>
      <c r="P1428" s="75" t="s">
        <v>120</v>
      </c>
      <c r="Q1428" s="77" t="s">
        <v>27</v>
      </c>
      <c r="R1428" s="77" t="s">
        <v>59</v>
      </c>
    </row>
    <row r="1429" spans="1:18" ht="21.75">
      <c r="A1429" s="89" t="s">
        <v>1667</v>
      </c>
      <c r="B1429" s="89"/>
      <c r="C1429" s="89"/>
      <c r="D1429" s="90"/>
      <c r="E1429" s="91"/>
      <c r="F1429" s="91"/>
      <c r="G1429" s="91"/>
      <c r="H1429" s="92"/>
      <c r="I1429" s="89"/>
      <c r="J1429" s="89"/>
      <c r="K1429" s="91"/>
      <c r="L1429" s="94" t="s">
        <v>16</v>
      </c>
      <c r="M1429" s="95" t="s">
        <v>1349</v>
      </c>
      <c r="N1429" s="95" t="s">
        <v>18</v>
      </c>
      <c r="O1429" s="95" t="s">
        <v>511</v>
      </c>
      <c r="P1429" s="95" t="s">
        <v>120</v>
      </c>
      <c r="Q1429" s="94" t="s">
        <v>41</v>
      </c>
      <c r="R1429" s="94" t="s">
        <v>27</v>
      </c>
    </row>
    <row r="1430" spans="1:18" ht="21.75">
      <c r="A1430" s="74">
        <v>510</v>
      </c>
      <c r="B1430" s="75" t="s">
        <v>1762</v>
      </c>
      <c r="C1430" s="75" t="s">
        <v>96</v>
      </c>
      <c r="D1430" s="71">
        <v>40088</v>
      </c>
      <c r="E1430" s="76">
        <v>39736</v>
      </c>
      <c r="F1430" s="72"/>
      <c r="G1430" s="72"/>
      <c r="H1430" s="73"/>
      <c r="I1430" s="75" t="s">
        <v>58</v>
      </c>
      <c r="J1430" s="70"/>
      <c r="K1430" s="76">
        <v>52505</v>
      </c>
      <c r="L1430" s="77" t="s">
        <v>3</v>
      </c>
      <c r="M1430" s="75" t="s">
        <v>1546</v>
      </c>
      <c r="N1430" s="75" t="s">
        <v>88</v>
      </c>
      <c r="O1430" s="75" t="s">
        <v>1547</v>
      </c>
      <c r="P1430" s="75" t="s">
        <v>120</v>
      </c>
      <c r="Q1430" s="77" t="s">
        <v>72</v>
      </c>
      <c r="R1430" s="77" t="s">
        <v>495</v>
      </c>
    </row>
    <row r="1431" spans="1:18" ht="21.75">
      <c r="A1431" s="70" t="s">
        <v>1667</v>
      </c>
      <c r="B1431" s="70"/>
      <c r="C1431" s="70"/>
      <c r="D1431" s="71"/>
      <c r="E1431" s="72"/>
      <c r="F1431" s="72"/>
      <c r="G1431" s="72"/>
      <c r="H1431" s="73"/>
      <c r="I1431" s="70"/>
      <c r="J1431" s="70"/>
      <c r="K1431" s="72"/>
      <c r="L1431" s="77" t="s">
        <v>10</v>
      </c>
      <c r="M1431" s="75" t="s">
        <v>1663</v>
      </c>
      <c r="N1431" s="75" t="s">
        <v>1339</v>
      </c>
      <c r="O1431" s="70"/>
      <c r="P1431" s="75" t="s">
        <v>85</v>
      </c>
      <c r="Q1431" s="77" t="s">
        <v>59</v>
      </c>
      <c r="R1431" s="77" t="s">
        <v>38</v>
      </c>
    </row>
    <row r="1432" spans="1:18" ht="21.75">
      <c r="A1432" s="89" t="s">
        <v>1667</v>
      </c>
      <c r="B1432" s="89"/>
      <c r="C1432" s="89"/>
      <c r="D1432" s="90"/>
      <c r="E1432" s="91"/>
      <c r="F1432" s="91"/>
      <c r="G1432" s="91"/>
      <c r="H1432" s="92"/>
      <c r="I1432" s="89"/>
      <c r="J1432" s="89"/>
      <c r="K1432" s="91"/>
      <c r="L1432" s="94" t="s">
        <v>16</v>
      </c>
      <c r="M1432" s="95" t="s">
        <v>533</v>
      </c>
      <c r="N1432" s="95" t="s">
        <v>199</v>
      </c>
      <c r="O1432" s="95" t="s">
        <v>534</v>
      </c>
      <c r="P1432" s="95" t="s">
        <v>120</v>
      </c>
      <c r="Q1432" s="94" t="s">
        <v>27</v>
      </c>
      <c r="R1432" s="94" t="s">
        <v>59</v>
      </c>
    </row>
    <row r="1433" spans="1:18" ht="21.75">
      <c r="A1433" s="74">
        <v>511</v>
      </c>
      <c r="B1433" s="75" t="s">
        <v>1354</v>
      </c>
      <c r="C1433" s="75" t="s">
        <v>96</v>
      </c>
      <c r="D1433" s="71">
        <v>42041</v>
      </c>
      <c r="E1433" s="76">
        <v>40182</v>
      </c>
      <c r="F1433" s="72"/>
      <c r="G1433" s="72"/>
      <c r="H1433" s="73"/>
      <c r="I1433" s="75" t="s">
        <v>58</v>
      </c>
      <c r="J1433" s="70"/>
      <c r="K1433" s="76">
        <v>50314</v>
      </c>
      <c r="L1433" s="77" t="s">
        <v>10</v>
      </c>
      <c r="M1433" s="75" t="s">
        <v>1355</v>
      </c>
      <c r="N1433" s="75" t="s">
        <v>139</v>
      </c>
      <c r="O1433" s="75" t="s">
        <v>534</v>
      </c>
      <c r="P1433" s="75" t="s">
        <v>220</v>
      </c>
      <c r="Q1433" s="77" t="s">
        <v>9</v>
      </c>
      <c r="R1433" s="77" t="s">
        <v>59</v>
      </c>
    </row>
    <row r="1434" spans="1:18" ht="21.75">
      <c r="A1434" s="89" t="s">
        <v>1667</v>
      </c>
      <c r="B1434" s="89"/>
      <c r="C1434" s="89"/>
      <c r="D1434" s="90"/>
      <c r="E1434" s="91"/>
      <c r="F1434" s="91"/>
      <c r="G1434" s="91"/>
      <c r="H1434" s="92"/>
      <c r="I1434" s="89"/>
      <c r="J1434" s="89"/>
      <c r="K1434" s="91"/>
      <c r="L1434" s="94" t="s">
        <v>16</v>
      </c>
      <c r="M1434" s="95" t="s">
        <v>198</v>
      </c>
      <c r="N1434" s="95" t="s">
        <v>199</v>
      </c>
      <c r="O1434" s="95" t="s">
        <v>144</v>
      </c>
      <c r="P1434" s="95" t="s">
        <v>1356</v>
      </c>
      <c r="Q1434" s="94" t="s">
        <v>41</v>
      </c>
      <c r="R1434" s="94" t="s">
        <v>194</v>
      </c>
    </row>
    <row r="1435" spans="1:18" ht="21.75">
      <c r="A1435" s="74">
        <v>512</v>
      </c>
      <c r="B1435" s="75" t="s">
        <v>1359</v>
      </c>
      <c r="C1435" s="75" t="s">
        <v>96</v>
      </c>
      <c r="D1435" s="71">
        <v>42041</v>
      </c>
      <c r="E1435" s="76">
        <v>40182</v>
      </c>
      <c r="F1435" s="72"/>
      <c r="G1435" s="72"/>
      <c r="H1435" s="73"/>
      <c r="I1435" s="75" t="s">
        <v>58</v>
      </c>
      <c r="J1435" s="75" t="s">
        <v>837</v>
      </c>
      <c r="K1435" s="76">
        <v>49583</v>
      </c>
      <c r="L1435" s="77" t="s">
        <v>10</v>
      </c>
      <c r="M1435" s="75" t="s">
        <v>1360</v>
      </c>
      <c r="N1435" s="75" t="s">
        <v>389</v>
      </c>
      <c r="O1435" s="75" t="s">
        <v>1361</v>
      </c>
      <c r="P1435" s="75" t="s">
        <v>1362</v>
      </c>
      <c r="Q1435" s="77" t="s">
        <v>121</v>
      </c>
      <c r="R1435" s="77" t="s">
        <v>99</v>
      </c>
    </row>
    <row r="1436" spans="1:18" ht="21.75">
      <c r="A1436" s="89" t="s">
        <v>1667</v>
      </c>
      <c r="B1436" s="89"/>
      <c r="C1436" s="89"/>
      <c r="D1436" s="90"/>
      <c r="E1436" s="91"/>
      <c r="F1436" s="91"/>
      <c r="G1436" s="91"/>
      <c r="H1436" s="92"/>
      <c r="I1436" s="89"/>
      <c r="J1436" s="89"/>
      <c r="K1436" s="91"/>
      <c r="L1436" s="94" t="s">
        <v>16</v>
      </c>
      <c r="M1436" s="95" t="s">
        <v>1363</v>
      </c>
      <c r="N1436" s="95" t="s">
        <v>199</v>
      </c>
      <c r="O1436" s="95" t="s">
        <v>1364</v>
      </c>
      <c r="P1436" s="95" t="s">
        <v>178</v>
      </c>
      <c r="Q1436" s="94" t="s">
        <v>54</v>
      </c>
      <c r="R1436" s="94" t="s">
        <v>26</v>
      </c>
    </row>
    <row r="1437" spans="1:18" ht="21.75">
      <c r="A1437" s="74">
        <v>513</v>
      </c>
      <c r="B1437" s="75" t="s">
        <v>2263</v>
      </c>
      <c r="C1437" s="75" t="s">
        <v>96</v>
      </c>
      <c r="D1437" s="71">
        <v>38443</v>
      </c>
      <c r="E1437" s="76">
        <v>38443</v>
      </c>
      <c r="F1437" s="72"/>
      <c r="G1437" s="72"/>
      <c r="H1437" s="73"/>
      <c r="I1437" s="75" t="s">
        <v>58</v>
      </c>
      <c r="J1437" s="70"/>
      <c r="K1437" s="76">
        <v>49583</v>
      </c>
      <c r="L1437" s="77" t="s">
        <v>10</v>
      </c>
      <c r="M1437" s="75" t="s">
        <v>801</v>
      </c>
      <c r="N1437" s="75" t="s">
        <v>29</v>
      </c>
      <c r="O1437" s="75" t="s">
        <v>494</v>
      </c>
      <c r="P1437" s="75" t="s">
        <v>31</v>
      </c>
      <c r="Q1437" s="77" t="s">
        <v>8</v>
      </c>
      <c r="R1437" s="77" t="s">
        <v>194</v>
      </c>
    </row>
    <row r="1438" spans="1:18" ht="21.75">
      <c r="A1438" s="89" t="s">
        <v>1667</v>
      </c>
      <c r="B1438" s="89"/>
      <c r="C1438" s="89"/>
      <c r="D1438" s="90"/>
      <c r="E1438" s="91"/>
      <c r="F1438" s="91"/>
      <c r="G1438" s="91"/>
      <c r="H1438" s="92"/>
      <c r="I1438" s="89"/>
      <c r="J1438" s="89"/>
      <c r="K1438" s="91"/>
      <c r="L1438" s="94" t="s">
        <v>16</v>
      </c>
      <c r="M1438" s="95" t="s">
        <v>84</v>
      </c>
      <c r="N1438" s="95" t="s">
        <v>18</v>
      </c>
      <c r="O1438" s="95" t="s">
        <v>37</v>
      </c>
      <c r="P1438" s="95" t="s">
        <v>85</v>
      </c>
      <c r="Q1438" s="94" t="s">
        <v>76</v>
      </c>
      <c r="R1438" s="94" t="s">
        <v>40</v>
      </c>
    </row>
    <row r="1439" spans="1:18" ht="21.75">
      <c r="A1439" s="74">
        <v>514</v>
      </c>
      <c r="B1439" s="75" t="s">
        <v>1370</v>
      </c>
      <c r="C1439" s="75" t="s">
        <v>96</v>
      </c>
      <c r="D1439" s="71">
        <v>38869</v>
      </c>
      <c r="E1439" s="76">
        <v>38869</v>
      </c>
      <c r="F1439" s="72"/>
      <c r="G1439" s="72"/>
      <c r="H1439" s="73"/>
      <c r="I1439" s="75" t="s">
        <v>58</v>
      </c>
      <c r="J1439" s="75" t="s">
        <v>137</v>
      </c>
      <c r="K1439" s="76">
        <v>51044</v>
      </c>
      <c r="L1439" s="77" t="s">
        <v>10</v>
      </c>
      <c r="M1439" s="75" t="s">
        <v>338</v>
      </c>
      <c r="N1439" s="75" t="s">
        <v>29</v>
      </c>
      <c r="O1439" s="75" t="s">
        <v>339</v>
      </c>
      <c r="P1439" s="75" t="s">
        <v>120</v>
      </c>
      <c r="Q1439" s="77" t="s">
        <v>64</v>
      </c>
      <c r="R1439" s="77" t="s">
        <v>78</v>
      </c>
    </row>
    <row r="1440" spans="1:18" ht="21.75">
      <c r="A1440" s="89" t="s">
        <v>1667</v>
      </c>
      <c r="B1440" s="89"/>
      <c r="C1440" s="89"/>
      <c r="D1440" s="90"/>
      <c r="E1440" s="91"/>
      <c r="F1440" s="91"/>
      <c r="G1440" s="91"/>
      <c r="H1440" s="92"/>
      <c r="I1440" s="89"/>
      <c r="J1440" s="89"/>
      <c r="K1440" s="91"/>
      <c r="L1440" s="94" t="s">
        <v>16</v>
      </c>
      <c r="M1440" s="95" t="s">
        <v>1592</v>
      </c>
      <c r="N1440" s="95" t="s">
        <v>18</v>
      </c>
      <c r="O1440" s="95" t="s">
        <v>416</v>
      </c>
      <c r="P1440" s="95" t="s">
        <v>120</v>
      </c>
      <c r="Q1440" s="94" t="s">
        <v>8</v>
      </c>
      <c r="R1440" s="94" t="s">
        <v>64</v>
      </c>
    </row>
    <row r="1441" spans="1:18" ht="21.75">
      <c r="A1441" s="74">
        <v>515</v>
      </c>
      <c r="B1441" s="75" t="s">
        <v>1371</v>
      </c>
      <c r="C1441" s="75" t="s">
        <v>96</v>
      </c>
      <c r="D1441" s="71">
        <v>38565</v>
      </c>
      <c r="E1441" s="76">
        <v>38565</v>
      </c>
      <c r="F1441" s="72"/>
      <c r="G1441" s="72"/>
      <c r="H1441" s="73"/>
      <c r="I1441" s="75" t="s">
        <v>58</v>
      </c>
      <c r="J1441" s="70"/>
      <c r="K1441" s="76">
        <v>49218</v>
      </c>
      <c r="L1441" s="77" t="s">
        <v>10</v>
      </c>
      <c r="M1441" s="75" t="s">
        <v>1372</v>
      </c>
      <c r="N1441" s="75" t="s">
        <v>29</v>
      </c>
      <c r="O1441" s="75" t="s">
        <v>369</v>
      </c>
      <c r="P1441" s="75" t="s">
        <v>20</v>
      </c>
      <c r="Q1441" s="77" t="s">
        <v>83</v>
      </c>
      <c r="R1441" s="77" t="s">
        <v>41</v>
      </c>
    </row>
    <row r="1442" spans="1:18" ht="21.75">
      <c r="A1442" s="89" t="s">
        <v>1667</v>
      </c>
      <c r="B1442" s="89"/>
      <c r="C1442" s="89"/>
      <c r="D1442" s="90"/>
      <c r="E1442" s="91"/>
      <c r="F1442" s="91"/>
      <c r="G1442" s="91"/>
      <c r="H1442" s="92"/>
      <c r="I1442" s="89"/>
      <c r="J1442" s="89"/>
      <c r="K1442" s="91"/>
      <c r="L1442" s="94" t="s">
        <v>16</v>
      </c>
      <c r="M1442" s="95" t="s">
        <v>1349</v>
      </c>
      <c r="N1442" s="95" t="s">
        <v>18</v>
      </c>
      <c r="O1442" s="95" t="s">
        <v>511</v>
      </c>
      <c r="P1442" s="95" t="s">
        <v>120</v>
      </c>
      <c r="Q1442" s="94" t="s">
        <v>54</v>
      </c>
      <c r="R1442" s="94" t="s">
        <v>83</v>
      </c>
    </row>
    <row r="1443" spans="1:18" ht="21.75">
      <c r="A1443" s="74">
        <v>516</v>
      </c>
      <c r="B1443" s="75" t="s">
        <v>1373</v>
      </c>
      <c r="C1443" s="75" t="s">
        <v>96</v>
      </c>
      <c r="D1443" s="71">
        <v>42041</v>
      </c>
      <c r="E1443" s="76">
        <v>40182</v>
      </c>
      <c r="F1443" s="72"/>
      <c r="G1443" s="72"/>
      <c r="H1443" s="73"/>
      <c r="I1443" s="75" t="s">
        <v>58</v>
      </c>
      <c r="J1443" s="70"/>
      <c r="K1443" s="76">
        <v>49218</v>
      </c>
      <c r="L1443" s="77" t="s">
        <v>10</v>
      </c>
      <c r="M1443" s="75" t="s">
        <v>1374</v>
      </c>
      <c r="N1443" s="75" t="s">
        <v>29</v>
      </c>
      <c r="O1443" s="75" t="s">
        <v>486</v>
      </c>
      <c r="P1443" s="75" t="s">
        <v>20</v>
      </c>
      <c r="Q1443" s="77" t="s">
        <v>26</v>
      </c>
      <c r="R1443" s="77" t="s">
        <v>9</v>
      </c>
    </row>
    <row r="1444" spans="1:18" ht="21.75">
      <c r="A1444" s="89" t="s">
        <v>1667</v>
      </c>
      <c r="B1444" s="89"/>
      <c r="C1444" s="89"/>
      <c r="D1444" s="90"/>
      <c r="E1444" s="91"/>
      <c r="F1444" s="91"/>
      <c r="G1444" s="91"/>
      <c r="H1444" s="92"/>
      <c r="I1444" s="89"/>
      <c r="J1444" s="89"/>
      <c r="K1444" s="91"/>
      <c r="L1444" s="94" t="s">
        <v>16</v>
      </c>
      <c r="M1444" s="95" t="s">
        <v>124</v>
      </c>
      <c r="N1444" s="95" t="s">
        <v>18</v>
      </c>
      <c r="O1444" s="95" t="s">
        <v>89</v>
      </c>
      <c r="P1444" s="95" t="s">
        <v>20</v>
      </c>
      <c r="Q1444" s="94" t="s">
        <v>47</v>
      </c>
      <c r="R1444" s="94" t="s">
        <v>83</v>
      </c>
    </row>
    <row r="1445" spans="1:18" ht="21.75">
      <c r="A1445" s="74">
        <v>517</v>
      </c>
      <c r="B1445" s="75" t="s">
        <v>1375</v>
      </c>
      <c r="C1445" s="75" t="s">
        <v>96</v>
      </c>
      <c r="D1445" s="71">
        <v>42041</v>
      </c>
      <c r="E1445" s="76">
        <v>40848</v>
      </c>
      <c r="F1445" s="72"/>
      <c r="G1445" s="72"/>
      <c r="H1445" s="73"/>
      <c r="I1445" s="75" t="s">
        <v>58</v>
      </c>
      <c r="J1445" s="70"/>
      <c r="K1445" s="76">
        <v>52871</v>
      </c>
      <c r="L1445" s="77" t="s">
        <v>10</v>
      </c>
      <c r="M1445" s="75" t="s">
        <v>636</v>
      </c>
      <c r="N1445" s="75" t="s">
        <v>29</v>
      </c>
      <c r="O1445" s="75" t="s">
        <v>290</v>
      </c>
      <c r="P1445" s="75" t="s">
        <v>7</v>
      </c>
      <c r="Q1445" s="77" t="s">
        <v>121</v>
      </c>
      <c r="R1445" s="77" t="s">
        <v>72</v>
      </c>
    </row>
    <row r="1446" spans="1:18" ht="21.75">
      <c r="A1446" s="89" t="s">
        <v>1667</v>
      </c>
      <c r="B1446" s="89"/>
      <c r="C1446" s="89"/>
      <c r="D1446" s="90"/>
      <c r="E1446" s="91"/>
      <c r="F1446" s="91"/>
      <c r="G1446" s="91"/>
      <c r="H1446" s="92"/>
      <c r="I1446" s="89"/>
      <c r="J1446" s="89"/>
      <c r="K1446" s="91"/>
      <c r="L1446" s="94" t="s">
        <v>16</v>
      </c>
      <c r="M1446" s="95" t="s">
        <v>289</v>
      </c>
      <c r="N1446" s="95" t="s">
        <v>18</v>
      </c>
      <c r="O1446" s="95" t="s">
        <v>290</v>
      </c>
      <c r="P1446" s="95" t="s">
        <v>120</v>
      </c>
      <c r="Q1446" s="94" t="s">
        <v>9</v>
      </c>
      <c r="R1446" s="94" t="s">
        <v>121</v>
      </c>
    </row>
    <row r="1447" spans="1:18" ht="21.75">
      <c r="A1447" s="74">
        <v>518</v>
      </c>
      <c r="B1447" s="75" t="s">
        <v>1377</v>
      </c>
      <c r="C1447" s="75" t="s">
        <v>96</v>
      </c>
      <c r="D1447" s="71">
        <v>40087</v>
      </c>
      <c r="E1447" s="76">
        <v>39736</v>
      </c>
      <c r="F1447" s="72"/>
      <c r="G1447" s="72"/>
      <c r="H1447" s="73"/>
      <c r="I1447" s="75" t="s">
        <v>58</v>
      </c>
      <c r="J1447" s="70"/>
      <c r="K1447" s="76">
        <v>52140</v>
      </c>
      <c r="L1447" s="77" t="s">
        <v>10</v>
      </c>
      <c r="M1447" s="75" t="s">
        <v>795</v>
      </c>
      <c r="N1447" s="75" t="s">
        <v>272</v>
      </c>
      <c r="O1447" s="75" t="s">
        <v>680</v>
      </c>
      <c r="P1447" s="75" t="s">
        <v>248</v>
      </c>
      <c r="Q1447" s="77" t="s">
        <v>78</v>
      </c>
      <c r="R1447" s="77" t="s">
        <v>121</v>
      </c>
    </row>
    <row r="1448" spans="1:18" ht="21.75">
      <c r="A1448" s="89" t="s">
        <v>1667</v>
      </c>
      <c r="B1448" s="89"/>
      <c r="C1448" s="89"/>
      <c r="D1448" s="90"/>
      <c r="E1448" s="91"/>
      <c r="F1448" s="91"/>
      <c r="G1448" s="91"/>
      <c r="H1448" s="92"/>
      <c r="I1448" s="89"/>
      <c r="J1448" s="89"/>
      <c r="K1448" s="91"/>
      <c r="L1448" s="94" t="s">
        <v>16</v>
      </c>
      <c r="M1448" s="95" t="s">
        <v>604</v>
      </c>
      <c r="N1448" s="95" t="s">
        <v>18</v>
      </c>
      <c r="O1448" s="95" t="s">
        <v>605</v>
      </c>
      <c r="P1448" s="95" t="s">
        <v>231</v>
      </c>
      <c r="Q1448" s="94" t="s">
        <v>64</v>
      </c>
      <c r="R1448" s="94" t="s">
        <v>78</v>
      </c>
    </row>
    <row r="1449" spans="1:18" ht="21.75">
      <c r="A1449" s="74">
        <v>519</v>
      </c>
      <c r="B1449" s="75" t="s">
        <v>1378</v>
      </c>
      <c r="C1449" s="75" t="s">
        <v>96</v>
      </c>
      <c r="D1449" s="71">
        <v>38215</v>
      </c>
      <c r="E1449" s="76">
        <v>38215</v>
      </c>
      <c r="F1449" s="72"/>
      <c r="G1449" s="72"/>
      <c r="H1449" s="73"/>
      <c r="I1449" s="75" t="s">
        <v>58</v>
      </c>
      <c r="J1449" s="70"/>
      <c r="K1449" s="76">
        <v>48488</v>
      </c>
      <c r="L1449" s="77" t="s">
        <v>10</v>
      </c>
      <c r="M1449" s="75" t="s">
        <v>28</v>
      </c>
      <c r="N1449" s="75" t="s">
        <v>29</v>
      </c>
      <c r="O1449" s="75" t="s">
        <v>30</v>
      </c>
      <c r="P1449" s="75" t="s">
        <v>31</v>
      </c>
      <c r="Q1449" s="77" t="s">
        <v>54</v>
      </c>
      <c r="R1449" s="77" t="s">
        <v>8</v>
      </c>
    </row>
    <row r="1450" spans="1:18" ht="21.75">
      <c r="A1450" s="79" t="s">
        <v>1667</v>
      </c>
      <c r="B1450" s="79"/>
      <c r="C1450" s="79"/>
      <c r="D1450" s="80"/>
      <c r="E1450" s="81"/>
      <c r="F1450" s="81"/>
      <c r="G1450" s="81"/>
      <c r="H1450" s="82"/>
      <c r="I1450" s="79"/>
      <c r="J1450" s="79"/>
      <c r="K1450" s="81"/>
      <c r="L1450" s="83" t="s">
        <v>16</v>
      </c>
      <c r="M1450" s="84" t="s">
        <v>1885</v>
      </c>
      <c r="N1450" s="84" t="s">
        <v>43</v>
      </c>
      <c r="O1450" s="84" t="s">
        <v>1886</v>
      </c>
      <c r="P1450" s="84" t="s">
        <v>45</v>
      </c>
      <c r="Q1450" s="83" t="s">
        <v>47</v>
      </c>
      <c r="R1450" s="83" t="s">
        <v>54</v>
      </c>
    </row>
    <row r="1451" spans="1:18" ht="24">
      <c r="A1451" s="97" t="s">
        <v>2435</v>
      </c>
      <c r="B1451" s="137"/>
      <c r="C1451" s="137"/>
      <c r="D1451" s="138"/>
      <c r="E1451" s="139"/>
      <c r="F1451" s="139"/>
      <c r="G1451" s="139"/>
      <c r="H1451" s="140"/>
      <c r="I1451" s="137"/>
      <c r="J1451" s="137"/>
      <c r="K1451" s="139"/>
      <c r="L1451" s="141"/>
      <c r="M1451" s="142"/>
      <c r="N1451" s="142"/>
      <c r="O1451" s="142"/>
      <c r="P1451" s="142"/>
      <c r="Q1451" s="141"/>
      <c r="R1451" s="141"/>
    </row>
    <row r="1452" spans="1:18" ht="21.75">
      <c r="A1452" s="74">
        <v>520</v>
      </c>
      <c r="B1452" s="75" t="s">
        <v>2058</v>
      </c>
      <c r="C1452" s="75" t="s">
        <v>1</v>
      </c>
      <c r="D1452" s="71">
        <v>38971</v>
      </c>
      <c r="E1452" s="76">
        <v>38971</v>
      </c>
      <c r="F1452" s="76">
        <v>41050</v>
      </c>
      <c r="G1452" s="76">
        <v>43424</v>
      </c>
      <c r="H1452" s="73"/>
      <c r="I1452" s="75" t="s">
        <v>58</v>
      </c>
      <c r="J1452" s="70"/>
      <c r="K1452" s="76">
        <v>50679</v>
      </c>
      <c r="L1452" s="77" t="s">
        <v>3</v>
      </c>
      <c r="M1452" s="75" t="s">
        <v>4</v>
      </c>
      <c r="N1452" s="75" t="s">
        <v>5</v>
      </c>
      <c r="O1452" s="75" t="s">
        <v>6</v>
      </c>
      <c r="P1452" s="75" t="s">
        <v>7</v>
      </c>
      <c r="Q1452" s="77" t="s">
        <v>59</v>
      </c>
      <c r="R1452" s="77" t="s">
        <v>167</v>
      </c>
    </row>
    <row r="1453" spans="1:18" ht="21.75">
      <c r="A1453" s="70" t="s">
        <v>1667</v>
      </c>
      <c r="B1453" s="70"/>
      <c r="C1453" s="70"/>
      <c r="D1453" s="71"/>
      <c r="E1453" s="72"/>
      <c r="F1453" s="72"/>
      <c r="G1453" s="72"/>
      <c r="H1453" s="73"/>
      <c r="I1453" s="70"/>
      <c r="J1453" s="70"/>
      <c r="K1453" s="72"/>
      <c r="L1453" s="77" t="s">
        <v>10</v>
      </c>
      <c r="M1453" s="75" t="s">
        <v>52</v>
      </c>
      <c r="N1453" s="75" t="s">
        <v>29</v>
      </c>
      <c r="O1453" s="75" t="s">
        <v>6</v>
      </c>
      <c r="P1453" s="75" t="s">
        <v>7</v>
      </c>
      <c r="Q1453" s="77" t="s">
        <v>41</v>
      </c>
      <c r="R1453" s="77" t="s">
        <v>194</v>
      </c>
    </row>
    <row r="1454" spans="1:18" ht="21.75">
      <c r="A1454" s="89" t="s">
        <v>1667</v>
      </c>
      <c r="B1454" s="89"/>
      <c r="C1454" s="89"/>
      <c r="D1454" s="90"/>
      <c r="E1454" s="91"/>
      <c r="F1454" s="91"/>
      <c r="G1454" s="91"/>
      <c r="H1454" s="92"/>
      <c r="I1454" s="89"/>
      <c r="J1454" s="89"/>
      <c r="K1454" s="91"/>
      <c r="L1454" s="94" t="s">
        <v>16</v>
      </c>
      <c r="M1454" s="95" t="s">
        <v>128</v>
      </c>
      <c r="N1454" s="95" t="s">
        <v>18</v>
      </c>
      <c r="O1454" s="95" t="s">
        <v>105</v>
      </c>
      <c r="P1454" s="95" t="s">
        <v>120</v>
      </c>
      <c r="Q1454" s="94" t="s">
        <v>83</v>
      </c>
      <c r="R1454" s="94" t="s">
        <v>41</v>
      </c>
    </row>
    <row r="1455" spans="1:18" ht="21.75">
      <c r="A1455" s="74">
        <v>521</v>
      </c>
      <c r="B1455" s="75" t="s">
        <v>2266</v>
      </c>
      <c r="C1455" s="75" t="s">
        <v>1</v>
      </c>
      <c r="D1455" s="71">
        <v>41232</v>
      </c>
      <c r="E1455" s="76">
        <v>41232</v>
      </c>
      <c r="F1455" s="76">
        <v>42482</v>
      </c>
      <c r="G1455" s="76">
        <v>43600</v>
      </c>
      <c r="H1455" s="73"/>
      <c r="I1455" s="75" t="s">
        <v>58</v>
      </c>
      <c r="J1455" s="70"/>
      <c r="K1455" s="76">
        <v>52505</v>
      </c>
      <c r="L1455" s="77" t="s">
        <v>3</v>
      </c>
      <c r="M1455" s="75" t="s">
        <v>1427</v>
      </c>
      <c r="N1455" s="75" t="s">
        <v>5</v>
      </c>
      <c r="O1455" s="75" t="s">
        <v>1428</v>
      </c>
      <c r="P1455" s="75" t="s">
        <v>7</v>
      </c>
      <c r="Q1455" s="77" t="s">
        <v>38</v>
      </c>
      <c r="R1455" s="77" t="s">
        <v>109</v>
      </c>
    </row>
    <row r="1456" spans="1:18" ht="21.75">
      <c r="A1456" s="70" t="s">
        <v>1667</v>
      </c>
      <c r="B1456" s="70"/>
      <c r="C1456" s="70"/>
      <c r="D1456" s="71"/>
      <c r="E1456" s="72"/>
      <c r="F1456" s="72"/>
      <c r="G1456" s="72"/>
      <c r="H1456" s="73"/>
      <c r="I1456" s="70"/>
      <c r="J1456" s="70"/>
      <c r="K1456" s="72"/>
      <c r="L1456" s="77" t="s">
        <v>10</v>
      </c>
      <c r="M1456" s="75" t="s">
        <v>52</v>
      </c>
      <c r="N1456" s="75" t="s">
        <v>29</v>
      </c>
      <c r="O1456" s="75" t="s">
        <v>6</v>
      </c>
      <c r="P1456" s="75" t="s">
        <v>120</v>
      </c>
      <c r="Q1456" s="77" t="s">
        <v>78</v>
      </c>
      <c r="R1456" s="77" t="s">
        <v>121</v>
      </c>
    </row>
    <row r="1457" spans="1:18" ht="21.75">
      <c r="A1457" s="89" t="s">
        <v>1667</v>
      </c>
      <c r="B1457" s="89"/>
      <c r="C1457" s="89"/>
      <c r="D1457" s="90"/>
      <c r="E1457" s="91"/>
      <c r="F1457" s="91"/>
      <c r="G1457" s="91"/>
      <c r="H1457" s="92"/>
      <c r="I1457" s="89"/>
      <c r="J1457" s="89"/>
      <c r="K1457" s="91"/>
      <c r="L1457" s="94" t="s">
        <v>16</v>
      </c>
      <c r="M1457" s="95" t="s">
        <v>708</v>
      </c>
      <c r="N1457" s="95" t="s">
        <v>18</v>
      </c>
      <c r="O1457" s="95" t="s">
        <v>6</v>
      </c>
      <c r="P1457" s="95" t="s">
        <v>120</v>
      </c>
      <c r="Q1457" s="94" t="s">
        <v>64</v>
      </c>
      <c r="R1457" s="94" t="s">
        <v>78</v>
      </c>
    </row>
    <row r="1458" spans="1:18" ht="21.75">
      <c r="A1458" s="74">
        <v>522</v>
      </c>
      <c r="B1458" s="75" t="s">
        <v>2267</v>
      </c>
      <c r="C1458" s="75" t="s">
        <v>1</v>
      </c>
      <c r="D1458" s="71">
        <v>38989</v>
      </c>
      <c r="E1458" s="76">
        <v>38989</v>
      </c>
      <c r="F1458" s="76">
        <v>42642</v>
      </c>
      <c r="G1458" s="76">
        <v>43964</v>
      </c>
      <c r="H1458" s="73"/>
      <c r="I1458" s="75" t="s">
        <v>58</v>
      </c>
      <c r="J1458" s="70"/>
      <c r="K1458" s="76">
        <v>49583</v>
      </c>
      <c r="L1458" s="77" t="s">
        <v>3</v>
      </c>
      <c r="M1458" s="75" t="s">
        <v>1473</v>
      </c>
      <c r="N1458" s="75" t="s">
        <v>1884</v>
      </c>
      <c r="O1458" s="75" t="s">
        <v>1441</v>
      </c>
      <c r="P1458" s="75" t="s">
        <v>1474</v>
      </c>
      <c r="Q1458" s="77" t="s">
        <v>72</v>
      </c>
      <c r="R1458" s="77" t="s">
        <v>167</v>
      </c>
    </row>
    <row r="1459" spans="1:18" ht="21.75">
      <c r="A1459" s="70" t="s">
        <v>1667</v>
      </c>
      <c r="B1459" s="70"/>
      <c r="C1459" s="70"/>
      <c r="D1459" s="71"/>
      <c r="E1459" s="72"/>
      <c r="F1459" s="72"/>
      <c r="G1459" s="72"/>
      <c r="H1459" s="73"/>
      <c r="I1459" s="70"/>
      <c r="J1459" s="70"/>
      <c r="K1459" s="72"/>
      <c r="L1459" s="77" t="s">
        <v>10</v>
      </c>
      <c r="M1459" s="75" t="s">
        <v>478</v>
      </c>
      <c r="N1459" s="75" t="s">
        <v>29</v>
      </c>
      <c r="O1459" s="75" t="s">
        <v>479</v>
      </c>
      <c r="P1459" s="75" t="s">
        <v>31</v>
      </c>
      <c r="Q1459" s="77" t="s">
        <v>27</v>
      </c>
      <c r="R1459" s="77" t="s">
        <v>59</v>
      </c>
    </row>
    <row r="1460" spans="1:18" ht="21.75">
      <c r="A1460" s="89" t="s">
        <v>1667</v>
      </c>
      <c r="B1460" s="89"/>
      <c r="C1460" s="89"/>
      <c r="D1460" s="90"/>
      <c r="E1460" s="91"/>
      <c r="F1460" s="91"/>
      <c r="G1460" s="91"/>
      <c r="H1460" s="92"/>
      <c r="I1460" s="89"/>
      <c r="J1460" s="89"/>
      <c r="K1460" s="91"/>
      <c r="L1460" s="94" t="s">
        <v>16</v>
      </c>
      <c r="M1460" s="95" t="s">
        <v>480</v>
      </c>
      <c r="N1460" s="95" t="s">
        <v>18</v>
      </c>
      <c r="O1460" s="95" t="s">
        <v>479</v>
      </c>
      <c r="P1460" s="95" t="s">
        <v>31</v>
      </c>
      <c r="Q1460" s="94" t="s">
        <v>54</v>
      </c>
      <c r="R1460" s="94" t="s">
        <v>26</v>
      </c>
    </row>
    <row r="1461" spans="1:18" ht="21.75">
      <c r="A1461" s="74">
        <v>523</v>
      </c>
      <c r="B1461" s="75" t="s">
        <v>1993</v>
      </c>
      <c r="C1461" s="75" t="s">
        <v>35</v>
      </c>
      <c r="D1461" s="71">
        <v>38657</v>
      </c>
      <c r="E1461" s="76">
        <v>38657</v>
      </c>
      <c r="F1461" s="76">
        <v>43178</v>
      </c>
      <c r="G1461" s="72"/>
      <c r="H1461" s="73"/>
      <c r="I1461" s="75" t="s">
        <v>58</v>
      </c>
      <c r="J1461" s="70"/>
      <c r="K1461" s="76">
        <v>51044</v>
      </c>
      <c r="L1461" s="77" t="s">
        <v>3</v>
      </c>
      <c r="M1461" s="75" t="s">
        <v>2196</v>
      </c>
      <c r="N1461" s="75" t="s">
        <v>1884</v>
      </c>
      <c r="O1461" s="75" t="s">
        <v>2197</v>
      </c>
      <c r="P1461" s="75" t="s">
        <v>1411</v>
      </c>
      <c r="Q1461" s="77" t="s">
        <v>60</v>
      </c>
      <c r="R1461" s="77" t="s">
        <v>73</v>
      </c>
    </row>
    <row r="1462" spans="1:18" ht="21.75">
      <c r="A1462" s="70" t="s">
        <v>1667</v>
      </c>
      <c r="B1462" s="70"/>
      <c r="C1462" s="70"/>
      <c r="D1462" s="71"/>
      <c r="E1462" s="72"/>
      <c r="F1462" s="72"/>
      <c r="G1462" s="72"/>
      <c r="H1462" s="73"/>
      <c r="I1462" s="70"/>
      <c r="J1462" s="70"/>
      <c r="K1462" s="72"/>
      <c r="L1462" s="77" t="s">
        <v>10</v>
      </c>
      <c r="M1462" s="75" t="s">
        <v>39</v>
      </c>
      <c r="N1462" s="75" t="s">
        <v>29</v>
      </c>
      <c r="O1462" s="75" t="s">
        <v>37</v>
      </c>
      <c r="P1462" s="75" t="s">
        <v>106</v>
      </c>
      <c r="Q1462" s="77" t="s">
        <v>27</v>
      </c>
      <c r="R1462" s="77" t="s">
        <v>78</v>
      </c>
    </row>
    <row r="1463" spans="1:18" ht="21.75">
      <c r="A1463" s="89" t="s">
        <v>1667</v>
      </c>
      <c r="B1463" s="89"/>
      <c r="C1463" s="89"/>
      <c r="D1463" s="90"/>
      <c r="E1463" s="91"/>
      <c r="F1463" s="91"/>
      <c r="G1463" s="91"/>
      <c r="H1463" s="92"/>
      <c r="I1463" s="89"/>
      <c r="J1463" s="89"/>
      <c r="K1463" s="91"/>
      <c r="L1463" s="94" t="s">
        <v>16</v>
      </c>
      <c r="M1463" s="95" t="s">
        <v>84</v>
      </c>
      <c r="N1463" s="95" t="s">
        <v>18</v>
      </c>
      <c r="O1463" s="95" t="s">
        <v>37</v>
      </c>
      <c r="P1463" s="95" t="s">
        <v>157</v>
      </c>
      <c r="Q1463" s="94" t="s">
        <v>26</v>
      </c>
      <c r="R1463" s="94" t="s">
        <v>27</v>
      </c>
    </row>
    <row r="1464" spans="1:18" ht="21.75">
      <c r="A1464" s="74">
        <v>524</v>
      </c>
      <c r="B1464" s="75" t="s">
        <v>2184</v>
      </c>
      <c r="C1464" s="75" t="s">
        <v>35</v>
      </c>
      <c r="D1464" s="71">
        <v>38215</v>
      </c>
      <c r="E1464" s="76">
        <v>38215</v>
      </c>
      <c r="F1464" s="76">
        <v>41374</v>
      </c>
      <c r="G1464" s="72"/>
      <c r="H1464" s="73"/>
      <c r="I1464" s="75" t="s">
        <v>58</v>
      </c>
      <c r="J1464" s="75" t="s">
        <v>1152</v>
      </c>
      <c r="K1464" s="76">
        <v>48853</v>
      </c>
      <c r="L1464" s="77" t="s">
        <v>3</v>
      </c>
      <c r="M1464" s="75" t="s">
        <v>2192</v>
      </c>
      <c r="N1464" s="75" t="s">
        <v>2193</v>
      </c>
      <c r="O1464" s="75" t="s">
        <v>736</v>
      </c>
      <c r="P1464" s="75" t="s">
        <v>190</v>
      </c>
      <c r="Q1464" s="77" t="s">
        <v>167</v>
      </c>
      <c r="R1464" s="77" t="s">
        <v>2042</v>
      </c>
    </row>
    <row r="1465" spans="1:18" ht="21.75">
      <c r="A1465" s="70" t="s">
        <v>1667</v>
      </c>
      <c r="B1465" s="70"/>
      <c r="C1465" s="70"/>
      <c r="D1465" s="71"/>
      <c r="E1465" s="72"/>
      <c r="F1465" s="72"/>
      <c r="G1465" s="72"/>
      <c r="H1465" s="73"/>
      <c r="I1465" s="70"/>
      <c r="J1465" s="70"/>
      <c r="K1465" s="72"/>
      <c r="L1465" s="77" t="s">
        <v>10</v>
      </c>
      <c r="M1465" s="75" t="s">
        <v>1061</v>
      </c>
      <c r="N1465" s="75" t="s">
        <v>609</v>
      </c>
      <c r="O1465" s="75" t="s">
        <v>1062</v>
      </c>
      <c r="P1465" s="75" t="s">
        <v>7</v>
      </c>
      <c r="Q1465" s="77" t="s">
        <v>41</v>
      </c>
      <c r="R1465" s="77" t="s">
        <v>9</v>
      </c>
    </row>
    <row r="1466" spans="1:18" ht="21.75">
      <c r="A1466" s="70" t="s">
        <v>1667</v>
      </c>
      <c r="B1466" s="70"/>
      <c r="C1466" s="70"/>
      <c r="D1466" s="71"/>
      <c r="E1466" s="72"/>
      <c r="F1466" s="72"/>
      <c r="G1466" s="72"/>
      <c r="H1466" s="73"/>
      <c r="I1466" s="70"/>
      <c r="J1466" s="70"/>
      <c r="K1466" s="72"/>
      <c r="L1466" s="77" t="s">
        <v>16</v>
      </c>
      <c r="M1466" s="75" t="s">
        <v>533</v>
      </c>
      <c r="N1466" s="75" t="s">
        <v>199</v>
      </c>
      <c r="O1466" s="75" t="s">
        <v>534</v>
      </c>
      <c r="P1466" s="75" t="s">
        <v>71</v>
      </c>
      <c r="Q1466" s="77" t="s">
        <v>79</v>
      </c>
      <c r="R1466" s="77" t="s">
        <v>8</v>
      </c>
    </row>
    <row r="1467" spans="1:18" ht="21.75">
      <c r="A1467" s="89" t="s">
        <v>1667</v>
      </c>
      <c r="B1467" s="89"/>
      <c r="C1467" s="89"/>
      <c r="D1467" s="90"/>
      <c r="E1467" s="91"/>
      <c r="F1467" s="91"/>
      <c r="G1467" s="91"/>
      <c r="H1467" s="92"/>
      <c r="I1467" s="89"/>
      <c r="J1467" s="89"/>
      <c r="K1467" s="91"/>
      <c r="L1467" s="94" t="s">
        <v>16</v>
      </c>
      <c r="M1467" s="95" t="s">
        <v>1033</v>
      </c>
      <c r="N1467" s="95" t="s">
        <v>69</v>
      </c>
      <c r="O1467" s="95" t="s">
        <v>1034</v>
      </c>
      <c r="P1467" s="95" t="s">
        <v>106</v>
      </c>
      <c r="Q1467" s="94" t="s">
        <v>32</v>
      </c>
      <c r="R1467" s="94" t="s">
        <v>79</v>
      </c>
    </row>
    <row r="1468" spans="1:18" ht="21.75">
      <c r="A1468" s="74">
        <v>525</v>
      </c>
      <c r="B1468" s="75" t="s">
        <v>2062</v>
      </c>
      <c r="C1468" s="75" t="s">
        <v>35</v>
      </c>
      <c r="D1468" s="71">
        <v>37020</v>
      </c>
      <c r="E1468" s="76">
        <v>41421</v>
      </c>
      <c r="F1468" s="76">
        <v>43270</v>
      </c>
      <c r="G1468" s="72"/>
      <c r="H1468" s="73"/>
      <c r="I1468" s="75" t="s">
        <v>58</v>
      </c>
      <c r="J1468" s="70"/>
      <c r="K1468" s="76">
        <v>46661</v>
      </c>
      <c r="L1468" s="77" t="s">
        <v>3</v>
      </c>
      <c r="M1468" s="75" t="s">
        <v>1026</v>
      </c>
      <c r="N1468" s="75" t="s">
        <v>1884</v>
      </c>
      <c r="O1468" s="75" t="s">
        <v>1027</v>
      </c>
      <c r="P1468" s="75" t="s">
        <v>13</v>
      </c>
      <c r="Q1468" s="77" t="s">
        <v>38</v>
      </c>
      <c r="R1468" s="77" t="s">
        <v>109</v>
      </c>
    </row>
    <row r="1469" spans="1:18" ht="21.75">
      <c r="A1469" s="70" t="s">
        <v>1667</v>
      </c>
      <c r="B1469" s="70"/>
      <c r="C1469" s="70"/>
      <c r="D1469" s="71"/>
      <c r="E1469" s="72"/>
      <c r="F1469" s="72"/>
      <c r="G1469" s="72"/>
      <c r="H1469" s="73"/>
      <c r="I1469" s="70"/>
      <c r="J1469" s="70"/>
      <c r="K1469" s="72"/>
      <c r="L1469" s="77" t="s">
        <v>10</v>
      </c>
      <c r="M1469" s="75" t="s">
        <v>125</v>
      </c>
      <c r="N1469" s="75" t="s">
        <v>126</v>
      </c>
      <c r="O1469" s="75" t="s">
        <v>127</v>
      </c>
      <c r="P1469" s="75" t="s">
        <v>7</v>
      </c>
      <c r="Q1469" s="77" t="s">
        <v>8</v>
      </c>
      <c r="R1469" s="77" t="s">
        <v>41</v>
      </c>
    </row>
    <row r="1470" spans="1:18" ht="21.75">
      <c r="A1470" s="89" t="s">
        <v>1667</v>
      </c>
      <c r="B1470" s="89"/>
      <c r="C1470" s="89"/>
      <c r="D1470" s="90"/>
      <c r="E1470" s="91"/>
      <c r="F1470" s="91"/>
      <c r="G1470" s="91"/>
      <c r="H1470" s="92"/>
      <c r="I1470" s="89"/>
      <c r="J1470" s="89"/>
      <c r="K1470" s="91"/>
      <c r="L1470" s="94" t="s">
        <v>16</v>
      </c>
      <c r="M1470" s="95" t="s">
        <v>1412</v>
      </c>
      <c r="N1470" s="75" t="s">
        <v>18</v>
      </c>
      <c r="O1470" s="75" t="s">
        <v>333</v>
      </c>
      <c r="P1470" s="75" t="s">
        <v>120</v>
      </c>
      <c r="Q1470" s="77" t="s">
        <v>83</v>
      </c>
      <c r="R1470" s="94" t="s">
        <v>26</v>
      </c>
    </row>
    <row r="1471" spans="1:18" ht="21.75">
      <c r="A1471" s="74">
        <v>526</v>
      </c>
      <c r="B1471" s="75" t="s">
        <v>2496</v>
      </c>
      <c r="C1471" s="75" t="s">
        <v>35</v>
      </c>
      <c r="D1471" s="71">
        <v>41918</v>
      </c>
      <c r="E1471" s="76">
        <v>41918</v>
      </c>
      <c r="F1471" s="72">
        <v>44365</v>
      </c>
      <c r="G1471" s="72"/>
      <c r="H1471" s="73"/>
      <c r="I1471" s="75" t="s">
        <v>58</v>
      </c>
      <c r="J1471" s="70"/>
      <c r="K1471" s="76">
        <v>52505</v>
      </c>
      <c r="L1471" s="77" t="s">
        <v>3</v>
      </c>
      <c r="M1471" s="75" t="s">
        <v>1414</v>
      </c>
      <c r="N1471" s="75" t="s">
        <v>88</v>
      </c>
      <c r="O1471" s="75" t="s">
        <v>1415</v>
      </c>
      <c r="P1471" s="75" t="s">
        <v>31</v>
      </c>
      <c r="Q1471" s="77" t="s">
        <v>38</v>
      </c>
      <c r="R1471" s="77" t="s">
        <v>73</v>
      </c>
    </row>
    <row r="1472" spans="1:18" ht="21.75">
      <c r="A1472" s="70" t="s">
        <v>1667</v>
      </c>
      <c r="B1472" s="70"/>
      <c r="C1472" s="70"/>
      <c r="D1472" s="71"/>
      <c r="E1472" s="72"/>
      <c r="F1472" s="72"/>
      <c r="G1472" s="72"/>
      <c r="H1472" s="73"/>
      <c r="I1472" s="70"/>
      <c r="J1472" s="70"/>
      <c r="K1472" s="72"/>
      <c r="L1472" s="77" t="s">
        <v>10</v>
      </c>
      <c r="M1472" s="75" t="s">
        <v>1416</v>
      </c>
      <c r="N1472" s="75" t="s">
        <v>29</v>
      </c>
      <c r="O1472" s="75" t="s">
        <v>1415</v>
      </c>
      <c r="P1472" s="75" t="s">
        <v>31</v>
      </c>
      <c r="Q1472" s="77" t="s">
        <v>78</v>
      </c>
      <c r="R1472" s="77" t="s">
        <v>38</v>
      </c>
    </row>
    <row r="1473" spans="1:18" ht="21.75">
      <c r="A1473" s="89" t="s">
        <v>1667</v>
      </c>
      <c r="B1473" s="89"/>
      <c r="C1473" s="89"/>
      <c r="D1473" s="90"/>
      <c r="E1473" s="91"/>
      <c r="F1473" s="91"/>
      <c r="G1473" s="91"/>
      <c r="H1473" s="92"/>
      <c r="I1473" s="89"/>
      <c r="J1473" s="89"/>
      <c r="K1473" s="91"/>
      <c r="L1473" s="94" t="s">
        <v>16</v>
      </c>
      <c r="M1473" s="95" t="s">
        <v>783</v>
      </c>
      <c r="N1473" s="95" t="s">
        <v>18</v>
      </c>
      <c r="O1473" s="95" t="s">
        <v>784</v>
      </c>
      <c r="P1473" s="95" t="s">
        <v>7</v>
      </c>
      <c r="Q1473" s="94" t="s">
        <v>64</v>
      </c>
      <c r="R1473" s="94" t="s">
        <v>78</v>
      </c>
    </row>
    <row r="1474" spans="1:18" ht="43.5">
      <c r="A1474" s="143">
        <v>527</v>
      </c>
      <c r="B1474" s="110" t="s">
        <v>1380</v>
      </c>
      <c r="C1474" s="110" t="s">
        <v>35</v>
      </c>
      <c r="D1474" s="111">
        <v>39539</v>
      </c>
      <c r="E1474" s="112">
        <v>39539</v>
      </c>
      <c r="F1474" s="112">
        <v>41823</v>
      </c>
      <c r="G1474" s="112"/>
      <c r="H1474" s="113"/>
      <c r="I1474" s="110" t="s">
        <v>58</v>
      </c>
      <c r="J1474" s="110"/>
      <c r="K1474" s="112">
        <v>50314</v>
      </c>
      <c r="L1474" s="114" t="s">
        <v>3</v>
      </c>
      <c r="M1474" s="115" t="s">
        <v>1381</v>
      </c>
      <c r="N1474" s="110" t="s">
        <v>1884</v>
      </c>
      <c r="O1474" s="110" t="s">
        <v>1382</v>
      </c>
      <c r="P1474" s="110" t="s">
        <v>1383</v>
      </c>
      <c r="Q1474" s="114" t="s">
        <v>99</v>
      </c>
      <c r="R1474" s="114" t="s">
        <v>109</v>
      </c>
    </row>
    <row r="1475" spans="1:18" ht="21.75">
      <c r="A1475" s="70" t="s">
        <v>1667</v>
      </c>
      <c r="B1475" s="70"/>
      <c r="C1475" s="70"/>
      <c r="D1475" s="71"/>
      <c r="E1475" s="72"/>
      <c r="F1475" s="72"/>
      <c r="G1475" s="72"/>
      <c r="H1475" s="73"/>
      <c r="I1475" s="70"/>
      <c r="J1475" s="70"/>
      <c r="K1475" s="72"/>
      <c r="L1475" s="77" t="s">
        <v>10</v>
      </c>
      <c r="M1475" s="75" t="s">
        <v>468</v>
      </c>
      <c r="N1475" s="75" t="s">
        <v>29</v>
      </c>
      <c r="O1475" s="75" t="s">
        <v>469</v>
      </c>
      <c r="P1475" s="75" t="s">
        <v>7</v>
      </c>
      <c r="Q1475" s="77" t="s">
        <v>41</v>
      </c>
      <c r="R1475" s="77" t="s">
        <v>194</v>
      </c>
    </row>
    <row r="1476" spans="1:18" ht="21.75">
      <c r="A1476" s="89" t="s">
        <v>1667</v>
      </c>
      <c r="B1476" s="89"/>
      <c r="C1476" s="89"/>
      <c r="D1476" s="90"/>
      <c r="E1476" s="91"/>
      <c r="F1476" s="91"/>
      <c r="G1476" s="91"/>
      <c r="H1476" s="92"/>
      <c r="I1476" s="89"/>
      <c r="J1476" s="89"/>
      <c r="K1476" s="91"/>
      <c r="L1476" s="94" t="s">
        <v>16</v>
      </c>
      <c r="M1476" s="95" t="s">
        <v>297</v>
      </c>
      <c r="N1476" s="95" t="s">
        <v>238</v>
      </c>
      <c r="O1476" s="95" t="s">
        <v>177</v>
      </c>
      <c r="P1476" s="95" t="s">
        <v>120</v>
      </c>
      <c r="Q1476" s="94" t="s">
        <v>26</v>
      </c>
      <c r="R1476" s="94" t="s">
        <v>41</v>
      </c>
    </row>
    <row r="1477" spans="1:18" ht="21.75">
      <c r="A1477" s="74">
        <v>528</v>
      </c>
      <c r="B1477" s="75" t="s">
        <v>2268</v>
      </c>
      <c r="C1477" s="75" t="s">
        <v>35</v>
      </c>
      <c r="D1477" s="71">
        <v>38650</v>
      </c>
      <c r="E1477" s="76">
        <v>38650</v>
      </c>
      <c r="F1477" s="76">
        <v>43327</v>
      </c>
      <c r="G1477" s="72"/>
      <c r="H1477" s="73"/>
      <c r="I1477" s="75" t="s">
        <v>58</v>
      </c>
      <c r="J1477" s="70"/>
      <c r="K1477" s="76">
        <v>51775</v>
      </c>
      <c r="L1477" s="77" t="s">
        <v>3</v>
      </c>
      <c r="M1477" s="75" t="s">
        <v>595</v>
      </c>
      <c r="N1477" s="75" t="s">
        <v>1884</v>
      </c>
      <c r="O1477" s="75" t="s">
        <v>82</v>
      </c>
      <c r="P1477" s="75" t="s">
        <v>358</v>
      </c>
      <c r="Q1477" s="77" t="s">
        <v>60</v>
      </c>
      <c r="R1477" s="77" t="s">
        <v>73</v>
      </c>
    </row>
    <row r="1478" spans="1:18" ht="21.75">
      <c r="A1478" s="70" t="s">
        <v>1667</v>
      </c>
      <c r="B1478" s="70"/>
      <c r="C1478" s="70"/>
      <c r="D1478" s="71"/>
      <c r="E1478" s="72"/>
      <c r="F1478" s="72"/>
      <c r="G1478" s="72"/>
      <c r="H1478" s="73"/>
      <c r="I1478" s="70"/>
      <c r="J1478" s="70"/>
      <c r="K1478" s="72"/>
      <c r="L1478" s="77" t="s">
        <v>10</v>
      </c>
      <c r="M1478" s="75" t="s">
        <v>2472</v>
      </c>
      <c r="N1478" s="75" t="s">
        <v>1664</v>
      </c>
      <c r="O1478" s="70"/>
      <c r="P1478" s="75" t="s">
        <v>433</v>
      </c>
      <c r="Q1478" s="77" t="s">
        <v>99</v>
      </c>
      <c r="R1478" s="77" t="s">
        <v>60</v>
      </c>
    </row>
    <row r="1479" spans="1:18" ht="21.75">
      <c r="A1479" s="70" t="s">
        <v>1667</v>
      </c>
      <c r="B1479" s="70"/>
      <c r="C1479" s="70"/>
      <c r="D1479" s="71"/>
      <c r="E1479" s="72"/>
      <c r="F1479" s="72"/>
      <c r="G1479" s="72"/>
      <c r="H1479" s="73"/>
      <c r="I1479" s="70"/>
      <c r="J1479" s="70"/>
      <c r="K1479" s="72"/>
      <c r="L1479" s="77" t="s">
        <v>10</v>
      </c>
      <c r="M1479" s="75" t="s">
        <v>1997</v>
      </c>
      <c r="N1479" s="75" t="s">
        <v>29</v>
      </c>
      <c r="O1479" s="75" t="s">
        <v>1319</v>
      </c>
      <c r="P1479" s="75" t="s">
        <v>7</v>
      </c>
      <c r="Q1479" s="77" t="s">
        <v>27</v>
      </c>
      <c r="R1479" s="77" t="s">
        <v>78</v>
      </c>
    </row>
    <row r="1480" spans="1:18" ht="21.75">
      <c r="A1480" s="89" t="s">
        <v>1667</v>
      </c>
      <c r="B1480" s="89"/>
      <c r="C1480" s="89"/>
      <c r="D1480" s="90"/>
      <c r="E1480" s="91"/>
      <c r="F1480" s="91"/>
      <c r="G1480" s="91"/>
      <c r="H1480" s="92"/>
      <c r="I1480" s="89"/>
      <c r="J1480" s="89"/>
      <c r="K1480" s="91"/>
      <c r="L1480" s="94" t="s">
        <v>16</v>
      </c>
      <c r="M1480" s="95" t="s">
        <v>681</v>
      </c>
      <c r="N1480" s="95" t="s">
        <v>18</v>
      </c>
      <c r="O1480" s="95" t="s">
        <v>44</v>
      </c>
      <c r="P1480" s="95" t="s">
        <v>120</v>
      </c>
      <c r="Q1480" s="94" t="s">
        <v>26</v>
      </c>
      <c r="R1480" s="94" t="s">
        <v>27</v>
      </c>
    </row>
    <row r="1481" spans="1:18" ht="21.75">
      <c r="A1481" s="74">
        <v>529</v>
      </c>
      <c r="B1481" s="75" t="s">
        <v>2059</v>
      </c>
      <c r="C1481" s="75" t="s">
        <v>35</v>
      </c>
      <c r="D1481" s="71">
        <v>40148</v>
      </c>
      <c r="E1481" s="76">
        <v>39539</v>
      </c>
      <c r="F1481" s="76">
        <v>42928</v>
      </c>
      <c r="G1481" s="72"/>
      <c r="H1481" s="73"/>
      <c r="I1481" s="75" t="s">
        <v>58</v>
      </c>
      <c r="J1481" s="70"/>
      <c r="K1481" s="76">
        <v>51775</v>
      </c>
      <c r="L1481" s="77" t="s">
        <v>3</v>
      </c>
      <c r="M1481" s="75" t="s">
        <v>1767</v>
      </c>
      <c r="N1481" s="75" t="s">
        <v>88</v>
      </c>
      <c r="O1481" s="75" t="s">
        <v>479</v>
      </c>
      <c r="P1481" s="75" t="s">
        <v>31</v>
      </c>
      <c r="Q1481" s="77" t="s">
        <v>72</v>
      </c>
      <c r="R1481" s="77" t="s">
        <v>1768</v>
      </c>
    </row>
    <row r="1482" spans="1:18" ht="21.75">
      <c r="A1482" s="70" t="s">
        <v>1667</v>
      </c>
      <c r="B1482" s="70"/>
      <c r="C1482" s="70"/>
      <c r="D1482" s="71"/>
      <c r="E1482" s="72"/>
      <c r="F1482" s="72"/>
      <c r="G1482" s="72"/>
      <c r="H1482" s="73"/>
      <c r="I1482" s="70"/>
      <c r="J1482" s="70"/>
      <c r="K1482" s="72"/>
      <c r="L1482" s="77" t="s">
        <v>10</v>
      </c>
      <c r="M1482" s="75" t="s">
        <v>478</v>
      </c>
      <c r="N1482" s="75" t="s">
        <v>29</v>
      </c>
      <c r="O1482" s="75" t="s">
        <v>479</v>
      </c>
      <c r="P1482" s="75" t="s">
        <v>31</v>
      </c>
      <c r="Q1482" s="77" t="s">
        <v>194</v>
      </c>
      <c r="R1482" s="77" t="s">
        <v>121</v>
      </c>
    </row>
    <row r="1483" spans="1:18" ht="21.75">
      <c r="A1483" s="89" t="s">
        <v>1667</v>
      </c>
      <c r="B1483" s="89"/>
      <c r="C1483" s="89"/>
      <c r="D1483" s="90"/>
      <c r="E1483" s="91"/>
      <c r="F1483" s="91"/>
      <c r="G1483" s="91"/>
      <c r="H1483" s="92"/>
      <c r="I1483" s="89"/>
      <c r="J1483" s="89"/>
      <c r="K1483" s="91"/>
      <c r="L1483" s="94" t="s">
        <v>16</v>
      </c>
      <c r="M1483" s="95" t="s">
        <v>480</v>
      </c>
      <c r="N1483" s="95" t="s">
        <v>18</v>
      </c>
      <c r="O1483" s="95" t="s">
        <v>479</v>
      </c>
      <c r="P1483" s="95" t="s">
        <v>31</v>
      </c>
      <c r="Q1483" s="94" t="s">
        <v>41</v>
      </c>
      <c r="R1483" s="94" t="s">
        <v>194</v>
      </c>
    </row>
    <row r="1484" spans="1:18" ht="21.75">
      <c r="A1484" s="74">
        <v>530</v>
      </c>
      <c r="B1484" s="75" t="s">
        <v>1384</v>
      </c>
      <c r="C1484" s="75" t="s">
        <v>35</v>
      </c>
      <c r="D1484" s="71">
        <v>36831</v>
      </c>
      <c r="E1484" s="76">
        <v>36831</v>
      </c>
      <c r="F1484" s="76">
        <v>38985</v>
      </c>
      <c r="G1484" s="72"/>
      <c r="H1484" s="73"/>
      <c r="I1484" s="75" t="s">
        <v>58</v>
      </c>
      <c r="J1484" s="70"/>
      <c r="K1484" s="76">
        <v>48853</v>
      </c>
      <c r="L1484" s="77" t="s">
        <v>3</v>
      </c>
      <c r="M1484" s="75" t="s">
        <v>1385</v>
      </c>
      <c r="N1484" s="75" t="s">
        <v>1884</v>
      </c>
      <c r="O1484" s="75" t="s">
        <v>1386</v>
      </c>
      <c r="P1484" s="75" t="s">
        <v>1387</v>
      </c>
      <c r="Q1484" s="77" t="s">
        <v>72</v>
      </c>
      <c r="R1484" s="77" t="s">
        <v>117</v>
      </c>
    </row>
    <row r="1485" spans="1:18" ht="21.75">
      <c r="A1485" s="70" t="s">
        <v>1667</v>
      </c>
      <c r="B1485" s="70"/>
      <c r="C1485" s="70"/>
      <c r="D1485" s="71"/>
      <c r="E1485" s="72"/>
      <c r="F1485" s="72"/>
      <c r="G1485" s="72"/>
      <c r="H1485" s="73"/>
      <c r="I1485" s="70"/>
      <c r="J1485" s="70"/>
      <c r="K1485" s="72"/>
      <c r="L1485" s="77" t="s">
        <v>10</v>
      </c>
      <c r="M1485" s="75" t="s">
        <v>52</v>
      </c>
      <c r="N1485" s="75" t="s">
        <v>29</v>
      </c>
      <c r="O1485" s="75" t="s">
        <v>6</v>
      </c>
      <c r="P1485" s="75" t="s">
        <v>31</v>
      </c>
      <c r="Q1485" s="77" t="s">
        <v>79</v>
      </c>
      <c r="R1485" s="77" t="s">
        <v>41</v>
      </c>
    </row>
    <row r="1486" spans="1:18" ht="21.75">
      <c r="A1486" s="89" t="s">
        <v>1667</v>
      </c>
      <c r="B1486" s="89"/>
      <c r="C1486" s="89"/>
      <c r="D1486" s="90"/>
      <c r="E1486" s="91"/>
      <c r="F1486" s="91"/>
      <c r="G1486" s="91"/>
      <c r="H1486" s="92"/>
      <c r="I1486" s="89"/>
      <c r="J1486" s="89"/>
      <c r="K1486" s="91"/>
      <c r="L1486" s="94" t="s">
        <v>16</v>
      </c>
      <c r="M1486" s="95" t="s">
        <v>681</v>
      </c>
      <c r="N1486" s="95" t="s">
        <v>18</v>
      </c>
      <c r="O1486" s="95" t="s">
        <v>44</v>
      </c>
      <c r="P1486" s="95" t="s">
        <v>45</v>
      </c>
      <c r="Q1486" s="94" t="s">
        <v>32</v>
      </c>
      <c r="R1486" s="94" t="s">
        <v>79</v>
      </c>
    </row>
    <row r="1487" spans="1:18" ht="21.75">
      <c r="A1487" s="74">
        <v>531</v>
      </c>
      <c r="B1487" s="75" t="s">
        <v>1388</v>
      </c>
      <c r="C1487" s="75" t="s">
        <v>35</v>
      </c>
      <c r="D1487" s="71">
        <v>38110</v>
      </c>
      <c r="E1487" s="76">
        <v>38110</v>
      </c>
      <c r="F1487" s="76">
        <v>41422</v>
      </c>
      <c r="G1487" s="72"/>
      <c r="H1487" s="73"/>
      <c r="I1487" s="75" t="s">
        <v>58</v>
      </c>
      <c r="J1487" s="70"/>
      <c r="K1487" s="76">
        <v>48488</v>
      </c>
      <c r="L1487" s="77" t="s">
        <v>3</v>
      </c>
      <c r="M1487" s="75" t="s">
        <v>1389</v>
      </c>
      <c r="N1487" s="75" t="s">
        <v>1884</v>
      </c>
      <c r="O1487" s="75" t="s">
        <v>1390</v>
      </c>
      <c r="P1487" s="75" t="s">
        <v>1994</v>
      </c>
      <c r="Q1487" s="77" t="s">
        <v>59</v>
      </c>
      <c r="R1487" s="77" t="s">
        <v>99</v>
      </c>
    </row>
    <row r="1488" spans="1:18" ht="21.75">
      <c r="A1488" s="70" t="s">
        <v>1667</v>
      </c>
      <c r="B1488" s="70"/>
      <c r="C1488" s="70"/>
      <c r="D1488" s="71"/>
      <c r="E1488" s="72"/>
      <c r="F1488" s="72"/>
      <c r="G1488" s="72"/>
      <c r="H1488" s="73"/>
      <c r="I1488" s="70"/>
      <c r="J1488" s="70"/>
      <c r="K1488" s="72"/>
      <c r="L1488" s="77" t="s">
        <v>10</v>
      </c>
      <c r="M1488" s="75" t="s">
        <v>478</v>
      </c>
      <c r="N1488" s="75" t="s">
        <v>29</v>
      </c>
      <c r="O1488" s="75" t="s">
        <v>479</v>
      </c>
      <c r="P1488" s="75" t="s">
        <v>31</v>
      </c>
      <c r="Q1488" s="77" t="s">
        <v>40</v>
      </c>
      <c r="R1488" s="77" t="s">
        <v>41</v>
      </c>
    </row>
    <row r="1489" spans="1:18" ht="21.75">
      <c r="A1489" s="89" t="s">
        <v>1667</v>
      </c>
      <c r="B1489" s="89"/>
      <c r="C1489" s="89"/>
      <c r="D1489" s="90"/>
      <c r="E1489" s="91"/>
      <c r="F1489" s="91"/>
      <c r="G1489" s="91"/>
      <c r="H1489" s="92"/>
      <c r="I1489" s="89"/>
      <c r="J1489" s="89"/>
      <c r="K1489" s="91"/>
      <c r="L1489" s="94" t="s">
        <v>16</v>
      </c>
      <c r="M1489" s="95" t="s">
        <v>480</v>
      </c>
      <c r="N1489" s="95" t="s">
        <v>18</v>
      </c>
      <c r="O1489" s="95" t="s">
        <v>479</v>
      </c>
      <c r="P1489" s="95" t="s">
        <v>31</v>
      </c>
      <c r="Q1489" s="94" t="s">
        <v>32</v>
      </c>
      <c r="R1489" s="94" t="s">
        <v>79</v>
      </c>
    </row>
    <row r="1490" spans="1:18" ht="21.75">
      <c r="A1490" s="74">
        <v>532</v>
      </c>
      <c r="B1490" s="75" t="s">
        <v>2185</v>
      </c>
      <c r="C1490" s="75" t="s">
        <v>35</v>
      </c>
      <c r="D1490" s="71">
        <v>38474</v>
      </c>
      <c r="E1490" s="76">
        <v>38474</v>
      </c>
      <c r="F1490" s="76">
        <v>40599</v>
      </c>
      <c r="G1490" s="72"/>
      <c r="H1490" s="73"/>
      <c r="I1490" s="75" t="s">
        <v>58</v>
      </c>
      <c r="J1490" s="70"/>
      <c r="K1490" s="76">
        <v>50679</v>
      </c>
      <c r="L1490" s="77" t="s">
        <v>3</v>
      </c>
      <c r="M1490" s="75" t="s">
        <v>1253</v>
      </c>
      <c r="N1490" s="75" t="s">
        <v>270</v>
      </c>
      <c r="O1490" s="75" t="s">
        <v>824</v>
      </c>
      <c r="P1490" s="75" t="s">
        <v>7</v>
      </c>
      <c r="Q1490" s="77" t="s">
        <v>109</v>
      </c>
      <c r="R1490" s="77" t="s">
        <v>2042</v>
      </c>
    </row>
    <row r="1491" spans="1:18" ht="21.75">
      <c r="A1491" s="70" t="s">
        <v>1667</v>
      </c>
      <c r="B1491" s="70"/>
      <c r="C1491" s="70"/>
      <c r="D1491" s="71"/>
      <c r="E1491" s="72"/>
      <c r="F1491" s="72"/>
      <c r="G1491" s="72"/>
      <c r="H1491" s="73"/>
      <c r="I1491" s="70"/>
      <c r="J1491" s="70"/>
      <c r="K1491" s="72"/>
      <c r="L1491" s="77" t="s">
        <v>10</v>
      </c>
      <c r="M1491" s="75" t="s">
        <v>823</v>
      </c>
      <c r="N1491" s="75" t="s">
        <v>272</v>
      </c>
      <c r="O1491" s="75" t="s">
        <v>824</v>
      </c>
      <c r="P1491" s="75" t="s">
        <v>7</v>
      </c>
      <c r="Q1491" s="77" t="s">
        <v>27</v>
      </c>
      <c r="R1491" s="77" t="s">
        <v>194</v>
      </c>
    </row>
    <row r="1492" spans="1:18" ht="21.75">
      <c r="A1492" s="89" t="s">
        <v>1667</v>
      </c>
      <c r="B1492" s="89"/>
      <c r="C1492" s="89"/>
      <c r="D1492" s="90"/>
      <c r="E1492" s="91"/>
      <c r="F1492" s="91"/>
      <c r="G1492" s="91"/>
      <c r="H1492" s="92"/>
      <c r="I1492" s="89"/>
      <c r="J1492" s="89"/>
      <c r="K1492" s="91"/>
      <c r="L1492" s="94" t="s">
        <v>16</v>
      </c>
      <c r="M1492" s="95" t="s">
        <v>315</v>
      </c>
      <c r="N1492" s="95" t="s">
        <v>233</v>
      </c>
      <c r="O1492" s="95" t="s">
        <v>316</v>
      </c>
      <c r="P1492" s="95" t="s">
        <v>120</v>
      </c>
      <c r="Q1492" s="94" t="s">
        <v>40</v>
      </c>
      <c r="R1492" s="94" t="s">
        <v>27</v>
      </c>
    </row>
    <row r="1493" spans="1:18" ht="21.75">
      <c r="A1493" s="74">
        <v>533</v>
      </c>
      <c r="B1493" s="75" t="s">
        <v>1391</v>
      </c>
      <c r="C1493" s="75" t="s">
        <v>35</v>
      </c>
      <c r="D1493" s="71">
        <v>33451</v>
      </c>
      <c r="E1493" s="76">
        <v>33878</v>
      </c>
      <c r="F1493" s="76">
        <v>38981</v>
      </c>
      <c r="G1493" s="72"/>
      <c r="H1493" s="73"/>
      <c r="I1493" s="75" t="s">
        <v>58</v>
      </c>
      <c r="J1493" s="70"/>
      <c r="K1493" s="76">
        <v>47027</v>
      </c>
      <c r="L1493" s="77" t="s">
        <v>3</v>
      </c>
      <c r="M1493" s="75" t="s">
        <v>1392</v>
      </c>
      <c r="N1493" s="75" t="s">
        <v>1928</v>
      </c>
      <c r="O1493" s="75" t="s">
        <v>1393</v>
      </c>
      <c r="P1493" s="75" t="s">
        <v>1394</v>
      </c>
      <c r="Q1493" s="77" t="s">
        <v>8</v>
      </c>
      <c r="R1493" s="77" t="s">
        <v>27</v>
      </c>
    </row>
    <row r="1494" spans="1:18" ht="21.75">
      <c r="A1494" s="70" t="s">
        <v>1667</v>
      </c>
      <c r="B1494" s="70"/>
      <c r="C1494" s="70"/>
      <c r="D1494" s="71"/>
      <c r="E1494" s="72"/>
      <c r="F1494" s="72"/>
      <c r="G1494" s="72"/>
      <c r="H1494" s="73"/>
      <c r="I1494" s="70"/>
      <c r="J1494" s="70"/>
      <c r="K1494" s="72"/>
      <c r="L1494" s="77" t="s">
        <v>10</v>
      </c>
      <c r="M1494" s="75" t="s">
        <v>740</v>
      </c>
      <c r="N1494" s="75" t="s">
        <v>29</v>
      </c>
      <c r="O1494" s="75" t="s">
        <v>605</v>
      </c>
      <c r="P1494" s="75" t="s">
        <v>7</v>
      </c>
      <c r="Q1494" s="77" t="s">
        <v>76</v>
      </c>
      <c r="R1494" s="77" t="s">
        <v>26</v>
      </c>
    </row>
    <row r="1495" spans="1:18" ht="21.75">
      <c r="A1495" s="89" t="s">
        <v>1667</v>
      </c>
      <c r="B1495" s="89"/>
      <c r="C1495" s="89"/>
      <c r="D1495" s="90"/>
      <c r="E1495" s="91"/>
      <c r="F1495" s="91"/>
      <c r="G1495" s="91"/>
      <c r="H1495" s="92"/>
      <c r="I1495" s="89"/>
      <c r="J1495" s="89"/>
      <c r="K1495" s="91"/>
      <c r="L1495" s="94" t="s">
        <v>16</v>
      </c>
      <c r="M1495" s="95" t="s">
        <v>604</v>
      </c>
      <c r="N1495" s="95" t="s">
        <v>18</v>
      </c>
      <c r="O1495" s="95" t="s">
        <v>605</v>
      </c>
      <c r="P1495" s="95" t="s">
        <v>7</v>
      </c>
      <c r="Q1495" s="94" t="s">
        <v>34</v>
      </c>
      <c r="R1495" s="94" t="s">
        <v>32</v>
      </c>
    </row>
    <row r="1496" spans="1:18" ht="21.75">
      <c r="A1496" s="74">
        <v>534</v>
      </c>
      <c r="B1496" s="75" t="s">
        <v>2497</v>
      </c>
      <c r="C1496" s="75" t="s">
        <v>35</v>
      </c>
      <c r="D1496" s="71">
        <v>39419</v>
      </c>
      <c r="E1496" s="76">
        <v>39419</v>
      </c>
      <c r="F1496" s="72">
        <v>44260</v>
      </c>
      <c r="G1496" s="72"/>
      <c r="H1496" s="73"/>
      <c r="I1496" s="75" t="s">
        <v>58</v>
      </c>
      <c r="J1496" s="70"/>
      <c r="K1496" s="76">
        <v>52140</v>
      </c>
      <c r="L1496" s="77" t="s">
        <v>3</v>
      </c>
      <c r="M1496" s="75" t="s">
        <v>1546</v>
      </c>
      <c r="N1496" s="75" t="s">
        <v>88</v>
      </c>
      <c r="O1496" s="75" t="s">
        <v>1547</v>
      </c>
      <c r="P1496" s="75" t="s">
        <v>120</v>
      </c>
      <c r="Q1496" s="77" t="s">
        <v>72</v>
      </c>
      <c r="R1496" s="77" t="s">
        <v>495</v>
      </c>
    </row>
    <row r="1497" spans="1:18" ht="21.75">
      <c r="A1497" s="70" t="s">
        <v>1667</v>
      </c>
      <c r="B1497" s="70"/>
      <c r="C1497" s="70"/>
      <c r="D1497" s="71"/>
      <c r="E1497" s="72"/>
      <c r="F1497" s="72"/>
      <c r="G1497" s="72"/>
      <c r="H1497" s="73"/>
      <c r="I1497" s="70"/>
      <c r="J1497" s="70"/>
      <c r="K1497" s="72"/>
      <c r="L1497" s="77" t="s">
        <v>10</v>
      </c>
      <c r="M1497" s="75" t="s">
        <v>1499</v>
      </c>
      <c r="N1497" s="75" t="s">
        <v>126</v>
      </c>
      <c r="O1497" s="75" t="s">
        <v>1500</v>
      </c>
      <c r="P1497" s="75" t="s">
        <v>31</v>
      </c>
      <c r="Q1497" s="77" t="s">
        <v>78</v>
      </c>
      <c r="R1497" s="77" t="s">
        <v>121</v>
      </c>
    </row>
    <row r="1498" spans="1:18" ht="21.75">
      <c r="A1498" s="89" t="s">
        <v>1667</v>
      </c>
      <c r="B1498" s="89"/>
      <c r="C1498" s="89"/>
      <c r="D1498" s="90"/>
      <c r="E1498" s="91"/>
      <c r="F1498" s="91"/>
      <c r="G1498" s="91"/>
      <c r="H1498" s="92"/>
      <c r="I1498" s="89"/>
      <c r="J1498" s="89"/>
      <c r="K1498" s="91"/>
      <c r="L1498" s="94" t="s">
        <v>16</v>
      </c>
      <c r="M1498" s="95" t="s">
        <v>543</v>
      </c>
      <c r="N1498" s="95" t="s">
        <v>69</v>
      </c>
      <c r="O1498" s="95" t="s">
        <v>544</v>
      </c>
      <c r="P1498" s="95" t="s">
        <v>31</v>
      </c>
      <c r="Q1498" s="94" t="s">
        <v>41</v>
      </c>
      <c r="R1498" s="94" t="s">
        <v>194</v>
      </c>
    </row>
    <row r="1499" spans="1:18" ht="21.75">
      <c r="A1499" s="74">
        <v>535</v>
      </c>
      <c r="B1499" s="75" t="s">
        <v>2269</v>
      </c>
      <c r="C1499" s="75" t="s">
        <v>35</v>
      </c>
      <c r="D1499" s="71">
        <v>37914</v>
      </c>
      <c r="E1499" s="76">
        <v>37914</v>
      </c>
      <c r="F1499" s="76">
        <v>43377</v>
      </c>
      <c r="G1499" s="72"/>
      <c r="H1499" s="73"/>
      <c r="I1499" s="75" t="s">
        <v>58</v>
      </c>
      <c r="J1499" s="70"/>
      <c r="K1499" s="76">
        <v>50679</v>
      </c>
      <c r="L1499" s="77" t="s">
        <v>3</v>
      </c>
      <c r="M1499" s="75" t="s">
        <v>2203</v>
      </c>
      <c r="N1499" s="75" t="s">
        <v>88</v>
      </c>
      <c r="O1499" s="75" t="s">
        <v>2204</v>
      </c>
      <c r="P1499" s="75" t="s">
        <v>87</v>
      </c>
      <c r="Q1499" s="77" t="s">
        <v>38</v>
      </c>
      <c r="R1499" s="77" t="s">
        <v>73</v>
      </c>
    </row>
    <row r="1500" spans="1:18" ht="21.75">
      <c r="A1500" s="70" t="s">
        <v>1667</v>
      </c>
      <c r="B1500" s="70"/>
      <c r="C1500" s="70"/>
      <c r="D1500" s="71"/>
      <c r="E1500" s="72"/>
      <c r="F1500" s="72"/>
      <c r="G1500" s="72"/>
      <c r="H1500" s="73"/>
      <c r="I1500" s="70"/>
      <c r="J1500" s="70"/>
      <c r="K1500" s="72"/>
      <c r="L1500" s="77" t="s">
        <v>10</v>
      </c>
      <c r="M1500" s="75" t="s">
        <v>52</v>
      </c>
      <c r="N1500" s="75" t="s">
        <v>29</v>
      </c>
      <c r="O1500" s="75" t="s">
        <v>6</v>
      </c>
      <c r="P1500" s="75" t="s">
        <v>7</v>
      </c>
      <c r="Q1500" s="77" t="s">
        <v>64</v>
      </c>
      <c r="R1500" s="77" t="s">
        <v>9</v>
      </c>
    </row>
    <row r="1501" spans="1:18" ht="21.75">
      <c r="A1501" s="89" t="s">
        <v>1667</v>
      </c>
      <c r="B1501" s="89"/>
      <c r="C1501" s="89"/>
      <c r="D1501" s="90"/>
      <c r="E1501" s="91"/>
      <c r="F1501" s="91"/>
      <c r="G1501" s="91"/>
      <c r="H1501" s="92"/>
      <c r="I1501" s="89"/>
      <c r="J1501" s="89"/>
      <c r="K1501" s="91"/>
      <c r="L1501" s="94" t="s">
        <v>16</v>
      </c>
      <c r="M1501" s="95" t="s">
        <v>122</v>
      </c>
      <c r="N1501" s="95" t="s">
        <v>18</v>
      </c>
      <c r="O1501" s="95" t="s">
        <v>123</v>
      </c>
      <c r="P1501" s="95" t="s">
        <v>7</v>
      </c>
      <c r="Q1501" s="94" t="s">
        <v>83</v>
      </c>
      <c r="R1501" s="94" t="s">
        <v>8</v>
      </c>
    </row>
    <row r="1502" spans="1:18" ht="21.75">
      <c r="A1502" s="74">
        <v>536</v>
      </c>
      <c r="B1502" s="75" t="s">
        <v>2436</v>
      </c>
      <c r="C1502" s="75" t="s">
        <v>35</v>
      </c>
      <c r="D1502" s="71">
        <v>38824</v>
      </c>
      <c r="E1502" s="76">
        <v>38824</v>
      </c>
      <c r="F1502" s="76">
        <v>43390</v>
      </c>
      <c r="G1502" s="72"/>
      <c r="H1502" s="73"/>
      <c r="I1502" s="75" t="s">
        <v>58</v>
      </c>
      <c r="J1502" s="70"/>
      <c r="K1502" s="76">
        <v>51044</v>
      </c>
      <c r="L1502" s="77" t="s">
        <v>3</v>
      </c>
      <c r="M1502" s="75" t="s">
        <v>103</v>
      </c>
      <c r="N1502" s="75" t="s">
        <v>88</v>
      </c>
      <c r="O1502" s="75" t="s">
        <v>44</v>
      </c>
      <c r="P1502" s="75" t="s">
        <v>120</v>
      </c>
      <c r="Q1502" s="77" t="s">
        <v>60</v>
      </c>
      <c r="R1502" s="77" t="s">
        <v>1768</v>
      </c>
    </row>
    <row r="1503" spans="1:18" ht="21.75">
      <c r="A1503" s="70" t="s">
        <v>1667</v>
      </c>
      <c r="B1503" s="70"/>
      <c r="C1503" s="70"/>
      <c r="D1503" s="71"/>
      <c r="E1503" s="72"/>
      <c r="F1503" s="72"/>
      <c r="G1503" s="72"/>
      <c r="H1503" s="73"/>
      <c r="I1503" s="70"/>
      <c r="J1503" s="70"/>
      <c r="K1503" s="72"/>
      <c r="L1503" s="77" t="s">
        <v>10</v>
      </c>
      <c r="M1503" s="75" t="s">
        <v>335</v>
      </c>
      <c r="N1503" s="75" t="s">
        <v>29</v>
      </c>
      <c r="O1503" s="75" t="s">
        <v>336</v>
      </c>
      <c r="P1503" s="75" t="s">
        <v>120</v>
      </c>
      <c r="Q1503" s="77" t="s">
        <v>64</v>
      </c>
      <c r="R1503" s="77" t="s">
        <v>78</v>
      </c>
    </row>
    <row r="1504" spans="1:18" ht="21.75">
      <c r="A1504" s="89" t="s">
        <v>1667</v>
      </c>
      <c r="B1504" s="89"/>
      <c r="C1504" s="89"/>
      <c r="D1504" s="90"/>
      <c r="E1504" s="91"/>
      <c r="F1504" s="91"/>
      <c r="G1504" s="91"/>
      <c r="H1504" s="92"/>
      <c r="I1504" s="89"/>
      <c r="J1504" s="89"/>
      <c r="K1504" s="91"/>
      <c r="L1504" s="94" t="s">
        <v>16</v>
      </c>
      <c r="M1504" s="95" t="s">
        <v>1323</v>
      </c>
      <c r="N1504" s="95" t="s">
        <v>18</v>
      </c>
      <c r="O1504" s="95" t="s">
        <v>1304</v>
      </c>
      <c r="P1504" s="95" t="s">
        <v>120</v>
      </c>
      <c r="Q1504" s="94" t="s">
        <v>8</v>
      </c>
      <c r="R1504" s="94" t="s">
        <v>64</v>
      </c>
    </row>
    <row r="1505" spans="1:18" ht="21.75">
      <c r="A1505" s="74">
        <v>537</v>
      </c>
      <c r="B1505" s="75" t="s">
        <v>2186</v>
      </c>
      <c r="C1505" s="75" t="s">
        <v>35</v>
      </c>
      <c r="D1505" s="71">
        <v>38215</v>
      </c>
      <c r="E1505" s="76">
        <v>38215</v>
      </c>
      <c r="F1505" s="76">
        <v>43185</v>
      </c>
      <c r="G1505" s="72"/>
      <c r="H1505" s="73"/>
      <c r="I1505" s="75" t="s">
        <v>58</v>
      </c>
      <c r="J1505" s="70"/>
      <c r="K1505" s="76">
        <v>51044</v>
      </c>
      <c r="L1505" s="77" t="s">
        <v>3</v>
      </c>
      <c r="M1505" s="75" t="s">
        <v>2198</v>
      </c>
      <c r="N1505" s="75" t="s">
        <v>2199</v>
      </c>
      <c r="O1505" s="75" t="s">
        <v>1441</v>
      </c>
      <c r="P1505" s="75" t="s">
        <v>1442</v>
      </c>
      <c r="Q1505" s="77" t="s">
        <v>72</v>
      </c>
      <c r="R1505" s="77" t="s">
        <v>167</v>
      </c>
    </row>
    <row r="1506" spans="1:18" ht="21.75">
      <c r="A1506" s="70" t="s">
        <v>1667</v>
      </c>
      <c r="B1506" s="70"/>
      <c r="C1506" s="70"/>
      <c r="D1506" s="71"/>
      <c r="E1506" s="72"/>
      <c r="F1506" s="72"/>
      <c r="G1506" s="72"/>
      <c r="H1506" s="73"/>
      <c r="I1506" s="70"/>
      <c r="J1506" s="70"/>
      <c r="K1506" s="72"/>
      <c r="L1506" s="77" t="s">
        <v>10</v>
      </c>
      <c r="M1506" s="75" t="s">
        <v>74</v>
      </c>
      <c r="N1506" s="75" t="s">
        <v>29</v>
      </c>
      <c r="O1506" s="75" t="s">
        <v>75</v>
      </c>
      <c r="P1506" s="75" t="s">
        <v>87</v>
      </c>
      <c r="Q1506" s="77" t="s">
        <v>8</v>
      </c>
      <c r="R1506" s="77" t="s">
        <v>27</v>
      </c>
    </row>
    <row r="1507" spans="1:18" ht="21.75">
      <c r="A1507" s="89" t="s">
        <v>1667</v>
      </c>
      <c r="B1507" s="89"/>
      <c r="C1507" s="89"/>
      <c r="D1507" s="90"/>
      <c r="E1507" s="91"/>
      <c r="F1507" s="91"/>
      <c r="G1507" s="91"/>
      <c r="H1507" s="92"/>
      <c r="I1507" s="89"/>
      <c r="J1507" s="89"/>
      <c r="K1507" s="91"/>
      <c r="L1507" s="94" t="s">
        <v>16</v>
      </c>
      <c r="M1507" s="95" t="s">
        <v>1443</v>
      </c>
      <c r="N1507" s="95" t="s">
        <v>18</v>
      </c>
      <c r="O1507" s="95" t="s">
        <v>419</v>
      </c>
      <c r="P1507" s="95" t="s">
        <v>7</v>
      </c>
      <c r="Q1507" s="94" t="s">
        <v>79</v>
      </c>
      <c r="R1507" s="94" t="s">
        <v>8</v>
      </c>
    </row>
    <row r="1508" spans="1:18" ht="21.75">
      <c r="A1508" s="74">
        <v>538</v>
      </c>
      <c r="B1508" s="75" t="s">
        <v>2557</v>
      </c>
      <c r="C1508" s="75" t="s">
        <v>35</v>
      </c>
      <c r="D1508" s="71">
        <v>42278</v>
      </c>
      <c r="E1508" s="76">
        <v>42278</v>
      </c>
      <c r="F1508" s="72">
        <v>44431</v>
      </c>
      <c r="G1508" s="72"/>
      <c r="H1508" s="73"/>
      <c r="I1508" s="75" t="s">
        <v>58</v>
      </c>
      <c r="J1508" s="70"/>
      <c r="K1508" s="76">
        <v>47392</v>
      </c>
      <c r="L1508" s="77" t="s">
        <v>3</v>
      </c>
      <c r="M1508" s="75" t="s">
        <v>361</v>
      </c>
      <c r="N1508" s="75" t="s">
        <v>88</v>
      </c>
      <c r="O1508" s="75" t="s">
        <v>37</v>
      </c>
      <c r="P1508" s="75" t="s">
        <v>106</v>
      </c>
      <c r="Q1508" s="77" t="s">
        <v>64</v>
      </c>
      <c r="R1508" s="77" t="s">
        <v>59</v>
      </c>
    </row>
    <row r="1509" spans="1:18" ht="21.75">
      <c r="A1509" s="70" t="s">
        <v>1667</v>
      </c>
      <c r="B1509" s="70"/>
      <c r="C1509" s="70"/>
      <c r="D1509" s="71"/>
      <c r="E1509" s="72"/>
      <c r="F1509" s="72"/>
      <c r="G1509" s="72"/>
      <c r="H1509" s="73"/>
      <c r="I1509" s="70"/>
      <c r="J1509" s="70"/>
      <c r="K1509" s="72"/>
      <c r="L1509" s="77" t="s">
        <v>10</v>
      </c>
      <c r="M1509" s="75" t="s">
        <v>39</v>
      </c>
      <c r="N1509" s="75" t="s">
        <v>29</v>
      </c>
      <c r="O1509" s="75" t="s">
        <v>37</v>
      </c>
      <c r="P1509" s="75" t="s">
        <v>106</v>
      </c>
      <c r="Q1509" s="77" t="s">
        <v>83</v>
      </c>
      <c r="R1509" s="77" t="s">
        <v>41</v>
      </c>
    </row>
    <row r="1510" spans="1:18" ht="21.75">
      <c r="A1510" s="89" t="s">
        <v>1667</v>
      </c>
      <c r="B1510" s="89"/>
      <c r="C1510" s="89"/>
      <c r="D1510" s="90"/>
      <c r="E1510" s="91"/>
      <c r="F1510" s="91"/>
      <c r="G1510" s="91"/>
      <c r="H1510" s="92"/>
      <c r="I1510" s="89"/>
      <c r="J1510" s="89"/>
      <c r="K1510" s="91"/>
      <c r="L1510" s="94" t="s">
        <v>16</v>
      </c>
      <c r="M1510" s="95" t="s">
        <v>84</v>
      </c>
      <c r="N1510" s="95" t="s">
        <v>18</v>
      </c>
      <c r="O1510" s="95" t="s">
        <v>37</v>
      </c>
      <c r="P1510" s="95" t="s">
        <v>85</v>
      </c>
      <c r="Q1510" s="94" t="s">
        <v>101</v>
      </c>
      <c r="R1510" s="94" t="s">
        <v>76</v>
      </c>
    </row>
    <row r="1511" spans="1:18" ht="21.75">
      <c r="A1511" s="74">
        <v>539</v>
      </c>
      <c r="B1511" s="75" t="s">
        <v>1395</v>
      </c>
      <c r="C1511" s="75" t="s">
        <v>35</v>
      </c>
      <c r="D1511" s="71">
        <v>36800</v>
      </c>
      <c r="E1511" s="76">
        <v>36800</v>
      </c>
      <c r="F1511" s="76">
        <v>38925</v>
      </c>
      <c r="G1511" s="72"/>
      <c r="H1511" s="73"/>
      <c r="I1511" s="75" t="s">
        <v>58</v>
      </c>
      <c r="J1511" s="70"/>
      <c r="K1511" s="76">
        <v>48122</v>
      </c>
      <c r="L1511" s="77" t="s">
        <v>3</v>
      </c>
      <c r="M1511" s="75" t="s">
        <v>1173</v>
      </c>
      <c r="N1511" s="75" t="s">
        <v>88</v>
      </c>
      <c r="O1511" s="75" t="s">
        <v>694</v>
      </c>
      <c r="P1511" s="75" t="s">
        <v>31</v>
      </c>
      <c r="Q1511" s="77" t="s">
        <v>78</v>
      </c>
      <c r="R1511" s="77" t="s">
        <v>117</v>
      </c>
    </row>
    <row r="1512" spans="1:18" ht="21.75">
      <c r="A1512" s="70" t="s">
        <v>1667</v>
      </c>
      <c r="B1512" s="70"/>
      <c r="C1512" s="70"/>
      <c r="D1512" s="71"/>
      <c r="E1512" s="72"/>
      <c r="F1512" s="72"/>
      <c r="G1512" s="72"/>
      <c r="H1512" s="73"/>
      <c r="I1512" s="70"/>
      <c r="J1512" s="70"/>
      <c r="K1512" s="72"/>
      <c r="L1512" s="77" t="s">
        <v>10</v>
      </c>
      <c r="M1512" s="75" t="s">
        <v>566</v>
      </c>
      <c r="N1512" s="75" t="s">
        <v>29</v>
      </c>
      <c r="O1512" s="75" t="s">
        <v>567</v>
      </c>
      <c r="P1512" s="75" t="s">
        <v>31</v>
      </c>
      <c r="Q1512" s="77" t="s">
        <v>54</v>
      </c>
      <c r="R1512" s="77" t="s">
        <v>40</v>
      </c>
    </row>
    <row r="1513" spans="1:18" ht="21.75">
      <c r="A1513" s="89" t="s">
        <v>1667</v>
      </c>
      <c r="B1513" s="89"/>
      <c r="C1513" s="89"/>
      <c r="D1513" s="90"/>
      <c r="E1513" s="91"/>
      <c r="F1513" s="91"/>
      <c r="G1513" s="91"/>
      <c r="H1513" s="92"/>
      <c r="I1513" s="89"/>
      <c r="J1513" s="89"/>
      <c r="K1513" s="91"/>
      <c r="L1513" s="94" t="s">
        <v>16</v>
      </c>
      <c r="M1513" s="95" t="s">
        <v>1396</v>
      </c>
      <c r="N1513" s="95" t="s">
        <v>18</v>
      </c>
      <c r="O1513" s="95" t="s">
        <v>1397</v>
      </c>
      <c r="P1513" s="95" t="s">
        <v>31</v>
      </c>
      <c r="Q1513" s="94" t="s">
        <v>46</v>
      </c>
      <c r="R1513" s="94" t="s">
        <v>54</v>
      </c>
    </row>
    <row r="1514" spans="1:18" ht="21.75">
      <c r="A1514" s="74">
        <v>540</v>
      </c>
      <c r="B1514" s="75" t="s">
        <v>1810</v>
      </c>
      <c r="C1514" s="75" t="s">
        <v>35</v>
      </c>
      <c r="D1514" s="71">
        <v>38215</v>
      </c>
      <c r="E1514" s="76">
        <v>38215</v>
      </c>
      <c r="F1514" s="76">
        <v>42669</v>
      </c>
      <c r="G1514" s="72"/>
      <c r="H1514" s="73"/>
      <c r="I1514" s="75" t="s">
        <v>58</v>
      </c>
      <c r="J1514" s="70"/>
      <c r="K1514" s="76">
        <v>49583</v>
      </c>
      <c r="L1514" s="77" t="s">
        <v>3</v>
      </c>
      <c r="M1514" s="75" t="s">
        <v>918</v>
      </c>
      <c r="N1514" s="75" t="s">
        <v>1884</v>
      </c>
      <c r="O1514" s="75" t="s">
        <v>919</v>
      </c>
      <c r="P1514" s="75" t="s">
        <v>550</v>
      </c>
      <c r="Q1514" s="77" t="s">
        <v>38</v>
      </c>
      <c r="R1514" s="77" t="s">
        <v>167</v>
      </c>
    </row>
    <row r="1515" spans="1:18" ht="21.75">
      <c r="A1515" s="70" t="s">
        <v>1667</v>
      </c>
      <c r="B1515" s="70"/>
      <c r="C1515" s="70"/>
      <c r="D1515" s="71"/>
      <c r="E1515" s="72"/>
      <c r="F1515" s="72"/>
      <c r="G1515" s="72"/>
      <c r="H1515" s="73"/>
      <c r="I1515" s="70"/>
      <c r="J1515" s="70"/>
      <c r="K1515" s="72"/>
      <c r="L1515" s="77" t="s">
        <v>10</v>
      </c>
      <c r="M1515" s="75" t="s">
        <v>52</v>
      </c>
      <c r="N1515" s="75" t="s">
        <v>29</v>
      </c>
      <c r="O1515" s="75" t="s">
        <v>6</v>
      </c>
      <c r="P1515" s="75" t="s">
        <v>7</v>
      </c>
      <c r="Q1515" s="77" t="s">
        <v>8</v>
      </c>
      <c r="R1515" s="77" t="s">
        <v>27</v>
      </c>
    </row>
    <row r="1516" spans="1:18" ht="21.75">
      <c r="A1516" s="89" t="s">
        <v>1667</v>
      </c>
      <c r="B1516" s="89"/>
      <c r="C1516" s="89"/>
      <c r="D1516" s="90"/>
      <c r="E1516" s="91"/>
      <c r="F1516" s="91"/>
      <c r="G1516" s="91"/>
      <c r="H1516" s="92"/>
      <c r="I1516" s="89"/>
      <c r="J1516" s="89"/>
      <c r="K1516" s="91"/>
      <c r="L1516" s="94" t="s">
        <v>16</v>
      </c>
      <c r="M1516" s="95" t="s">
        <v>122</v>
      </c>
      <c r="N1516" s="95" t="s">
        <v>18</v>
      </c>
      <c r="O1516" s="95" t="s">
        <v>123</v>
      </c>
      <c r="P1516" s="95" t="s">
        <v>1444</v>
      </c>
      <c r="Q1516" s="94" t="s">
        <v>79</v>
      </c>
      <c r="R1516" s="94" t="s">
        <v>8</v>
      </c>
    </row>
    <row r="1517" spans="1:18" ht="21.75">
      <c r="A1517" s="74">
        <v>541</v>
      </c>
      <c r="B1517" s="75" t="s">
        <v>2437</v>
      </c>
      <c r="C1517" s="75" t="s">
        <v>35</v>
      </c>
      <c r="D1517" s="71">
        <v>38869</v>
      </c>
      <c r="E1517" s="76">
        <v>38869</v>
      </c>
      <c r="F1517" s="76">
        <v>43431</v>
      </c>
      <c r="G1517" s="72"/>
      <c r="H1517" s="73"/>
      <c r="I1517" s="75" t="s">
        <v>58</v>
      </c>
      <c r="J1517" s="70"/>
      <c r="K1517" s="76">
        <v>49583</v>
      </c>
      <c r="L1517" s="77" t="s">
        <v>3</v>
      </c>
      <c r="M1517" s="75" t="s">
        <v>539</v>
      </c>
      <c r="N1517" s="75" t="s">
        <v>88</v>
      </c>
      <c r="O1517" s="75" t="s">
        <v>540</v>
      </c>
      <c r="P1517" s="75" t="s">
        <v>120</v>
      </c>
      <c r="Q1517" s="77" t="s">
        <v>72</v>
      </c>
      <c r="R1517" s="77" t="s">
        <v>495</v>
      </c>
    </row>
    <row r="1518" spans="1:18" ht="21.75">
      <c r="A1518" s="70" t="s">
        <v>1667</v>
      </c>
      <c r="B1518" s="70"/>
      <c r="C1518" s="70"/>
      <c r="D1518" s="71"/>
      <c r="E1518" s="72"/>
      <c r="F1518" s="72"/>
      <c r="G1518" s="72"/>
      <c r="H1518" s="73"/>
      <c r="I1518" s="70"/>
      <c r="J1518" s="70"/>
      <c r="K1518" s="72"/>
      <c r="L1518" s="77" t="s">
        <v>10</v>
      </c>
      <c r="M1518" s="75" t="s">
        <v>1502</v>
      </c>
      <c r="N1518" s="75" t="s">
        <v>139</v>
      </c>
      <c r="O1518" s="75" t="s">
        <v>1503</v>
      </c>
      <c r="P1518" s="75" t="s">
        <v>216</v>
      </c>
      <c r="Q1518" s="77" t="s">
        <v>64</v>
      </c>
      <c r="R1518" s="77" t="s">
        <v>78</v>
      </c>
    </row>
    <row r="1519" spans="1:18" ht="21.75">
      <c r="A1519" s="89" t="s">
        <v>1667</v>
      </c>
      <c r="B1519" s="89"/>
      <c r="C1519" s="89"/>
      <c r="D1519" s="90"/>
      <c r="E1519" s="91"/>
      <c r="F1519" s="91"/>
      <c r="G1519" s="91"/>
      <c r="H1519" s="92"/>
      <c r="I1519" s="89"/>
      <c r="J1519" s="89"/>
      <c r="K1519" s="91"/>
      <c r="L1519" s="94" t="s">
        <v>16</v>
      </c>
      <c r="M1519" s="95" t="s">
        <v>210</v>
      </c>
      <c r="N1519" s="95" t="s">
        <v>199</v>
      </c>
      <c r="O1519" s="95" t="s">
        <v>211</v>
      </c>
      <c r="P1519" s="95" t="s">
        <v>85</v>
      </c>
      <c r="Q1519" s="94" t="s">
        <v>76</v>
      </c>
      <c r="R1519" s="94" t="s">
        <v>64</v>
      </c>
    </row>
    <row r="1520" spans="1:18" ht="21.75">
      <c r="A1520" s="74">
        <v>542</v>
      </c>
      <c r="B1520" s="75" t="s">
        <v>1398</v>
      </c>
      <c r="C1520" s="75" t="s">
        <v>35</v>
      </c>
      <c r="D1520" s="71">
        <v>39234</v>
      </c>
      <c r="E1520" s="76">
        <v>39234</v>
      </c>
      <c r="F1520" s="76">
        <v>41422</v>
      </c>
      <c r="G1520" s="72"/>
      <c r="H1520" s="73"/>
      <c r="I1520" s="75" t="s">
        <v>58</v>
      </c>
      <c r="J1520" s="70"/>
      <c r="K1520" s="76">
        <v>50314</v>
      </c>
      <c r="L1520" s="77" t="s">
        <v>3</v>
      </c>
      <c r="M1520" s="75" t="s">
        <v>768</v>
      </c>
      <c r="N1520" s="75" t="s">
        <v>1884</v>
      </c>
      <c r="O1520" s="75" t="s">
        <v>769</v>
      </c>
      <c r="P1520" s="75" t="s">
        <v>25</v>
      </c>
      <c r="Q1520" s="77" t="s">
        <v>194</v>
      </c>
      <c r="R1520" s="77" t="s">
        <v>121</v>
      </c>
    </row>
    <row r="1521" spans="1:18" ht="21.75">
      <c r="A1521" s="70" t="s">
        <v>1667</v>
      </c>
      <c r="B1521" s="70"/>
      <c r="C1521" s="70"/>
      <c r="D1521" s="71"/>
      <c r="E1521" s="72"/>
      <c r="F1521" s="72"/>
      <c r="G1521" s="72"/>
      <c r="H1521" s="73"/>
      <c r="I1521" s="70"/>
      <c r="J1521" s="70"/>
      <c r="K1521" s="72"/>
      <c r="L1521" s="77" t="s">
        <v>10</v>
      </c>
      <c r="M1521" s="75" t="s">
        <v>1399</v>
      </c>
      <c r="N1521" s="75" t="s">
        <v>11</v>
      </c>
      <c r="O1521" s="75" t="s">
        <v>1400</v>
      </c>
      <c r="P1521" s="75" t="s">
        <v>25</v>
      </c>
      <c r="Q1521" s="77" t="s">
        <v>27</v>
      </c>
      <c r="R1521" s="77" t="s">
        <v>194</v>
      </c>
    </row>
    <row r="1522" spans="1:18" ht="21.75">
      <c r="A1522" s="89" t="s">
        <v>1667</v>
      </c>
      <c r="B1522" s="89"/>
      <c r="C1522" s="89"/>
      <c r="D1522" s="90"/>
      <c r="E1522" s="91"/>
      <c r="F1522" s="91"/>
      <c r="G1522" s="91"/>
      <c r="H1522" s="92"/>
      <c r="I1522" s="89"/>
      <c r="J1522" s="89"/>
      <c r="K1522" s="91"/>
      <c r="L1522" s="94" t="s">
        <v>16</v>
      </c>
      <c r="M1522" s="95" t="s">
        <v>507</v>
      </c>
      <c r="N1522" s="95" t="s">
        <v>18</v>
      </c>
      <c r="O1522" s="95" t="s">
        <v>508</v>
      </c>
      <c r="P1522" s="95" t="s">
        <v>257</v>
      </c>
      <c r="Q1522" s="94" t="s">
        <v>83</v>
      </c>
      <c r="R1522" s="94" t="s">
        <v>64</v>
      </c>
    </row>
    <row r="1523" spans="1:18" ht="21.75">
      <c r="A1523" s="74">
        <v>543</v>
      </c>
      <c r="B1523" s="75" t="s">
        <v>2270</v>
      </c>
      <c r="C1523" s="75" t="s">
        <v>35</v>
      </c>
      <c r="D1523" s="71">
        <v>37020</v>
      </c>
      <c r="E1523" s="76">
        <v>37020</v>
      </c>
      <c r="F1523" s="76">
        <v>43357</v>
      </c>
      <c r="G1523" s="72"/>
      <c r="H1523" s="73"/>
      <c r="I1523" s="75" t="s">
        <v>58</v>
      </c>
      <c r="J1523" s="70"/>
      <c r="K1523" s="76">
        <v>48853</v>
      </c>
      <c r="L1523" s="77" t="s">
        <v>3</v>
      </c>
      <c r="M1523" s="75" t="s">
        <v>595</v>
      </c>
      <c r="N1523" s="75" t="s">
        <v>1884</v>
      </c>
      <c r="O1523" s="75" t="s">
        <v>82</v>
      </c>
      <c r="P1523" s="75" t="s">
        <v>13</v>
      </c>
      <c r="Q1523" s="77" t="s">
        <v>78</v>
      </c>
      <c r="R1523" s="77" t="s">
        <v>99</v>
      </c>
    </row>
    <row r="1524" spans="1:18" ht="21.75">
      <c r="A1524" s="70" t="s">
        <v>1667</v>
      </c>
      <c r="B1524" s="70"/>
      <c r="C1524" s="70"/>
      <c r="D1524" s="71"/>
      <c r="E1524" s="72"/>
      <c r="F1524" s="72"/>
      <c r="G1524" s="72"/>
      <c r="H1524" s="73"/>
      <c r="I1524" s="70"/>
      <c r="J1524" s="70"/>
      <c r="K1524" s="72"/>
      <c r="L1524" s="77" t="s">
        <v>10</v>
      </c>
      <c r="M1524" s="75" t="s">
        <v>1460</v>
      </c>
      <c r="N1524" s="75" t="s">
        <v>29</v>
      </c>
      <c r="O1524" s="75" t="s">
        <v>1461</v>
      </c>
      <c r="P1524" s="75" t="s">
        <v>31</v>
      </c>
      <c r="Q1524" s="77" t="s">
        <v>79</v>
      </c>
      <c r="R1524" s="77" t="s">
        <v>8</v>
      </c>
    </row>
    <row r="1525" spans="1:18" ht="21.75">
      <c r="A1525" s="89" t="s">
        <v>1667</v>
      </c>
      <c r="B1525" s="89"/>
      <c r="C1525" s="89"/>
      <c r="D1525" s="90"/>
      <c r="E1525" s="91"/>
      <c r="F1525" s="91"/>
      <c r="G1525" s="91"/>
      <c r="H1525" s="92"/>
      <c r="I1525" s="89"/>
      <c r="J1525" s="89"/>
      <c r="K1525" s="91"/>
      <c r="L1525" s="94" t="s">
        <v>16</v>
      </c>
      <c r="M1525" s="95" t="s">
        <v>681</v>
      </c>
      <c r="N1525" s="95" t="s">
        <v>18</v>
      </c>
      <c r="O1525" s="95" t="s">
        <v>44</v>
      </c>
      <c r="P1525" s="95" t="s">
        <v>45</v>
      </c>
      <c r="Q1525" s="94" t="s">
        <v>76</v>
      </c>
      <c r="R1525" s="94" t="s">
        <v>79</v>
      </c>
    </row>
    <row r="1526" spans="1:18" ht="21.75">
      <c r="A1526" s="74">
        <v>544</v>
      </c>
      <c r="B1526" s="75" t="s">
        <v>1763</v>
      </c>
      <c r="C1526" s="75" t="s">
        <v>35</v>
      </c>
      <c r="D1526" s="71">
        <v>33725</v>
      </c>
      <c r="E1526" s="76">
        <v>38320</v>
      </c>
      <c r="F1526" s="76">
        <v>40588</v>
      </c>
      <c r="G1526" s="72"/>
      <c r="H1526" s="73"/>
      <c r="I1526" s="75" t="s">
        <v>58</v>
      </c>
      <c r="J1526" s="70"/>
      <c r="K1526" s="76">
        <v>46296</v>
      </c>
      <c r="L1526" s="77" t="s">
        <v>3</v>
      </c>
      <c r="M1526" s="75" t="s">
        <v>1036</v>
      </c>
      <c r="N1526" s="75" t="s">
        <v>88</v>
      </c>
      <c r="O1526" s="75" t="s">
        <v>1037</v>
      </c>
      <c r="P1526" s="75" t="s">
        <v>120</v>
      </c>
      <c r="Q1526" s="77" t="s">
        <v>72</v>
      </c>
      <c r="R1526" s="77" t="s">
        <v>495</v>
      </c>
    </row>
    <row r="1527" spans="1:18" ht="21.75">
      <c r="A1527" s="70" t="s">
        <v>1667</v>
      </c>
      <c r="B1527" s="70"/>
      <c r="C1527" s="70"/>
      <c r="D1527" s="71"/>
      <c r="E1527" s="72"/>
      <c r="F1527" s="72"/>
      <c r="G1527" s="72"/>
      <c r="H1527" s="73"/>
      <c r="I1527" s="70"/>
      <c r="J1527" s="70"/>
      <c r="K1527" s="72"/>
      <c r="L1527" s="77" t="s">
        <v>10</v>
      </c>
      <c r="M1527" s="75" t="s">
        <v>1003</v>
      </c>
      <c r="N1527" s="75" t="s">
        <v>965</v>
      </c>
      <c r="O1527" s="75" t="s">
        <v>973</v>
      </c>
      <c r="P1527" s="75" t="s">
        <v>53</v>
      </c>
      <c r="Q1527" s="77" t="s">
        <v>57</v>
      </c>
      <c r="R1527" s="77" t="s">
        <v>32</v>
      </c>
    </row>
    <row r="1528" spans="1:18" ht="21.75">
      <c r="A1528" s="89" t="s">
        <v>1667</v>
      </c>
      <c r="B1528" s="89"/>
      <c r="C1528" s="89"/>
      <c r="D1528" s="90"/>
      <c r="E1528" s="91"/>
      <c r="F1528" s="91"/>
      <c r="G1528" s="91"/>
      <c r="H1528" s="92"/>
      <c r="I1528" s="89"/>
      <c r="J1528" s="89"/>
      <c r="K1528" s="91"/>
      <c r="L1528" s="94" t="s">
        <v>16</v>
      </c>
      <c r="M1528" s="95" t="s">
        <v>1004</v>
      </c>
      <c r="N1528" s="95" t="s">
        <v>611</v>
      </c>
      <c r="O1528" s="95" t="s">
        <v>973</v>
      </c>
      <c r="P1528" s="95" t="s">
        <v>1408</v>
      </c>
      <c r="Q1528" s="94" t="s">
        <v>14</v>
      </c>
      <c r="R1528" s="94" t="s">
        <v>57</v>
      </c>
    </row>
    <row r="1529" spans="1:18" ht="21.75">
      <c r="A1529" s="74">
        <v>545</v>
      </c>
      <c r="B1529" s="75" t="s">
        <v>1995</v>
      </c>
      <c r="C1529" s="75" t="s">
        <v>35</v>
      </c>
      <c r="D1529" s="71">
        <v>38588</v>
      </c>
      <c r="E1529" s="76">
        <v>38588</v>
      </c>
      <c r="F1529" s="76">
        <v>43173</v>
      </c>
      <c r="G1529" s="72"/>
      <c r="H1529" s="73"/>
      <c r="I1529" s="75" t="s">
        <v>58</v>
      </c>
      <c r="J1529" s="70"/>
      <c r="K1529" s="76">
        <v>49583</v>
      </c>
      <c r="L1529" s="77" t="s">
        <v>3</v>
      </c>
      <c r="M1529" s="75" t="s">
        <v>1036</v>
      </c>
      <c r="N1529" s="75" t="s">
        <v>88</v>
      </c>
      <c r="O1529" s="75" t="s">
        <v>1037</v>
      </c>
      <c r="P1529" s="75" t="s">
        <v>120</v>
      </c>
      <c r="Q1529" s="77" t="s">
        <v>72</v>
      </c>
      <c r="R1529" s="77" t="s">
        <v>495</v>
      </c>
    </row>
    <row r="1530" spans="1:18" ht="21.75">
      <c r="A1530" s="70" t="s">
        <v>1667</v>
      </c>
      <c r="B1530" s="70"/>
      <c r="C1530" s="70"/>
      <c r="D1530" s="71"/>
      <c r="E1530" s="72"/>
      <c r="F1530" s="72"/>
      <c r="G1530" s="72"/>
      <c r="H1530" s="73"/>
      <c r="I1530" s="70"/>
      <c r="J1530" s="70"/>
      <c r="K1530" s="72"/>
      <c r="L1530" s="77" t="s">
        <v>10</v>
      </c>
      <c r="M1530" s="75" t="s">
        <v>1002</v>
      </c>
      <c r="N1530" s="75" t="s">
        <v>882</v>
      </c>
      <c r="O1530" s="75" t="s">
        <v>973</v>
      </c>
      <c r="P1530" s="75" t="s">
        <v>231</v>
      </c>
      <c r="Q1530" s="77" t="s">
        <v>8</v>
      </c>
      <c r="R1530" s="77" t="s">
        <v>27</v>
      </c>
    </row>
    <row r="1531" spans="1:18" ht="21.75">
      <c r="A1531" s="89" t="s">
        <v>1667</v>
      </c>
      <c r="B1531" s="89"/>
      <c r="C1531" s="89"/>
      <c r="D1531" s="90"/>
      <c r="E1531" s="91"/>
      <c r="F1531" s="91"/>
      <c r="G1531" s="91"/>
      <c r="H1531" s="92"/>
      <c r="I1531" s="89"/>
      <c r="J1531" s="89"/>
      <c r="K1531" s="91"/>
      <c r="L1531" s="94" t="s">
        <v>16</v>
      </c>
      <c r="M1531" s="95" t="s">
        <v>1511</v>
      </c>
      <c r="N1531" s="95" t="s">
        <v>18</v>
      </c>
      <c r="O1531" s="95" t="s">
        <v>1512</v>
      </c>
      <c r="P1531" s="95" t="s">
        <v>231</v>
      </c>
      <c r="Q1531" s="94" t="s">
        <v>54</v>
      </c>
      <c r="R1531" s="94" t="s">
        <v>26</v>
      </c>
    </row>
    <row r="1532" spans="1:18" ht="43.5">
      <c r="A1532" s="143">
        <v>546</v>
      </c>
      <c r="B1532" s="110" t="s">
        <v>2187</v>
      </c>
      <c r="C1532" s="110" t="s">
        <v>35</v>
      </c>
      <c r="D1532" s="111">
        <v>39574</v>
      </c>
      <c r="E1532" s="112">
        <v>39574</v>
      </c>
      <c r="F1532" s="112">
        <v>43270</v>
      </c>
      <c r="G1532" s="112"/>
      <c r="H1532" s="113"/>
      <c r="I1532" s="110" t="s">
        <v>58</v>
      </c>
      <c r="J1532" s="110"/>
      <c r="K1532" s="112">
        <v>51044</v>
      </c>
      <c r="L1532" s="114" t="s">
        <v>3</v>
      </c>
      <c r="M1532" s="115" t="s">
        <v>1452</v>
      </c>
      <c r="N1532" s="110" t="s">
        <v>1453</v>
      </c>
      <c r="O1532" s="110" t="s">
        <v>1454</v>
      </c>
      <c r="P1532" s="110" t="s">
        <v>13</v>
      </c>
      <c r="Q1532" s="114" t="s">
        <v>78</v>
      </c>
      <c r="R1532" s="114" t="s">
        <v>121</v>
      </c>
    </row>
    <row r="1533" spans="1:18" ht="21.75">
      <c r="A1533" s="70" t="s">
        <v>1667</v>
      </c>
      <c r="B1533" s="70"/>
      <c r="C1533" s="70"/>
      <c r="D1533" s="71"/>
      <c r="E1533" s="72"/>
      <c r="F1533" s="72"/>
      <c r="G1533" s="72"/>
      <c r="H1533" s="73"/>
      <c r="I1533" s="70"/>
      <c r="J1533" s="70"/>
      <c r="K1533" s="72"/>
      <c r="L1533" s="77" t="s">
        <v>10</v>
      </c>
      <c r="M1533" s="75" t="s">
        <v>1455</v>
      </c>
      <c r="N1533" s="75" t="s">
        <v>1455</v>
      </c>
      <c r="O1533" s="70"/>
      <c r="P1533" s="75" t="s">
        <v>13</v>
      </c>
      <c r="Q1533" s="77" t="s">
        <v>64</v>
      </c>
      <c r="R1533" s="77" t="s">
        <v>78</v>
      </c>
    </row>
    <row r="1534" spans="1:18" ht="21.75">
      <c r="A1534" s="89" t="s">
        <v>1667</v>
      </c>
      <c r="B1534" s="89"/>
      <c r="C1534" s="89"/>
      <c r="D1534" s="90"/>
      <c r="E1534" s="91"/>
      <c r="F1534" s="91"/>
      <c r="G1534" s="91"/>
      <c r="H1534" s="92"/>
      <c r="I1534" s="89"/>
      <c r="J1534" s="89"/>
      <c r="K1534" s="91"/>
      <c r="L1534" s="94" t="s">
        <v>16</v>
      </c>
      <c r="M1534" s="95" t="s">
        <v>533</v>
      </c>
      <c r="N1534" s="95" t="s">
        <v>199</v>
      </c>
      <c r="O1534" s="95" t="s">
        <v>534</v>
      </c>
      <c r="P1534" s="95" t="s">
        <v>120</v>
      </c>
      <c r="Q1534" s="94" t="s">
        <v>40</v>
      </c>
      <c r="R1534" s="94" t="s">
        <v>64</v>
      </c>
    </row>
    <row r="1535" spans="1:18" ht="21.75">
      <c r="A1535" s="74">
        <v>547</v>
      </c>
      <c r="B1535" s="75" t="s">
        <v>1848</v>
      </c>
      <c r="C1535" s="75" t="s">
        <v>35</v>
      </c>
      <c r="D1535" s="71">
        <v>38145</v>
      </c>
      <c r="E1535" s="76">
        <v>38145</v>
      </c>
      <c r="F1535" s="76">
        <v>42887</v>
      </c>
      <c r="G1535" s="72"/>
      <c r="H1535" s="73"/>
      <c r="I1535" s="75" t="s">
        <v>58</v>
      </c>
      <c r="J1535" s="70"/>
      <c r="K1535" s="76">
        <v>49218</v>
      </c>
      <c r="L1535" s="77" t="s">
        <v>3</v>
      </c>
      <c r="M1535" s="75" t="s">
        <v>1853</v>
      </c>
      <c r="N1535" s="75" t="s">
        <v>88</v>
      </c>
      <c r="O1535" s="75" t="s">
        <v>280</v>
      </c>
      <c r="P1535" s="75" t="s">
        <v>1854</v>
      </c>
      <c r="Q1535" s="77" t="s">
        <v>60</v>
      </c>
      <c r="R1535" s="77" t="s">
        <v>1768</v>
      </c>
    </row>
    <row r="1536" spans="1:18" ht="21.75">
      <c r="A1536" s="70" t="s">
        <v>1667</v>
      </c>
      <c r="B1536" s="70"/>
      <c r="C1536" s="70"/>
      <c r="D1536" s="71"/>
      <c r="E1536" s="72"/>
      <c r="F1536" s="72"/>
      <c r="G1536" s="72"/>
      <c r="H1536" s="73"/>
      <c r="I1536" s="70"/>
      <c r="J1536" s="70"/>
      <c r="K1536" s="72"/>
      <c r="L1536" s="77" t="s">
        <v>10</v>
      </c>
      <c r="M1536" s="75" t="s">
        <v>279</v>
      </c>
      <c r="N1536" s="75" t="s">
        <v>29</v>
      </c>
      <c r="O1536" s="75" t="s">
        <v>280</v>
      </c>
      <c r="P1536" s="75" t="s">
        <v>734</v>
      </c>
      <c r="Q1536" s="77" t="s">
        <v>41</v>
      </c>
      <c r="R1536" s="77" t="s">
        <v>9</v>
      </c>
    </row>
    <row r="1537" spans="1:18" ht="21.75">
      <c r="A1537" s="89" t="s">
        <v>1667</v>
      </c>
      <c r="B1537" s="89"/>
      <c r="C1537" s="89"/>
      <c r="D1537" s="90"/>
      <c r="E1537" s="91"/>
      <c r="F1537" s="91"/>
      <c r="G1537" s="91"/>
      <c r="H1537" s="92"/>
      <c r="I1537" s="89"/>
      <c r="J1537" s="89"/>
      <c r="K1537" s="91"/>
      <c r="L1537" s="94" t="s">
        <v>16</v>
      </c>
      <c r="M1537" s="95" t="s">
        <v>1409</v>
      </c>
      <c r="N1537" s="95" t="s">
        <v>18</v>
      </c>
      <c r="O1537" s="95" t="s">
        <v>1410</v>
      </c>
      <c r="P1537" s="95" t="s">
        <v>85</v>
      </c>
      <c r="Q1537" s="94" t="s">
        <v>47</v>
      </c>
      <c r="R1537" s="94" t="s">
        <v>26</v>
      </c>
    </row>
    <row r="1538" spans="1:18" ht="21.75">
      <c r="A1538" s="74">
        <v>548</v>
      </c>
      <c r="B1538" s="75" t="s">
        <v>1401</v>
      </c>
      <c r="C1538" s="75" t="s">
        <v>35</v>
      </c>
      <c r="D1538" s="71">
        <v>38215</v>
      </c>
      <c r="E1538" s="76">
        <v>38215</v>
      </c>
      <c r="F1538" s="76">
        <v>40338</v>
      </c>
      <c r="G1538" s="72"/>
      <c r="H1538" s="73"/>
      <c r="I1538" s="75" t="s">
        <v>58</v>
      </c>
      <c r="J1538" s="70"/>
      <c r="K1538" s="76">
        <v>50679</v>
      </c>
      <c r="L1538" s="77" t="s">
        <v>3</v>
      </c>
      <c r="M1538" s="75" t="s">
        <v>1402</v>
      </c>
      <c r="N1538" s="75" t="s">
        <v>88</v>
      </c>
      <c r="O1538" s="75" t="s">
        <v>1403</v>
      </c>
      <c r="P1538" s="75" t="s">
        <v>120</v>
      </c>
      <c r="Q1538" s="77" t="s">
        <v>72</v>
      </c>
      <c r="R1538" s="77" t="s">
        <v>495</v>
      </c>
    </row>
    <row r="1539" spans="1:18" ht="21.75">
      <c r="A1539" s="70" t="s">
        <v>1667</v>
      </c>
      <c r="B1539" s="70"/>
      <c r="C1539" s="70"/>
      <c r="D1539" s="71"/>
      <c r="E1539" s="72"/>
      <c r="F1539" s="72"/>
      <c r="G1539" s="72"/>
      <c r="H1539" s="73"/>
      <c r="I1539" s="70"/>
      <c r="J1539" s="70"/>
      <c r="K1539" s="72"/>
      <c r="L1539" s="77" t="s">
        <v>10</v>
      </c>
      <c r="M1539" s="75" t="s">
        <v>1404</v>
      </c>
      <c r="N1539" s="75" t="s">
        <v>29</v>
      </c>
      <c r="O1539" s="75" t="s">
        <v>1405</v>
      </c>
      <c r="P1539" s="75" t="s">
        <v>7</v>
      </c>
      <c r="Q1539" s="77" t="s">
        <v>41</v>
      </c>
      <c r="R1539" s="77" t="s">
        <v>9</v>
      </c>
    </row>
    <row r="1540" spans="1:18" ht="21.75">
      <c r="A1540" s="89" t="s">
        <v>1667</v>
      </c>
      <c r="B1540" s="89"/>
      <c r="C1540" s="89"/>
      <c r="D1540" s="90"/>
      <c r="E1540" s="91"/>
      <c r="F1540" s="91"/>
      <c r="G1540" s="91"/>
      <c r="H1540" s="92"/>
      <c r="I1540" s="89"/>
      <c r="J1540" s="89"/>
      <c r="K1540" s="91"/>
      <c r="L1540" s="94" t="s">
        <v>16</v>
      </c>
      <c r="M1540" s="95" t="s">
        <v>1033</v>
      </c>
      <c r="N1540" s="95" t="s">
        <v>69</v>
      </c>
      <c r="O1540" s="95" t="s">
        <v>1034</v>
      </c>
      <c r="P1540" s="95" t="s">
        <v>7</v>
      </c>
      <c r="Q1540" s="94" t="s">
        <v>83</v>
      </c>
      <c r="R1540" s="94" t="s">
        <v>41</v>
      </c>
    </row>
    <row r="1541" spans="1:18" ht="21.75">
      <c r="A1541" s="74">
        <v>549</v>
      </c>
      <c r="B1541" s="75" t="s">
        <v>2271</v>
      </c>
      <c r="C1541" s="75" t="s">
        <v>35</v>
      </c>
      <c r="D1541" s="71">
        <v>40148</v>
      </c>
      <c r="E1541" s="76">
        <v>39722</v>
      </c>
      <c r="F1541" s="76">
        <v>43983</v>
      </c>
      <c r="G1541" s="72"/>
      <c r="H1541" s="73"/>
      <c r="I1541" s="75" t="s">
        <v>58</v>
      </c>
      <c r="J1541" s="70"/>
      <c r="K1541" s="76">
        <v>52505</v>
      </c>
      <c r="L1541" s="77" t="s">
        <v>3</v>
      </c>
      <c r="M1541" s="75" t="s">
        <v>103</v>
      </c>
      <c r="N1541" s="75" t="s">
        <v>88</v>
      </c>
      <c r="O1541" s="75" t="s">
        <v>44</v>
      </c>
      <c r="P1541" s="75" t="s">
        <v>106</v>
      </c>
      <c r="Q1541" s="77" t="s">
        <v>117</v>
      </c>
      <c r="R1541" s="77" t="s">
        <v>2360</v>
      </c>
    </row>
    <row r="1542" spans="1:18" ht="21.75">
      <c r="A1542" s="70" t="s">
        <v>1667</v>
      </c>
      <c r="B1542" s="70"/>
      <c r="C1542" s="70"/>
      <c r="D1542" s="71"/>
      <c r="E1542" s="72"/>
      <c r="F1542" s="72"/>
      <c r="G1542" s="72"/>
      <c r="H1542" s="73"/>
      <c r="I1542" s="70"/>
      <c r="J1542" s="70"/>
      <c r="K1542" s="72"/>
      <c r="L1542" s="77" t="s">
        <v>10</v>
      </c>
      <c r="M1542" s="75" t="s">
        <v>335</v>
      </c>
      <c r="N1542" s="75" t="s">
        <v>29</v>
      </c>
      <c r="O1542" s="75" t="s">
        <v>336</v>
      </c>
      <c r="P1542" s="75" t="s">
        <v>31</v>
      </c>
      <c r="Q1542" s="77" t="s">
        <v>78</v>
      </c>
      <c r="R1542" s="77" t="s">
        <v>121</v>
      </c>
    </row>
    <row r="1543" spans="1:18" ht="21.75">
      <c r="A1543" s="89" t="s">
        <v>1667</v>
      </c>
      <c r="B1543" s="89"/>
      <c r="C1543" s="89"/>
      <c r="D1543" s="90"/>
      <c r="E1543" s="91"/>
      <c r="F1543" s="91"/>
      <c r="G1543" s="91"/>
      <c r="H1543" s="92"/>
      <c r="I1543" s="89"/>
      <c r="J1543" s="89"/>
      <c r="K1543" s="91"/>
      <c r="L1543" s="94" t="s">
        <v>16</v>
      </c>
      <c r="M1543" s="95" t="s">
        <v>1525</v>
      </c>
      <c r="N1543" s="95" t="s">
        <v>18</v>
      </c>
      <c r="O1543" s="95" t="s">
        <v>1526</v>
      </c>
      <c r="P1543" s="95" t="s">
        <v>120</v>
      </c>
      <c r="Q1543" s="94" t="s">
        <v>9</v>
      </c>
      <c r="R1543" s="94" t="s">
        <v>78</v>
      </c>
    </row>
    <row r="1544" spans="1:18" ht="21.75">
      <c r="A1544" s="74">
        <v>550</v>
      </c>
      <c r="B1544" s="75" t="s">
        <v>2188</v>
      </c>
      <c r="C1544" s="75" t="s">
        <v>35</v>
      </c>
      <c r="D1544" s="71">
        <v>38139</v>
      </c>
      <c r="E1544" s="76">
        <v>38139</v>
      </c>
      <c r="F1544" s="76">
        <v>43318</v>
      </c>
      <c r="G1544" s="72"/>
      <c r="H1544" s="73"/>
      <c r="I1544" s="75" t="s">
        <v>58</v>
      </c>
      <c r="J1544" s="70"/>
      <c r="K1544" s="76">
        <v>51044</v>
      </c>
      <c r="L1544" s="77" t="s">
        <v>3</v>
      </c>
      <c r="M1544" s="75" t="s">
        <v>866</v>
      </c>
      <c r="N1544" s="75" t="s">
        <v>88</v>
      </c>
      <c r="O1544" s="75" t="s">
        <v>867</v>
      </c>
      <c r="P1544" s="75" t="s">
        <v>31</v>
      </c>
      <c r="Q1544" s="77" t="s">
        <v>72</v>
      </c>
      <c r="R1544" s="77" t="s">
        <v>1837</v>
      </c>
    </row>
    <row r="1545" spans="1:18" ht="21.75">
      <c r="A1545" s="70" t="s">
        <v>1667</v>
      </c>
      <c r="B1545" s="70"/>
      <c r="C1545" s="70"/>
      <c r="D1545" s="71"/>
      <c r="E1545" s="72"/>
      <c r="F1545" s="72"/>
      <c r="G1545" s="72"/>
      <c r="H1545" s="73"/>
      <c r="I1545" s="70"/>
      <c r="J1545" s="70"/>
      <c r="K1545" s="72"/>
      <c r="L1545" s="77" t="s">
        <v>10</v>
      </c>
      <c r="M1545" s="75" t="s">
        <v>931</v>
      </c>
      <c r="N1545" s="75" t="s">
        <v>29</v>
      </c>
      <c r="O1545" s="75" t="s">
        <v>123</v>
      </c>
      <c r="P1545" s="75" t="s">
        <v>7</v>
      </c>
      <c r="Q1545" s="77" t="s">
        <v>64</v>
      </c>
      <c r="R1545" s="77" t="s">
        <v>9</v>
      </c>
    </row>
    <row r="1546" spans="1:18" ht="21.75">
      <c r="A1546" s="89" t="s">
        <v>1667</v>
      </c>
      <c r="B1546" s="89"/>
      <c r="C1546" s="89"/>
      <c r="D1546" s="90"/>
      <c r="E1546" s="91"/>
      <c r="F1546" s="91"/>
      <c r="G1546" s="91"/>
      <c r="H1546" s="92"/>
      <c r="I1546" s="89"/>
      <c r="J1546" s="89"/>
      <c r="K1546" s="91"/>
      <c r="L1546" s="94" t="s">
        <v>16</v>
      </c>
      <c r="M1546" s="95" t="s">
        <v>1528</v>
      </c>
      <c r="N1546" s="95" t="s">
        <v>18</v>
      </c>
      <c r="O1546" s="95" t="s">
        <v>873</v>
      </c>
      <c r="P1546" s="95" t="s">
        <v>657</v>
      </c>
      <c r="Q1546" s="94" t="s">
        <v>40</v>
      </c>
      <c r="R1546" s="94" t="s">
        <v>64</v>
      </c>
    </row>
    <row r="1547" spans="1:18" ht="21.75">
      <c r="A1547" s="74">
        <v>551</v>
      </c>
      <c r="B1547" s="75" t="s">
        <v>1766</v>
      </c>
      <c r="C1547" s="75" t="s">
        <v>96</v>
      </c>
      <c r="D1547" s="71">
        <v>38944</v>
      </c>
      <c r="E1547" s="76">
        <v>38944</v>
      </c>
      <c r="F1547" s="72"/>
      <c r="G1547" s="72"/>
      <c r="H1547" s="73"/>
      <c r="I1547" s="75" t="s">
        <v>58</v>
      </c>
      <c r="J1547" s="70"/>
      <c r="K1547" s="76">
        <v>49949</v>
      </c>
      <c r="L1547" s="77" t="s">
        <v>3</v>
      </c>
      <c r="M1547" s="75" t="s">
        <v>1546</v>
      </c>
      <c r="N1547" s="75" t="s">
        <v>88</v>
      </c>
      <c r="O1547" s="75" t="s">
        <v>1547</v>
      </c>
      <c r="P1547" s="75" t="s">
        <v>120</v>
      </c>
      <c r="Q1547" s="77" t="s">
        <v>72</v>
      </c>
      <c r="R1547" s="77" t="s">
        <v>495</v>
      </c>
    </row>
    <row r="1548" spans="1:18" ht="21.75">
      <c r="A1548" s="70" t="s">
        <v>1667</v>
      </c>
      <c r="B1548" s="70"/>
      <c r="C1548" s="70"/>
      <c r="D1548" s="71"/>
      <c r="E1548" s="72"/>
      <c r="F1548" s="72"/>
      <c r="G1548" s="72"/>
      <c r="H1548" s="73"/>
      <c r="I1548" s="70"/>
      <c r="J1548" s="70"/>
      <c r="K1548" s="72"/>
      <c r="L1548" s="77" t="s">
        <v>10</v>
      </c>
      <c r="M1548" s="75" t="s">
        <v>1482</v>
      </c>
      <c r="N1548" s="75" t="s">
        <v>1339</v>
      </c>
      <c r="O1548" s="75" t="s">
        <v>977</v>
      </c>
      <c r="P1548" s="75" t="s">
        <v>1483</v>
      </c>
      <c r="Q1548" s="77" t="s">
        <v>194</v>
      </c>
      <c r="R1548" s="77" t="s">
        <v>59</v>
      </c>
    </row>
    <row r="1549" spans="1:18" ht="21.75">
      <c r="A1549" s="89" t="s">
        <v>1667</v>
      </c>
      <c r="B1549" s="89"/>
      <c r="C1549" s="89"/>
      <c r="D1549" s="90"/>
      <c r="E1549" s="91"/>
      <c r="F1549" s="91"/>
      <c r="G1549" s="91"/>
      <c r="H1549" s="92"/>
      <c r="I1549" s="89"/>
      <c r="J1549" s="89"/>
      <c r="K1549" s="91"/>
      <c r="L1549" s="94" t="s">
        <v>16</v>
      </c>
      <c r="M1549" s="95" t="s">
        <v>1484</v>
      </c>
      <c r="N1549" s="95" t="s">
        <v>1996</v>
      </c>
      <c r="O1549" s="95" t="s">
        <v>1485</v>
      </c>
      <c r="P1549" s="95" t="s">
        <v>1486</v>
      </c>
      <c r="Q1549" s="94" t="s">
        <v>41</v>
      </c>
      <c r="R1549" s="94" t="s">
        <v>64</v>
      </c>
    </row>
    <row r="1550" spans="1:18" ht="21.75">
      <c r="A1550" s="74">
        <v>552</v>
      </c>
      <c r="B1550" s="75" t="s">
        <v>1413</v>
      </c>
      <c r="C1550" s="75" t="s">
        <v>96</v>
      </c>
      <c r="D1550" s="71">
        <v>36800</v>
      </c>
      <c r="E1550" s="76">
        <v>36800</v>
      </c>
      <c r="F1550" s="72"/>
      <c r="G1550" s="72"/>
      <c r="H1550" s="73"/>
      <c r="I1550" s="75" t="s">
        <v>58</v>
      </c>
      <c r="J1550" s="70"/>
      <c r="K1550" s="76">
        <v>49583</v>
      </c>
      <c r="L1550" s="77" t="s">
        <v>3</v>
      </c>
      <c r="M1550" s="145" t="s">
        <v>535</v>
      </c>
      <c r="N1550" s="75" t="s">
        <v>88</v>
      </c>
      <c r="O1550" s="75" t="s">
        <v>536</v>
      </c>
      <c r="P1550" s="75" t="s">
        <v>120</v>
      </c>
      <c r="Q1550" s="77" t="s">
        <v>99</v>
      </c>
      <c r="R1550" s="77" t="s">
        <v>117</v>
      </c>
    </row>
    <row r="1551" spans="1:18" ht="21.75">
      <c r="A1551" s="70" t="s">
        <v>1667</v>
      </c>
      <c r="B1551" s="70"/>
      <c r="C1551" s="70"/>
      <c r="D1551" s="71"/>
      <c r="E1551" s="72"/>
      <c r="F1551" s="72"/>
      <c r="G1551" s="72"/>
      <c r="H1551" s="73"/>
      <c r="I1551" s="70"/>
      <c r="J1551" s="70"/>
      <c r="K1551" s="72"/>
      <c r="L1551" s="77" t="s">
        <v>10</v>
      </c>
      <c r="M1551" s="75" t="s">
        <v>403</v>
      </c>
      <c r="N1551" s="75" t="s">
        <v>29</v>
      </c>
      <c r="O1551" s="75" t="s">
        <v>333</v>
      </c>
      <c r="P1551" s="75" t="s">
        <v>120</v>
      </c>
      <c r="Q1551" s="77" t="s">
        <v>83</v>
      </c>
      <c r="R1551" s="77" t="s">
        <v>26</v>
      </c>
    </row>
    <row r="1552" spans="1:18" ht="21.75">
      <c r="A1552" s="89" t="s">
        <v>1667</v>
      </c>
      <c r="B1552" s="89"/>
      <c r="C1552" s="89"/>
      <c r="D1552" s="90"/>
      <c r="E1552" s="91"/>
      <c r="F1552" s="91"/>
      <c r="G1552" s="91"/>
      <c r="H1552" s="92"/>
      <c r="I1552" s="89"/>
      <c r="J1552" s="89"/>
      <c r="K1552" s="91"/>
      <c r="L1552" s="94" t="s">
        <v>16</v>
      </c>
      <c r="M1552" s="95" t="s">
        <v>1412</v>
      </c>
      <c r="N1552" s="95" t="s">
        <v>18</v>
      </c>
      <c r="O1552" s="95" t="s">
        <v>333</v>
      </c>
      <c r="P1552" s="95" t="s">
        <v>45</v>
      </c>
      <c r="Q1552" s="94" t="s">
        <v>54</v>
      </c>
      <c r="R1552" s="94" t="s">
        <v>83</v>
      </c>
    </row>
    <row r="1553" spans="1:18" ht="21.75">
      <c r="A1553" s="74">
        <v>553</v>
      </c>
      <c r="B1553" s="75" t="s">
        <v>1417</v>
      </c>
      <c r="C1553" s="75" t="s">
        <v>96</v>
      </c>
      <c r="D1553" s="71">
        <v>38992</v>
      </c>
      <c r="E1553" s="76">
        <v>38992</v>
      </c>
      <c r="F1553" s="72"/>
      <c r="G1553" s="72"/>
      <c r="H1553" s="73"/>
      <c r="I1553" s="75" t="s">
        <v>58</v>
      </c>
      <c r="J1553" s="70"/>
      <c r="K1553" s="76">
        <v>50679</v>
      </c>
      <c r="L1553" s="77" t="s">
        <v>3</v>
      </c>
      <c r="M1553" s="75" t="s">
        <v>772</v>
      </c>
      <c r="N1553" s="75" t="s">
        <v>88</v>
      </c>
      <c r="O1553" s="75" t="s">
        <v>616</v>
      </c>
      <c r="P1553" s="75" t="s">
        <v>7</v>
      </c>
      <c r="Q1553" s="77" t="s">
        <v>60</v>
      </c>
      <c r="R1553" s="77" t="s">
        <v>495</v>
      </c>
    </row>
    <row r="1554" spans="1:18" ht="21.75">
      <c r="A1554" s="70" t="s">
        <v>1667</v>
      </c>
      <c r="B1554" s="70"/>
      <c r="C1554" s="70"/>
      <c r="D1554" s="71"/>
      <c r="E1554" s="72"/>
      <c r="F1554" s="72"/>
      <c r="G1554" s="72"/>
      <c r="H1554" s="73"/>
      <c r="I1554" s="70"/>
      <c r="J1554" s="70"/>
      <c r="K1554" s="72"/>
      <c r="L1554" s="77" t="s">
        <v>10</v>
      </c>
      <c r="M1554" s="75" t="s">
        <v>639</v>
      </c>
      <c r="N1554" s="75" t="s">
        <v>29</v>
      </c>
      <c r="O1554" s="75" t="s">
        <v>616</v>
      </c>
      <c r="P1554" s="75" t="s">
        <v>7</v>
      </c>
      <c r="Q1554" s="77" t="s">
        <v>27</v>
      </c>
      <c r="R1554" s="77" t="s">
        <v>59</v>
      </c>
    </row>
    <row r="1555" spans="1:18" ht="21.75">
      <c r="A1555" s="89" t="s">
        <v>1667</v>
      </c>
      <c r="B1555" s="89"/>
      <c r="C1555" s="89"/>
      <c r="D1555" s="90"/>
      <c r="E1555" s="91"/>
      <c r="F1555" s="91"/>
      <c r="G1555" s="91"/>
      <c r="H1555" s="92"/>
      <c r="I1555" s="89"/>
      <c r="J1555" s="89"/>
      <c r="K1555" s="91"/>
      <c r="L1555" s="94" t="s">
        <v>16</v>
      </c>
      <c r="M1555" s="95" t="s">
        <v>615</v>
      </c>
      <c r="N1555" s="95" t="s">
        <v>18</v>
      </c>
      <c r="O1555" s="95" t="s">
        <v>616</v>
      </c>
      <c r="P1555" s="95" t="s">
        <v>1226</v>
      </c>
      <c r="Q1555" s="94" t="s">
        <v>40</v>
      </c>
      <c r="R1555" s="94" t="s">
        <v>64</v>
      </c>
    </row>
    <row r="1556" spans="1:18" ht="21.75">
      <c r="A1556" s="74">
        <v>554</v>
      </c>
      <c r="B1556" s="75" t="s">
        <v>1421</v>
      </c>
      <c r="C1556" s="75" t="s">
        <v>96</v>
      </c>
      <c r="D1556" s="71">
        <v>37708</v>
      </c>
      <c r="E1556" s="76">
        <v>37708</v>
      </c>
      <c r="F1556" s="72"/>
      <c r="G1556" s="72"/>
      <c r="H1556" s="73"/>
      <c r="I1556" s="75" t="s">
        <v>58</v>
      </c>
      <c r="J1556" s="70"/>
      <c r="K1556" s="76">
        <v>49949</v>
      </c>
      <c r="L1556" s="77" t="s">
        <v>3</v>
      </c>
      <c r="M1556" s="75" t="s">
        <v>2200</v>
      </c>
      <c r="N1556" s="75" t="s">
        <v>2201</v>
      </c>
      <c r="O1556" s="75" t="s">
        <v>2202</v>
      </c>
      <c r="P1556" s="75" t="s">
        <v>273</v>
      </c>
      <c r="Q1556" s="77" t="s">
        <v>99</v>
      </c>
      <c r="R1556" s="77" t="s">
        <v>117</v>
      </c>
    </row>
    <row r="1557" spans="1:18" ht="21.75">
      <c r="A1557" s="70" t="s">
        <v>1667</v>
      </c>
      <c r="B1557" s="70"/>
      <c r="C1557" s="70"/>
      <c r="D1557" s="71"/>
      <c r="E1557" s="72"/>
      <c r="F1557" s="72"/>
      <c r="G1557" s="72"/>
      <c r="H1557" s="73"/>
      <c r="I1557" s="70"/>
      <c r="J1557" s="70"/>
      <c r="K1557" s="72"/>
      <c r="L1557" s="77" t="s">
        <v>10</v>
      </c>
      <c r="M1557" s="75" t="s">
        <v>1247</v>
      </c>
      <c r="N1557" s="75" t="s">
        <v>1233</v>
      </c>
      <c r="O1557" s="75" t="s">
        <v>1248</v>
      </c>
      <c r="P1557" s="75" t="s">
        <v>273</v>
      </c>
      <c r="Q1557" s="77" t="s">
        <v>8</v>
      </c>
      <c r="R1557" s="77" t="s">
        <v>9</v>
      </c>
    </row>
    <row r="1558" spans="1:18" ht="21.75">
      <c r="A1558" s="89" t="s">
        <v>1667</v>
      </c>
      <c r="B1558" s="89"/>
      <c r="C1558" s="89"/>
      <c r="D1558" s="90"/>
      <c r="E1558" s="91"/>
      <c r="F1558" s="91"/>
      <c r="G1558" s="91"/>
      <c r="H1558" s="92"/>
      <c r="I1558" s="89"/>
      <c r="J1558" s="89"/>
      <c r="K1558" s="91"/>
      <c r="L1558" s="94" t="s">
        <v>16</v>
      </c>
      <c r="M1558" s="95" t="s">
        <v>1422</v>
      </c>
      <c r="N1558" s="95" t="s">
        <v>1238</v>
      </c>
      <c r="O1558" s="95" t="s">
        <v>1423</v>
      </c>
      <c r="P1558" s="95" t="s">
        <v>273</v>
      </c>
      <c r="Q1558" s="94" t="s">
        <v>47</v>
      </c>
      <c r="R1558" s="94" t="s">
        <v>40</v>
      </c>
    </row>
    <row r="1559" spans="1:18" ht="21.75">
      <c r="A1559" s="74">
        <v>555</v>
      </c>
      <c r="B1559" s="75" t="s">
        <v>1849</v>
      </c>
      <c r="C1559" s="75" t="s">
        <v>96</v>
      </c>
      <c r="D1559" s="71">
        <v>43014</v>
      </c>
      <c r="E1559" s="76">
        <v>43014</v>
      </c>
      <c r="F1559" s="72"/>
      <c r="G1559" s="72"/>
      <c r="H1559" s="73"/>
      <c r="I1559" s="75" t="s">
        <v>58</v>
      </c>
      <c r="J1559" s="70"/>
      <c r="K1559" s="76">
        <v>52871</v>
      </c>
      <c r="L1559" s="77" t="s">
        <v>3</v>
      </c>
      <c r="M1559" s="75" t="s">
        <v>1855</v>
      </c>
      <c r="N1559" s="75" t="s">
        <v>476</v>
      </c>
      <c r="O1559" s="70"/>
      <c r="P1559" s="75" t="s">
        <v>1411</v>
      </c>
      <c r="Q1559" s="77" t="s">
        <v>167</v>
      </c>
      <c r="R1559" s="77" t="s">
        <v>1768</v>
      </c>
    </row>
    <row r="1560" spans="1:18" ht="21.75">
      <c r="A1560" s="70" t="s">
        <v>1667</v>
      </c>
      <c r="B1560" s="70"/>
      <c r="C1560" s="70"/>
      <c r="D1560" s="71"/>
      <c r="E1560" s="72"/>
      <c r="F1560" s="72"/>
      <c r="G1560" s="72"/>
      <c r="H1560" s="73"/>
      <c r="I1560" s="70"/>
      <c r="J1560" s="70"/>
      <c r="K1560" s="72"/>
      <c r="L1560" s="77" t="s">
        <v>10</v>
      </c>
      <c r="M1560" s="75" t="s">
        <v>1856</v>
      </c>
      <c r="N1560" s="75" t="s">
        <v>1929</v>
      </c>
      <c r="O1560" s="70"/>
      <c r="P1560" s="75" t="s">
        <v>1587</v>
      </c>
      <c r="Q1560" s="77" t="s">
        <v>99</v>
      </c>
      <c r="R1560" s="77" t="s">
        <v>109</v>
      </c>
    </row>
    <row r="1561" spans="1:18" ht="21.75">
      <c r="A1561" s="89" t="s">
        <v>1667</v>
      </c>
      <c r="B1561" s="89"/>
      <c r="C1561" s="89"/>
      <c r="D1561" s="90"/>
      <c r="E1561" s="91"/>
      <c r="F1561" s="91"/>
      <c r="G1561" s="91"/>
      <c r="H1561" s="92"/>
      <c r="I1561" s="89"/>
      <c r="J1561" s="89"/>
      <c r="K1561" s="91"/>
      <c r="L1561" s="94" t="s">
        <v>16</v>
      </c>
      <c r="M1561" s="95" t="s">
        <v>604</v>
      </c>
      <c r="N1561" s="95" t="s">
        <v>18</v>
      </c>
      <c r="O1561" s="95" t="s">
        <v>605</v>
      </c>
      <c r="P1561" s="95" t="s">
        <v>7</v>
      </c>
      <c r="Q1561" s="94" t="s">
        <v>9</v>
      </c>
      <c r="R1561" s="94" t="s">
        <v>121</v>
      </c>
    </row>
    <row r="1562" spans="1:18" ht="21.75">
      <c r="A1562" s="74">
        <v>556</v>
      </c>
      <c r="B1562" s="75" t="s">
        <v>1424</v>
      </c>
      <c r="C1562" s="75" t="s">
        <v>96</v>
      </c>
      <c r="D1562" s="71">
        <v>41792</v>
      </c>
      <c r="E1562" s="76">
        <v>41792</v>
      </c>
      <c r="F1562" s="72"/>
      <c r="G1562" s="72"/>
      <c r="H1562" s="73"/>
      <c r="I1562" s="75" t="s">
        <v>58</v>
      </c>
      <c r="J1562" s="70"/>
      <c r="K1562" s="76">
        <v>51044</v>
      </c>
      <c r="L1562" s="77" t="s">
        <v>3</v>
      </c>
      <c r="M1562" s="75" t="s">
        <v>655</v>
      </c>
      <c r="N1562" s="75" t="s">
        <v>5</v>
      </c>
      <c r="O1562" s="75" t="s">
        <v>290</v>
      </c>
      <c r="P1562" s="75" t="s">
        <v>7</v>
      </c>
      <c r="Q1562" s="77" t="s">
        <v>78</v>
      </c>
      <c r="R1562" s="77" t="s">
        <v>109</v>
      </c>
    </row>
    <row r="1563" spans="1:18" ht="21.75">
      <c r="A1563" s="70" t="s">
        <v>1667</v>
      </c>
      <c r="B1563" s="70"/>
      <c r="C1563" s="70"/>
      <c r="D1563" s="71"/>
      <c r="E1563" s="72"/>
      <c r="F1563" s="72"/>
      <c r="G1563" s="72"/>
      <c r="H1563" s="73"/>
      <c r="I1563" s="70"/>
      <c r="J1563" s="70"/>
      <c r="K1563" s="72"/>
      <c r="L1563" s="77" t="s">
        <v>10</v>
      </c>
      <c r="M1563" s="75" t="s">
        <v>636</v>
      </c>
      <c r="N1563" s="75" t="s">
        <v>29</v>
      </c>
      <c r="O1563" s="75" t="s">
        <v>290</v>
      </c>
      <c r="P1563" s="75" t="s">
        <v>7</v>
      </c>
      <c r="Q1563" s="77" t="s">
        <v>27</v>
      </c>
      <c r="R1563" s="77" t="s">
        <v>78</v>
      </c>
    </row>
    <row r="1564" spans="1:18" ht="21.75">
      <c r="A1564" s="89" t="s">
        <v>1667</v>
      </c>
      <c r="B1564" s="89"/>
      <c r="C1564" s="89"/>
      <c r="D1564" s="90"/>
      <c r="E1564" s="91"/>
      <c r="F1564" s="91"/>
      <c r="G1564" s="91"/>
      <c r="H1564" s="92"/>
      <c r="I1564" s="89"/>
      <c r="J1564" s="89"/>
      <c r="K1564" s="91"/>
      <c r="L1564" s="94" t="s">
        <v>16</v>
      </c>
      <c r="M1564" s="95" t="s">
        <v>289</v>
      </c>
      <c r="N1564" s="95" t="s">
        <v>18</v>
      </c>
      <c r="O1564" s="95" t="s">
        <v>290</v>
      </c>
      <c r="P1564" s="95" t="s">
        <v>20</v>
      </c>
      <c r="Q1564" s="94" t="s">
        <v>26</v>
      </c>
      <c r="R1564" s="94" t="s">
        <v>27</v>
      </c>
    </row>
    <row r="1565" spans="1:18" ht="21.75">
      <c r="A1565" s="74">
        <v>557</v>
      </c>
      <c r="B1565" s="75" t="s">
        <v>1426</v>
      </c>
      <c r="C1565" s="75" t="s">
        <v>96</v>
      </c>
      <c r="D1565" s="71">
        <v>41211</v>
      </c>
      <c r="E1565" s="76">
        <v>41211</v>
      </c>
      <c r="F1565" s="72"/>
      <c r="G1565" s="72"/>
      <c r="H1565" s="73"/>
      <c r="I1565" s="75" t="s">
        <v>58</v>
      </c>
      <c r="J1565" s="70"/>
      <c r="K1565" s="76">
        <v>52505</v>
      </c>
      <c r="L1565" s="77" t="s">
        <v>3</v>
      </c>
      <c r="M1565" s="75" t="s">
        <v>1427</v>
      </c>
      <c r="N1565" s="75" t="s">
        <v>5</v>
      </c>
      <c r="O1565" s="75" t="s">
        <v>1428</v>
      </c>
      <c r="P1565" s="75" t="s">
        <v>7</v>
      </c>
      <c r="Q1565" s="77" t="s">
        <v>121</v>
      </c>
      <c r="R1565" s="77" t="s">
        <v>109</v>
      </c>
    </row>
    <row r="1566" spans="1:18" ht="21.75">
      <c r="A1566" s="89" t="s">
        <v>1667</v>
      </c>
      <c r="B1566" s="89"/>
      <c r="C1566" s="89"/>
      <c r="D1566" s="90"/>
      <c r="E1566" s="91"/>
      <c r="F1566" s="91"/>
      <c r="G1566" s="91"/>
      <c r="H1566" s="92"/>
      <c r="I1566" s="89"/>
      <c r="J1566" s="89"/>
      <c r="K1566" s="91"/>
      <c r="L1566" s="94" t="s">
        <v>16</v>
      </c>
      <c r="M1566" s="95" t="s">
        <v>129</v>
      </c>
      <c r="N1566" s="95" t="s">
        <v>18</v>
      </c>
      <c r="O1566" s="95" t="s">
        <v>130</v>
      </c>
      <c r="P1566" s="95" t="s">
        <v>7</v>
      </c>
      <c r="Q1566" s="94" t="s">
        <v>64</v>
      </c>
      <c r="R1566" s="94" t="s">
        <v>78</v>
      </c>
    </row>
    <row r="1567" spans="1:18" ht="21.75">
      <c r="A1567" s="74">
        <v>558</v>
      </c>
      <c r="B1567" s="75" t="s">
        <v>1429</v>
      </c>
      <c r="C1567" s="75" t="s">
        <v>96</v>
      </c>
      <c r="D1567" s="71">
        <v>38215</v>
      </c>
      <c r="E1567" s="76">
        <v>38215</v>
      </c>
      <c r="F1567" s="72"/>
      <c r="G1567" s="72"/>
      <c r="H1567" s="73"/>
      <c r="I1567" s="75" t="s">
        <v>58</v>
      </c>
      <c r="J1567" s="70"/>
      <c r="K1567" s="76">
        <v>50314</v>
      </c>
      <c r="L1567" s="77" t="s">
        <v>3</v>
      </c>
      <c r="M1567" s="75" t="s">
        <v>1430</v>
      </c>
      <c r="N1567" s="75" t="s">
        <v>1884</v>
      </c>
      <c r="O1567" s="75" t="s">
        <v>1431</v>
      </c>
      <c r="P1567" s="75" t="s">
        <v>1442</v>
      </c>
      <c r="Q1567" s="77" t="s">
        <v>72</v>
      </c>
      <c r="R1567" s="77" t="s">
        <v>167</v>
      </c>
    </row>
    <row r="1568" spans="1:18" ht="21.75">
      <c r="A1568" s="70" t="s">
        <v>1667</v>
      </c>
      <c r="B1568" s="70"/>
      <c r="C1568" s="70"/>
      <c r="D1568" s="71"/>
      <c r="E1568" s="72"/>
      <c r="F1568" s="72"/>
      <c r="G1568" s="72"/>
      <c r="H1568" s="73"/>
      <c r="I1568" s="70"/>
      <c r="J1568" s="70"/>
      <c r="K1568" s="72"/>
      <c r="L1568" s="77" t="s">
        <v>10</v>
      </c>
      <c r="M1568" s="75" t="s">
        <v>636</v>
      </c>
      <c r="N1568" s="75" t="s">
        <v>29</v>
      </c>
      <c r="O1568" s="75" t="s">
        <v>290</v>
      </c>
      <c r="P1568" s="75" t="s">
        <v>7</v>
      </c>
      <c r="Q1568" s="77" t="s">
        <v>8</v>
      </c>
      <c r="R1568" s="77" t="s">
        <v>9</v>
      </c>
    </row>
    <row r="1569" spans="1:18" ht="21.75">
      <c r="A1569" s="89" t="s">
        <v>1667</v>
      </c>
      <c r="B1569" s="89"/>
      <c r="C1569" s="89"/>
      <c r="D1569" s="90"/>
      <c r="E1569" s="91"/>
      <c r="F1569" s="91"/>
      <c r="G1569" s="91"/>
      <c r="H1569" s="92"/>
      <c r="I1569" s="89"/>
      <c r="J1569" s="89"/>
      <c r="K1569" s="91"/>
      <c r="L1569" s="94" t="s">
        <v>16</v>
      </c>
      <c r="M1569" s="95" t="s">
        <v>289</v>
      </c>
      <c r="N1569" s="95" t="s">
        <v>18</v>
      </c>
      <c r="O1569" s="95" t="s">
        <v>290</v>
      </c>
      <c r="P1569" s="95" t="s">
        <v>7</v>
      </c>
      <c r="Q1569" s="94" t="s">
        <v>79</v>
      </c>
      <c r="R1569" s="94" t="s">
        <v>8</v>
      </c>
    </row>
    <row r="1570" spans="1:18" ht="21.75">
      <c r="A1570" s="74">
        <v>559</v>
      </c>
      <c r="B1570" s="75" t="s">
        <v>1432</v>
      </c>
      <c r="C1570" s="75" t="s">
        <v>96</v>
      </c>
      <c r="D1570" s="71">
        <v>36081</v>
      </c>
      <c r="E1570" s="76">
        <v>36081</v>
      </c>
      <c r="F1570" s="72"/>
      <c r="G1570" s="72"/>
      <c r="H1570" s="73"/>
      <c r="I1570" s="75" t="s">
        <v>58</v>
      </c>
      <c r="J1570" s="70"/>
      <c r="K1570" s="76">
        <v>49583</v>
      </c>
      <c r="L1570" s="77" t="s">
        <v>3</v>
      </c>
      <c r="M1570" s="75" t="s">
        <v>1433</v>
      </c>
      <c r="N1570" s="75" t="s">
        <v>88</v>
      </c>
      <c r="O1570" s="75" t="s">
        <v>578</v>
      </c>
      <c r="P1570" s="75" t="s">
        <v>579</v>
      </c>
      <c r="Q1570" s="77" t="s">
        <v>121</v>
      </c>
      <c r="R1570" s="77" t="s">
        <v>109</v>
      </c>
    </row>
    <row r="1571" spans="1:18" ht="21.75">
      <c r="A1571" s="70" t="s">
        <v>1667</v>
      </c>
      <c r="B1571" s="70"/>
      <c r="C1571" s="70"/>
      <c r="D1571" s="71"/>
      <c r="E1571" s="72"/>
      <c r="F1571" s="72"/>
      <c r="G1571" s="72"/>
      <c r="H1571" s="73"/>
      <c r="I1571" s="70"/>
      <c r="J1571" s="70"/>
      <c r="K1571" s="72"/>
      <c r="L1571" s="77" t="s">
        <v>10</v>
      </c>
      <c r="M1571" s="75" t="s">
        <v>1434</v>
      </c>
      <c r="N1571" s="75" t="s">
        <v>139</v>
      </c>
      <c r="O1571" s="75" t="s">
        <v>1435</v>
      </c>
      <c r="P1571" s="75" t="s">
        <v>557</v>
      </c>
      <c r="Q1571" s="77" t="s">
        <v>194</v>
      </c>
      <c r="R1571" s="77" t="s">
        <v>59</v>
      </c>
    </row>
    <row r="1572" spans="1:18" ht="21.75">
      <c r="A1572" s="89" t="s">
        <v>1667</v>
      </c>
      <c r="B1572" s="89"/>
      <c r="C1572" s="89"/>
      <c r="D1572" s="90"/>
      <c r="E1572" s="91"/>
      <c r="F1572" s="91"/>
      <c r="G1572" s="91"/>
      <c r="H1572" s="92"/>
      <c r="I1572" s="89"/>
      <c r="J1572" s="89"/>
      <c r="K1572" s="91"/>
      <c r="L1572" s="94" t="s">
        <v>16</v>
      </c>
      <c r="M1572" s="95" t="s">
        <v>526</v>
      </c>
      <c r="N1572" s="95" t="s">
        <v>69</v>
      </c>
      <c r="O1572" s="95" t="s">
        <v>527</v>
      </c>
      <c r="P1572" s="95" t="s">
        <v>120</v>
      </c>
      <c r="Q1572" s="94" t="s">
        <v>83</v>
      </c>
      <c r="R1572" s="94" t="s">
        <v>26</v>
      </c>
    </row>
    <row r="1573" spans="1:18" ht="21.75">
      <c r="A1573" s="74">
        <v>560</v>
      </c>
      <c r="B1573" s="75" t="s">
        <v>1723</v>
      </c>
      <c r="C1573" s="75" t="s">
        <v>96</v>
      </c>
      <c r="D1573" s="71">
        <v>38128</v>
      </c>
      <c r="E1573" s="76">
        <v>38128</v>
      </c>
      <c r="F1573" s="72"/>
      <c r="G1573" s="72"/>
      <c r="H1573" s="73"/>
      <c r="I1573" s="75" t="s">
        <v>58</v>
      </c>
      <c r="J1573" s="70"/>
      <c r="K1573" s="76">
        <v>49583</v>
      </c>
      <c r="L1573" s="77" t="s">
        <v>3</v>
      </c>
      <c r="M1573" s="75" t="s">
        <v>1402</v>
      </c>
      <c r="N1573" s="75" t="s">
        <v>88</v>
      </c>
      <c r="O1573" s="75" t="s">
        <v>1403</v>
      </c>
      <c r="P1573" s="75" t="s">
        <v>120</v>
      </c>
      <c r="Q1573" s="77" t="s">
        <v>72</v>
      </c>
      <c r="R1573" s="77" t="s">
        <v>495</v>
      </c>
    </row>
    <row r="1574" spans="1:18" ht="21.75">
      <c r="A1574" s="70" t="s">
        <v>1667</v>
      </c>
      <c r="B1574" s="70"/>
      <c r="C1574" s="70"/>
      <c r="D1574" s="71"/>
      <c r="E1574" s="72"/>
      <c r="F1574" s="72"/>
      <c r="G1574" s="72"/>
      <c r="H1574" s="73"/>
      <c r="I1574" s="70"/>
      <c r="J1574" s="70"/>
      <c r="K1574" s="72"/>
      <c r="L1574" s="77" t="s">
        <v>10</v>
      </c>
      <c r="M1574" s="75" t="s">
        <v>138</v>
      </c>
      <c r="N1574" s="75" t="s">
        <v>139</v>
      </c>
      <c r="O1574" s="75" t="s">
        <v>140</v>
      </c>
      <c r="P1574" s="75" t="s">
        <v>85</v>
      </c>
      <c r="Q1574" s="77" t="s">
        <v>41</v>
      </c>
      <c r="R1574" s="77" t="s">
        <v>27</v>
      </c>
    </row>
    <row r="1575" spans="1:18" ht="21.75">
      <c r="A1575" s="89" t="s">
        <v>1667</v>
      </c>
      <c r="B1575" s="89"/>
      <c r="C1575" s="89"/>
      <c r="D1575" s="90"/>
      <c r="E1575" s="91"/>
      <c r="F1575" s="91"/>
      <c r="G1575" s="91"/>
      <c r="H1575" s="92"/>
      <c r="I1575" s="89"/>
      <c r="J1575" s="89"/>
      <c r="K1575" s="91"/>
      <c r="L1575" s="94" t="s">
        <v>16</v>
      </c>
      <c r="M1575" s="95" t="s">
        <v>210</v>
      </c>
      <c r="N1575" s="95" t="s">
        <v>199</v>
      </c>
      <c r="O1575" s="95" t="s">
        <v>211</v>
      </c>
      <c r="P1575" s="95" t="s">
        <v>120</v>
      </c>
      <c r="Q1575" s="94" t="s">
        <v>79</v>
      </c>
      <c r="R1575" s="94" t="s">
        <v>40</v>
      </c>
    </row>
    <row r="1576" spans="1:18" ht="21.75">
      <c r="A1576" s="74">
        <v>561</v>
      </c>
      <c r="B1576" s="75" t="s">
        <v>1769</v>
      </c>
      <c r="C1576" s="75" t="s">
        <v>96</v>
      </c>
      <c r="D1576" s="71">
        <v>38901</v>
      </c>
      <c r="E1576" s="76">
        <v>38901</v>
      </c>
      <c r="F1576" s="72"/>
      <c r="G1576" s="72"/>
      <c r="H1576" s="73"/>
      <c r="I1576" s="75" t="s">
        <v>58</v>
      </c>
      <c r="J1576" s="70"/>
      <c r="K1576" s="76">
        <v>51775</v>
      </c>
      <c r="L1576" s="77" t="s">
        <v>3</v>
      </c>
      <c r="M1576" s="75" t="s">
        <v>1546</v>
      </c>
      <c r="N1576" s="75" t="s">
        <v>88</v>
      </c>
      <c r="O1576" s="75" t="s">
        <v>1547</v>
      </c>
      <c r="P1576" s="75" t="s">
        <v>120</v>
      </c>
      <c r="Q1576" s="77" t="s">
        <v>72</v>
      </c>
      <c r="R1576" s="77" t="s">
        <v>495</v>
      </c>
    </row>
    <row r="1577" spans="1:18" ht="21.75">
      <c r="A1577" s="70" t="s">
        <v>1667</v>
      </c>
      <c r="B1577" s="70"/>
      <c r="C1577" s="70"/>
      <c r="D1577" s="71"/>
      <c r="E1577" s="72"/>
      <c r="F1577" s="72"/>
      <c r="G1577" s="72"/>
      <c r="H1577" s="73"/>
      <c r="I1577" s="70"/>
      <c r="J1577" s="70"/>
      <c r="K1577" s="72"/>
      <c r="L1577" s="77" t="s">
        <v>10</v>
      </c>
      <c r="M1577" s="75" t="s">
        <v>1665</v>
      </c>
      <c r="N1577" s="75" t="s">
        <v>202</v>
      </c>
      <c r="O1577" s="70"/>
      <c r="P1577" s="75" t="s">
        <v>162</v>
      </c>
      <c r="Q1577" s="77" t="s">
        <v>121</v>
      </c>
      <c r="R1577" s="77" t="s">
        <v>72</v>
      </c>
    </row>
    <row r="1578" spans="1:18" ht="21.75">
      <c r="A1578" s="89" t="s">
        <v>1667</v>
      </c>
      <c r="B1578" s="89"/>
      <c r="C1578" s="89"/>
      <c r="D1578" s="90"/>
      <c r="E1578" s="91"/>
      <c r="F1578" s="91"/>
      <c r="G1578" s="91"/>
      <c r="H1578" s="92"/>
      <c r="I1578" s="89"/>
      <c r="J1578" s="89"/>
      <c r="K1578" s="91"/>
      <c r="L1578" s="94" t="s">
        <v>16</v>
      </c>
      <c r="M1578" s="95" t="s">
        <v>1657</v>
      </c>
      <c r="N1578" s="95" t="s">
        <v>206</v>
      </c>
      <c r="O1578" s="89"/>
      <c r="P1578" s="95" t="s">
        <v>85</v>
      </c>
      <c r="Q1578" s="94" t="s">
        <v>8</v>
      </c>
      <c r="R1578" s="94" t="s">
        <v>9</v>
      </c>
    </row>
    <row r="1579" spans="1:18" ht="21.75">
      <c r="A1579" s="74">
        <v>562</v>
      </c>
      <c r="B1579" s="75" t="s">
        <v>2189</v>
      </c>
      <c r="C1579" s="75" t="s">
        <v>96</v>
      </c>
      <c r="D1579" s="71">
        <v>41913</v>
      </c>
      <c r="E1579" s="76">
        <v>41913</v>
      </c>
      <c r="F1579" s="72"/>
      <c r="G1579" s="72"/>
      <c r="H1579" s="73"/>
      <c r="I1579" s="75" t="s">
        <v>58</v>
      </c>
      <c r="J1579" s="70"/>
      <c r="K1579" s="76">
        <v>49949</v>
      </c>
      <c r="L1579" s="77" t="s">
        <v>3</v>
      </c>
      <c r="M1579" s="75" t="s">
        <v>2194</v>
      </c>
      <c r="N1579" s="75" t="s">
        <v>88</v>
      </c>
      <c r="O1579" s="75" t="s">
        <v>2195</v>
      </c>
      <c r="P1579" s="75" t="s">
        <v>120</v>
      </c>
      <c r="Q1579" s="77" t="s">
        <v>495</v>
      </c>
      <c r="R1579" s="77" t="s">
        <v>2042</v>
      </c>
    </row>
    <row r="1580" spans="1:18" ht="21.75">
      <c r="A1580" s="70" t="s">
        <v>1667</v>
      </c>
      <c r="B1580" s="70"/>
      <c r="C1580" s="70"/>
      <c r="D1580" s="71"/>
      <c r="E1580" s="72"/>
      <c r="F1580" s="72"/>
      <c r="G1580" s="72"/>
      <c r="H1580" s="73"/>
      <c r="I1580" s="70"/>
      <c r="J1580" s="70"/>
      <c r="K1580" s="72"/>
      <c r="L1580" s="77" t="s">
        <v>10</v>
      </c>
      <c r="M1580" s="75" t="s">
        <v>1493</v>
      </c>
      <c r="N1580" s="75" t="s">
        <v>29</v>
      </c>
      <c r="O1580" s="75" t="s">
        <v>1494</v>
      </c>
      <c r="P1580" s="75" t="s">
        <v>120</v>
      </c>
      <c r="Q1580" s="77" t="s">
        <v>99</v>
      </c>
      <c r="R1580" s="77" t="s">
        <v>109</v>
      </c>
    </row>
    <row r="1581" spans="1:18" ht="21.75">
      <c r="A1581" s="89" t="s">
        <v>1667</v>
      </c>
      <c r="B1581" s="89"/>
      <c r="C1581" s="89"/>
      <c r="D1581" s="90"/>
      <c r="E1581" s="91"/>
      <c r="F1581" s="91"/>
      <c r="G1581" s="91"/>
      <c r="H1581" s="92"/>
      <c r="I1581" s="89"/>
      <c r="J1581" s="89"/>
      <c r="K1581" s="91"/>
      <c r="L1581" s="94" t="s">
        <v>16</v>
      </c>
      <c r="M1581" s="95" t="s">
        <v>1495</v>
      </c>
      <c r="N1581" s="95" t="s">
        <v>69</v>
      </c>
      <c r="O1581" s="95" t="s">
        <v>1496</v>
      </c>
      <c r="P1581" s="95" t="s">
        <v>1497</v>
      </c>
      <c r="Q1581" s="94" t="s">
        <v>59</v>
      </c>
      <c r="R1581" s="94" t="s">
        <v>99</v>
      </c>
    </row>
    <row r="1582" spans="1:18" ht="21.75">
      <c r="A1582" s="74">
        <v>563</v>
      </c>
      <c r="B1582" s="75" t="s">
        <v>1770</v>
      </c>
      <c r="C1582" s="75" t="s">
        <v>96</v>
      </c>
      <c r="D1582" s="71">
        <v>38474</v>
      </c>
      <c r="E1582" s="76">
        <v>38474</v>
      </c>
      <c r="F1582" s="72"/>
      <c r="G1582" s="72"/>
      <c r="H1582" s="73"/>
      <c r="I1582" s="75" t="s">
        <v>58</v>
      </c>
      <c r="J1582" s="70"/>
      <c r="K1582" s="76">
        <v>50679</v>
      </c>
      <c r="L1582" s="77" t="s">
        <v>3</v>
      </c>
      <c r="M1582" s="75" t="s">
        <v>1771</v>
      </c>
      <c r="N1582" s="75" t="s">
        <v>88</v>
      </c>
      <c r="O1582" s="75" t="s">
        <v>1772</v>
      </c>
      <c r="P1582" s="75" t="s">
        <v>120</v>
      </c>
      <c r="Q1582" s="77" t="s">
        <v>72</v>
      </c>
      <c r="R1582" s="77" t="s">
        <v>495</v>
      </c>
    </row>
    <row r="1583" spans="1:18" ht="21.75">
      <c r="A1583" s="70" t="s">
        <v>1667</v>
      </c>
      <c r="B1583" s="70"/>
      <c r="C1583" s="70"/>
      <c r="D1583" s="71"/>
      <c r="E1583" s="72"/>
      <c r="F1583" s="72"/>
      <c r="G1583" s="72"/>
      <c r="H1583" s="73"/>
      <c r="I1583" s="70"/>
      <c r="J1583" s="70"/>
      <c r="K1583" s="72"/>
      <c r="L1583" s="77" t="s">
        <v>10</v>
      </c>
      <c r="M1583" s="75" t="s">
        <v>425</v>
      </c>
      <c r="N1583" s="75" t="s">
        <v>29</v>
      </c>
      <c r="O1583" s="75" t="s">
        <v>377</v>
      </c>
      <c r="P1583" s="75" t="s">
        <v>120</v>
      </c>
      <c r="Q1583" s="77" t="s">
        <v>64</v>
      </c>
      <c r="R1583" s="77" t="s">
        <v>78</v>
      </c>
    </row>
    <row r="1584" spans="1:18" ht="21.75">
      <c r="A1584" s="89" t="s">
        <v>1667</v>
      </c>
      <c r="B1584" s="89"/>
      <c r="C1584" s="89"/>
      <c r="D1584" s="90"/>
      <c r="E1584" s="91"/>
      <c r="F1584" s="91"/>
      <c r="G1584" s="91"/>
      <c r="H1584" s="92"/>
      <c r="I1584" s="89"/>
      <c r="J1584" s="89"/>
      <c r="K1584" s="91"/>
      <c r="L1584" s="94" t="s">
        <v>16</v>
      </c>
      <c r="M1584" s="95" t="s">
        <v>1349</v>
      </c>
      <c r="N1584" s="95" t="s">
        <v>18</v>
      </c>
      <c r="O1584" s="95" t="s">
        <v>511</v>
      </c>
      <c r="P1584" s="95" t="s">
        <v>120</v>
      </c>
      <c r="Q1584" s="94" t="s">
        <v>40</v>
      </c>
      <c r="R1584" s="94" t="s">
        <v>8</v>
      </c>
    </row>
    <row r="1585" spans="1:18" ht="21.75">
      <c r="A1585" s="74">
        <v>564</v>
      </c>
      <c r="B1585" s="75" t="s">
        <v>1436</v>
      </c>
      <c r="C1585" s="75" t="s">
        <v>96</v>
      </c>
      <c r="D1585" s="71">
        <v>37421</v>
      </c>
      <c r="E1585" s="76">
        <v>37421</v>
      </c>
      <c r="F1585" s="72"/>
      <c r="G1585" s="72"/>
      <c r="H1585" s="73"/>
      <c r="I1585" s="75" t="s">
        <v>58</v>
      </c>
      <c r="J1585" s="70"/>
      <c r="K1585" s="76">
        <v>46296</v>
      </c>
      <c r="L1585" s="77" t="s">
        <v>3</v>
      </c>
      <c r="M1585" s="75" t="s">
        <v>1437</v>
      </c>
      <c r="N1585" s="75" t="s">
        <v>1884</v>
      </c>
      <c r="O1585" s="75" t="s">
        <v>1438</v>
      </c>
      <c r="P1585" s="75" t="s">
        <v>347</v>
      </c>
      <c r="Q1585" s="77" t="s">
        <v>59</v>
      </c>
      <c r="R1585" s="77" t="s">
        <v>72</v>
      </c>
    </row>
    <row r="1586" spans="1:18" ht="21.75">
      <c r="A1586" s="70" t="s">
        <v>1667</v>
      </c>
      <c r="B1586" s="70"/>
      <c r="C1586" s="70"/>
      <c r="D1586" s="71"/>
      <c r="E1586" s="72"/>
      <c r="F1586" s="72"/>
      <c r="G1586" s="72"/>
      <c r="H1586" s="73"/>
      <c r="I1586" s="70"/>
      <c r="J1586" s="70"/>
      <c r="K1586" s="72"/>
      <c r="L1586" s="77" t="s">
        <v>10</v>
      </c>
      <c r="M1586" s="75" t="s">
        <v>1439</v>
      </c>
      <c r="N1586" s="75" t="s">
        <v>29</v>
      </c>
      <c r="O1586" s="75" t="s">
        <v>1440</v>
      </c>
      <c r="P1586" s="75" t="s">
        <v>120</v>
      </c>
      <c r="Q1586" s="77" t="s">
        <v>83</v>
      </c>
      <c r="R1586" s="77" t="s">
        <v>26</v>
      </c>
    </row>
    <row r="1587" spans="1:18" ht="21.75">
      <c r="A1587" s="89" t="s">
        <v>1667</v>
      </c>
      <c r="B1587" s="89"/>
      <c r="C1587" s="89"/>
      <c r="D1587" s="90"/>
      <c r="E1587" s="91"/>
      <c r="F1587" s="91"/>
      <c r="G1587" s="91"/>
      <c r="H1587" s="92"/>
      <c r="I1587" s="89"/>
      <c r="J1587" s="89"/>
      <c r="K1587" s="91"/>
      <c r="L1587" s="94" t="s">
        <v>16</v>
      </c>
      <c r="M1587" s="95" t="s">
        <v>1412</v>
      </c>
      <c r="N1587" s="95" t="s">
        <v>18</v>
      </c>
      <c r="O1587" s="95" t="s">
        <v>333</v>
      </c>
      <c r="P1587" s="95" t="s">
        <v>120</v>
      </c>
      <c r="Q1587" s="94" t="s">
        <v>54</v>
      </c>
      <c r="R1587" s="94" t="s">
        <v>83</v>
      </c>
    </row>
    <row r="1588" spans="1:18" ht="21.75">
      <c r="A1588" s="74">
        <v>565</v>
      </c>
      <c r="B1588" s="75" t="s">
        <v>1790</v>
      </c>
      <c r="C1588" s="75" t="s">
        <v>96</v>
      </c>
      <c r="D1588" s="71">
        <v>42705</v>
      </c>
      <c r="E1588" s="76">
        <v>42705</v>
      </c>
      <c r="F1588" s="72"/>
      <c r="G1588" s="72"/>
      <c r="H1588" s="73"/>
      <c r="I1588" s="75" t="s">
        <v>58</v>
      </c>
      <c r="J1588" s="70"/>
      <c r="K1588" s="76">
        <v>50314</v>
      </c>
      <c r="L1588" s="77" t="s">
        <v>3</v>
      </c>
      <c r="M1588" s="75" t="s">
        <v>1612</v>
      </c>
      <c r="N1588" s="75" t="s">
        <v>1884</v>
      </c>
      <c r="O1588" s="75" t="s">
        <v>1613</v>
      </c>
      <c r="P1588" s="75" t="s">
        <v>414</v>
      </c>
      <c r="Q1588" s="77" t="s">
        <v>38</v>
      </c>
      <c r="R1588" s="77" t="s">
        <v>495</v>
      </c>
    </row>
    <row r="1589" spans="1:18" ht="21.75">
      <c r="A1589" s="70" t="s">
        <v>1667</v>
      </c>
      <c r="B1589" s="70"/>
      <c r="C1589" s="70"/>
      <c r="D1589" s="71"/>
      <c r="E1589" s="72"/>
      <c r="F1589" s="72"/>
      <c r="G1589" s="72"/>
      <c r="H1589" s="73"/>
      <c r="I1589" s="70"/>
      <c r="J1589" s="70"/>
      <c r="K1589" s="72"/>
      <c r="L1589" s="77" t="s">
        <v>10</v>
      </c>
      <c r="M1589" s="75" t="s">
        <v>454</v>
      </c>
      <c r="N1589" s="75" t="s">
        <v>29</v>
      </c>
      <c r="O1589" s="75" t="s">
        <v>455</v>
      </c>
      <c r="P1589" s="75" t="s">
        <v>120</v>
      </c>
      <c r="Q1589" s="77" t="s">
        <v>78</v>
      </c>
      <c r="R1589" s="77" t="s">
        <v>38</v>
      </c>
    </row>
    <row r="1590" spans="1:18" ht="21.75">
      <c r="A1590" s="70" t="s">
        <v>1667</v>
      </c>
      <c r="B1590" s="70"/>
      <c r="C1590" s="70"/>
      <c r="D1590" s="71"/>
      <c r="E1590" s="72"/>
      <c r="F1590" s="72"/>
      <c r="G1590" s="72"/>
      <c r="H1590" s="73"/>
      <c r="I1590" s="70"/>
      <c r="J1590" s="70"/>
      <c r="K1590" s="72"/>
      <c r="L1590" s="77" t="s">
        <v>16</v>
      </c>
      <c r="M1590" s="75" t="s">
        <v>1539</v>
      </c>
      <c r="N1590" s="75" t="s">
        <v>69</v>
      </c>
      <c r="O1590" s="75" t="s">
        <v>1500</v>
      </c>
      <c r="P1590" s="75" t="s">
        <v>85</v>
      </c>
      <c r="Q1590" s="77" t="s">
        <v>83</v>
      </c>
      <c r="R1590" s="77" t="s">
        <v>64</v>
      </c>
    </row>
    <row r="1591" spans="1:18" ht="21.75">
      <c r="A1591" s="89" t="s">
        <v>1667</v>
      </c>
      <c r="B1591" s="89"/>
      <c r="C1591" s="89"/>
      <c r="D1591" s="90"/>
      <c r="E1591" s="91"/>
      <c r="F1591" s="91"/>
      <c r="G1591" s="91"/>
      <c r="H1591" s="92"/>
      <c r="I1591" s="89"/>
      <c r="J1591" s="89"/>
      <c r="K1591" s="91"/>
      <c r="L1591" s="94" t="s">
        <v>16</v>
      </c>
      <c r="M1591" s="95" t="s">
        <v>1764</v>
      </c>
      <c r="N1591" s="95" t="s">
        <v>69</v>
      </c>
      <c r="O1591" s="95" t="s">
        <v>1765</v>
      </c>
      <c r="P1591" s="95" t="s">
        <v>231</v>
      </c>
      <c r="Q1591" s="94" t="s">
        <v>40</v>
      </c>
      <c r="R1591" s="94" t="s">
        <v>64</v>
      </c>
    </row>
    <row r="1592" spans="1:18" ht="21.75">
      <c r="A1592" s="74">
        <v>566</v>
      </c>
      <c r="B1592" s="75" t="s">
        <v>1773</v>
      </c>
      <c r="C1592" s="75" t="s">
        <v>96</v>
      </c>
      <c r="D1592" s="71">
        <v>36800</v>
      </c>
      <c r="E1592" s="76">
        <v>36800</v>
      </c>
      <c r="F1592" s="72"/>
      <c r="G1592" s="72"/>
      <c r="H1592" s="73"/>
      <c r="I1592" s="75" t="s">
        <v>58</v>
      </c>
      <c r="J1592" s="70"/>
      <c r="K1592" s="76">
        <v>46661</v>
      </c>
      <c r="L1592" s="77" t="s">
        <v>3</v>
      </c>
      <c r="M1592" s="75" t="s">
        <v>1774</v>
      </c>
      <c r="N1592" s="75" t="s">
        <v>1884</v>
      </c>
      <c r="O1592" s="75" t="s">
        <v>1775</v>
      </c>
      <c r="P1592" s="75" t="s">
        <v>550</v>
      </c>
      <c r="Q1592" s="77" t="s">
        <v>38</v>
      </c>
      <c r="R1592" s="77" t="s">
        <v>495</v>
      </c>
    </row>
    <row r="1593" spans="1:18" ht="21.75">
      <c r="A1593" s="70" t="s">
        <v>1667</v>
      </c>
      <c r="B1593" s="70"/>
      <c r="C1593" s="70"/>
      <c r="D1593" s="71"/>
      <c r="E1593" s="72"/>
      <c r="F1593" s="72"/>
      <c r="G1593" s="72"/>
      <c r="H1593" s="73"/>
      <c r="I1593" s="70"/>
      <c r="J1593" s="70"/>
      <c r="K1593" s="72"/>
      <c r="L1593" s="77" t="s">
        <v>10</v>
      </c>
      <c r="M1593" s="75" t="s">
        <v>284</v>
      </c>
      <c r="N1593" s="75" t="s">
        <v>29</v>
      </c>
      <c r="O1593" s="75" t="s">
        <v>164</v>
      </c>
      <c r="P1593" s="75" t="s">
        <v>311</v>
      </c>
      <c r="Q1593" s="77" t="s">
        <v>40</v>
      </c>
      <c r="R1593" s="77" t="s">
        <v>8</v>
      </c>
    </row>
    <row r="1594" spans="1:18" ht="21.75">
      <c r="A1594" s="89" t="s">
        <v>1667</v>
      </c>
      <c r="B1594" s="89"/>
      <c r="C1594" s="89"/>
      <c r="D1594" s="90"/>
      <c r="E1594" s="91"/>
      <c r="F1594" s="91"/>
      <c r="G1594" s="91"/>
      <c r="H1594" s="92"/>
      <c r="I1594" s="89"/>
      <c r="J1594" s="89"/>
      <c r="K1594" s="91"/>
      <c r="L1594" s="94" t="s">
        <v>16</v>
      </c>
      <c r="M1594" s="95" t="s">
        <v>1999</v>
      </c>
      <c r="N1594" s="95" t="s">
        <v>18</v>
      </c>
      <c r="O1594" s="95" t="s">
        <v>2000</v>
      </c>
      <c r="P1594" s="95" t="s">
        <v>85</v>
      </c>
      <c r="Q1594" s="94" t="s">
        <v>14</v>
      </c>
      <c r="R1594" s="94" t="s">
        <v>46</v>
      </c>
    </row>
    <row r="1595" spans="1:18" ht="21.75">
      <c r="A1595" s="74">
        <v>567</v>
      </c>
      <c r="B1595" s="75" t="s">
        <v>2001</v>
      </c>
      <c r="C1595" s="75" t="s">
        <v>96</v>
      </c>
      <c r="D1595" s="71">
        <v>38896</v>
      </c>
      <c r="E1595" s="76">
        <v>38896</v>
      </c>
      <c r="F1595" s="72"/>
      <c r="G1595" s="72"/>
      <c r="H1595" s="73"/>
      <c r="I1595" s="75" t="s">
        <v>58</v>
      </c>
      <c r="J1595" s="70"/>
      <c r="K1595" s="76">
        <v>51044</v>
      </c>
      <c r="L1595" s="77" t="s">
        <v>3</v>
      </c>
      <c r="M1595" s="75" t="s">
        <v>2002</v>
      </c>
      <c r="N1595" s="75" t="s">
        <v>1884</v>
      </c>
      <c r="O1595" s="75" t="s">
        <v>2003</v>
      </c>
      <c r="P1595" s="75" t="s">
        <v>2004</v>
      </c>
      <c r="Q1595" s="77" t="s">
        <v>60</v>
      </c>
      <c r="R1595" s="77" t="s">
        <v>1837</v>
      </c>
    </row>
    <row r="1596" spans="1:18" ht="21.75">
      <c r="A1596" s="70" t="s">
        <v>1667</v>
      </c>
      <c r="B1596" s="70"/>
      <c r="C1596" s="70"/>
      <c r="D1596" s="71"/>
      <c r="E1596" s="72"/>
      <c r="F1596" s="72"/>
      <c r="G1596" s="72"/>
      <c r="H1596" s="73"/>
      <c r="I1596" s="70"/>
      <c r="J1596" s="70"/>
      <c r="K1596" s="72"/>
      <c r="L1596" s="77" t="s">
        <v>10</v>
      </c>
      <c r="M1596" s="75" t="s">
        <v>118</v>
      </c>
      <c r="N1596" s="75" t="s">
        <v>29</v>
      </c>
      <c r="O1596" s="75" t="s">
        <v>119</v>
      </c>
      <c r="P1596" s="75" t="s">
        <v>120</v>
      </c>
      <c r="Q1596" s="77" t="s">
        <v>27</v>
      </c>
      <c r="R1596" s="77" t="s">
        <v>59</v>
      </c>
    </row>
    <row r="1597" spans="1:18" ht="21.75">
      <c r="A1597" s="89" t="s">
        <v>1667</v>
      </c>
      <c r="B1597" s="89"/>
      <c r="C1597" s="89"/>
      <c r="D1597" s="90"/>
      <c r="E1597" s="91"/>
      <c r="F1597" s="91"/>
      <c r="G1597" s="91"/>
      <c r="H1597" s="92"/>
      <c r="I1597" s="89"/>
      <c r="J1597" s="89"/>
      <c r="K1597" s="91"/>
      <c r="L1597" s="94" t="s">
        <v>16</v>
      </c>
      <c r="M1597" s="95" t="s">
        <v>927</v>
      </c>
      <c r="N1597" s="95" t="s">
        <v>18</v>
      </c>
      <c r="O1597" s="95" t="s">
        <v>928</v>
      </c>
      <c r="P1597" s="95" t="s">
        <v>120</v>
      </c>
      <c r="Q1597" s="94" t="s">
        <v>26</v>
      </c>
      <c r="R1597" s="94" t="s">
        <v>27</v>
      </c>
    </row>
    <row r="1598" spans="1:18" ht="21.75">
      <c r="A1598" s="74">
        <v>568</v>
      </c>
      <c r="B1598" s="75" t="s">
        <v>2558</v>
      </c>
      <c r="C1598" s="75" t="s">
        <v>96</v>
      </c>
      <c r="D1598" s="71">
        <v>43038</v>
      </c>
      <c r="E1598" s="76">
        <v>43038</v>
      </c>
      <c r="F1598" s="72"/>
      <c r="G1598" s="72"/>
      <c r="H1598" s="73"/>
      <c r="I1598" s="75" t="s">
        <v>58</v>
      </c>
      <c r="J1598" s="75" t="s">
        <v>1152</v>
      </c>
      <c r="K1598" s="76">
        <v>55427</v>
      </c>
      <c r="L1598" s="77" t="s">
        <v>3</v>
      </c>
      <c r="M1598" s="75" t="s">
        <v>2359</v>
      </c>
      <c r="N1598" s="75" t="s">
        <v>88</v>
      </c>
      <c r="O1598" s="75" t="s">
        <v>527</v>
      </c>
      <c r="P1598" s="75" t="s">
        <v>120</v>
      </c>
      <c r="Q1598" s="77" t="s">
        <v>495</v>
      </c>
      <c r="R1598" s="77" t="s">
        <v>2505</v>
      </c>
    </row>
    <row r="1599" spans="1:18" ht="21.75">
      <c r="A1599" s="74" t="s">
        <v>1667</v>
      </c>
      <c r="B1599" s="75"/>
      <c r="C1599" s="75"/>
      <c r="D1599" s="71"/>
      <c r="E1599" s="76"/>
      <c r="F1599" s="72"/>
      <c r="G1599" s="72"/>
      <c r="H1599" s="73"/>
      <c r="I1599" s="75"/>
      <c r="J1599" s="75"/>
      <c r="K1599" s="76"/>
      <c r="L1599" s="77" t="s">
        <v>10</v>
      </c>
      <c r="M1599" s="75" t="s">
        <v>1857</v>
      </c>
      <c r="N1599" s="75" t="s">
        <v>126</v>
      </c>
      <c r="O1599" s="75" t="s">
        <v>527</v>
      </c>
      <c r="P1599" s="75" t="s">
        <v>120</v>
      </c>
      <c r="Q1599" s="77" t="s">
        <v>167</v>
      </c>
      <c r="R1599" s="77" t="s">
        <v>495</v>
      </c>
    </row>
    <row r="1600" spans="1:18" ht="21.75">
      <c r="A1600" s="89" t="s">
        <v>1667</v>
      </c>
      <c r="B1600" s="89"/>
      <c r="C1600" s="89"/>
      <c r="D1600" s="90"/>
      <c r="E1600" s="91"/>
      <c r="F1600" s="91"/>
      <c r="G1600" s="91"/>
      <c r="H1600" s="92"/>
      <c r="I1600" s="89"/>
      <c r="J1600" s="89"/>
      <c r="K1600" s="91"/>
      <c r="L1600" s="94" t="s">
        <v>16</v>
      </c>
      <c r="M1600" s="95" t="s">
        <v>1858</v>
      </c>
      <c r="N1600" s="95" t="s">
        <v>69</v>
      </c>
      <c r="O1600" s="95" t="s">
        <v>1859</v>
      </c>
      <c r="P1600" s="95" t="s">
        <v>2048</v>
      </c>
      <c r="Q1600" s="94" t="s">
        <v>72</v>
      </c>
      <c r="R1600" s="94" t="s">
        <v>167</v>
      </c>
    </row>
    <row r="1601" spans="1:18" ht="21.75">
      <c r="A1601" s="74">
        <v>569</v>
      </c>
      <c r="B1601" s="75" t="s">
        <v>2005</v>
      </c>
      <c r="C1601" s="75" t="s">
        <v>96</v>
      </c>
      <c r="D1601" s="71">
        <v>43346</v>
      </c>
      <c r="E1601" s="76">
        <v>43346</v>
      </c>
      <c r="F1601" s="72"/>
      <c r="G1601" s="72"/>
      <c r="H1601" s="73"/>
      <c r="I1601" s="75" t="s">
        <v>58</v>
      </c>
      <c r="J1601" s="70"/>
      <c r="K1601" s="76">
        <v>53966</v>
      </c>
      <c r="L1601" s="77" t="s">
        <v>3</v>
      </c>
      <c r="M1601" s="75" t="s">
        <v>2006</v>
      </c>
      <c r="N1601" s="75" t="s">
        <v>1884</v>
      </c>
      <c r="O1601" s="75" t="s">
        <v>2007</v>
      </c>
      <c r="P1601" s="75" t="s">
        <v>2008</v>
      </c>
      <c r="Q1601" s="77" t="s">
        <v>72</v>
      </c>
      <c r="R1601" s="77" t="s">
        <v>1837</v>
      </c>
    </row>
    <row r="1602" spans="1:18" ht="21.75">
      <c r="A1602" s="89" t="s">
        <v>1667</v>
      </c>
      <c r="B1602" s="89"/>
      <c r="C1602" s="89"/>
      <c r="D1602" s="90"/>
      <c r="E1602" s="91"/>
      <c r="F1602" s="91"/>
      <c r="G1602" s="91"/>
      <c r="H1602" s="92"/>
      <c r="I1602" s="89"/>
      <c r="J1602" s="89"/>
      <c r="K1602" s="91"/>
      <c r="L1602" s="94" t="s">
        <v>16</v>
      </c>
      <c r="M1602" s="95" t="s">
        <v>2009</v>
      </c>
      <c r="N1602" s="95" t="s">
        <v>762</v>
      </c>
      <c r="O1602" s="95" t="s">
        <v>919</v>
      </c>
      <c r="P1602" s="95" t="s">
        <v>2010</v>
      </c>
      <c r="Q1602" s="94" t="s">
        <v>59</v>
      </c>
      <c r="R1602" s="94" t="s">
        <v>72</v>
      </c>
    </row>
    <row r="1603" spans="1:18" ht="21.75">
      <c r="A1603" s="74">
        <v>570</v>
      </c>
      <c r="B1603" s="75" t="s">
        <v>2273</v>
      </c>
      <c r="C1603" s="75" t="s">
        <v>96</v>
      </c>
      <c r="D1603" s="71">
        <v>38961</v>
      </c>
      <c r="E1603" s="76">
        <v>38961</v>
      </c>
      <c r="F1603" s="72"/>
      <c r="G1603" s="72"/>
      <c r="H1603" s="73"/>
      <c r="I1603" s="75" t="s">
        <v>58</v>
      </c>
      <c r="J1603" s="70"/>
      <c r="K1603" s="76">
        <v>50314</v>
      </c>
      <c r="L1603" s="77" t="s">
        <v>3</v>
      </c>
      <c r="M1603" s="75" t="s">
        <v>1756</v>
      </c>
      <c r="N1603" s="75" t="s">
        <v>88</v>
      </c>
      <c r="O1603" s="75" t="s">
        <v>1757</v>
      </c>
      <c r="P1603" s="75" t="s">
        <v>120</v>
      </c>
      <c r="Q1603" s="77" t="s">
        <v>167</v>
      </c>
      <c r="R1603" s="77" t="s">
        <v>2360</v>
      </c>
    </row>
    <row r="1604" spans="1:18" ht="21.75">
      <c r="A1604" s="70" t="s">
        <v>1667</v>
      </c>
      <c r="B1604" s="70"/>
      <c r="C1604" s="70"/>
      <c r="D1604" s="71"/>
      <c r="E1604" s="72"/>
      <c r="F1604" s="72"/>
      <c r="G1604" s="72"/>
      <c r="H1604" s="73"/>
      <c r="I1604" s="70"/>
      <c r="J1604" s="70"/>
      <c r="K1604" s="72"/>
      <c r="L1604" s="77" t="s">
        <v>10</v>
      </c>
      <c r="M1604" s="75" t="s">
        <v>468</v>
      </c>
      <c r="N1604" s="75" t="s">
        <v>29</v>
      </c>
      <c r="O1604" s="75" t="s">
        <v>469</v>
      </c>
      <c r="P1604" s="75" t="s">
        <v>31</v>
      </c>
      <c r="Q1604" s="77" t="s">
        <v>64</v>
      </c>
      <c r="R1604" s="77" t="s">
        <v>194</v>
      </c>
    </row>
    <row r="1605" spans="1:18" ht="21.75">
      <c r="A1605" s="89" t="s">
        <v>1667</v>
      </c>
      <c r="B1605" s="89"/>
      <c r="C1605" s="89"/>
      <c r="D1605" s="90"/>
      <c r="E1605" s="91"/>
      <c r="F1605" s="91"/>
      <c r="G1605" s="91"/>
      <c r="H1605" s="92"/>
      <c r="I1605" s="89"/>
      <c r="J1605" s="89"/>
      <c r="K1605" s="91"/>
      <c r="L1605" s="94" t="s">
        <v>16</v>
      </c>
      <c r="M1605" s="95" t="s">
        <v>297</v>
      </c>
      <c r="N1605" s="95" t="s">
        <v>238</v>
      </c>
      <c r="O1605" s="95" t="s">
        <v>177</v>
      </c>
      <c r="P1605" s="95" t="s">
        <v>120</v>
      </c>
      <c r="Q1605" s="94" t="s">
        <v>26</v>
      </c>
      <c r="R1605" s="94" t="s">
        <v>41</v>
      </c>
    </row>
    <row r="1606" spans="1:18" ht="21.75">
      <c r="A1606" s="74">
        <v>571</v>
      </c>
      <c r="B1606" s="75" t="s">
        <v>2438</v>
      </c>
      <c r="C1606" s="75" t="s">
        <v>96</v>
      </c>
      <c r="D1606" s="71">
        <v>40087</v>
      </c>
      <c r="E1606" s="76">
        <v>40087</v>
      </c>
      <c r="F1606" s="72"/>
      <c r="G1606" s="72"/>
      <c r="H1606" s="73"/>
      <c r="I1606" s="75" t="s">
        <v>58</v>
      </c>
      <c r="J1606" s="70"/>
      <c r="K1606" s="76">
        <v>50314</v>
      </c>
      <c r="L1606" s="77" t="s">
        <v>3</v>
      </c>
      <c r="M1606" s="75" t="s">
        <v>1803</v>
      </c>
      <c r="N1606" s="75" t="s">
        <v>1884</v>
      </c>
      <c r="O1606" s="75" t="s">
        <v>1804</v>
      </c>
      <c r="P1606" s="75" t="s">
        <v>358</v>
      </c>
      <c r="Q1606" s="77" t="s">
        <v>167</v>
      </c>
      <c r="R1606" s="77" t="s">
        <v>1768</v>
      </c>
    </row>
    <row r="1607" spans="1:18" ht="21.75">
      <c r="A1607" s="70" t="s">
        <v>1667</v>
      </c>
      <c r="B1607" s="70"/>
      <c r="C1607" s="70"/>
      <c r="D1607" s="71"/>
      <c r="E1607" s="72"/>
      <c r="F1607" s="72"/>
      <c r="G1607" s="72"/>
      <c r="H1607" s="73"/>
      <c r="I1607" s="70"/>
      <c r="J1607" s="70"/>
      <c r="K1607" s="72"/>
      <c r="L1607" s="77" t="s">
        <v>10</v>
      </c>
      <c r="M1607" s="75" t="s">
        <v>338</v>
      </c>
      <c r="N1607" s="75" t="s">
        <v>29</v>
      </c>
      <c r="O1607" s="75" t="s">
        <v>339</v>
      </c>
      <c r="P1607" s="75" t="s">
        <v>120</v>
      </c>
      <c r="Q1607" s="77" t="s">
        <v>194</v>
      </c>
      <c r="R1607" s="77" t="s">
        <v>38</v>
      </c>
    </row>
    <row r="1608" spans="1:18" ht="21.75">
      <c r="A1608" s="89" t="s">
        <v>1667</v>
      </c>
      <c r="B1608" s="89"/>
      <c r="C1608" s="89"/>
      <c r="D1608" s="90"/>
      <c r="E1608" s="91"/>
      <c r="F1608" s="91"/>
      <c r="G1608" s="91"/>
      <c r="H1608" s="92"/>
      <c r="I1608" s="89"/>
      <c r="J1608" s="89"/>
      <c r="K1608" s="91"/>
      <c r="L1608" s="94" t="s">
        <v>16</v>
      </c>
      <c r="M1608" s="95" t="s">
        <v>496</v>
      </c>
      <c r="N1608" s="95" t="s">
        <v>18</v>
      </c>
      <c r="O1608" s="95" t="s">
        <v>497</v>
      </c>
      <c r="P1608" s="95" t="s">
        <v>120</v>
      </c>
      <c r="Q1608" s="94" t="s">
        <v>26</v>
      </c>
      <c r="R1608" s="94" t="s">
        <v>41</v>
      </c>
    </row>
    <row r="1609" spans="1:18" ht="21.75">
      <c r="A1609" s="74">
        <v>572</v>
      </c>
      <c r="B1609" s="75" t="s">
        <v>1445</v>
      </c>
      <c r="C1609" s="75" t="s">
        <v>96</v>
      </c>
      <c r="D1609" s="71">
        <v>37060</v>
      </c>
      <c r="E1609" s="76">
        <v>37060</v>
      </c>
      <c r="F1609" s="72"/>
      <c r="G1609" s="72"/>
      <c r="H1609" s="73"/>
      <c r="I1609" s="75" t="s">
        <v>58</v>
      </c>
      <c r="J1609" s="70"/>
      <c r="K1609" s="76">
        <v>48122</v>
      </c>
      <c r="L1609" s="77" t="s">
        <v>3</v>
      </c>
      <c r="M1609" s="75" t="s">
        <v>1446</v>
      </c>
      <c r="N1609" s="75" t="s">
        <v>684</v>
      </c>
      <c r="O1609" s="75" t="s">
        <v>736</v>
      </c>
      <c r="P1609" s="75" t="s">
        <v>7</v>
      </c>
      <c r="Q1609" s="77" t="s">
        <v>38</v>
      </c>
      <c r="R1609" s="77" t="s">
        <v>117</v>
      </c>
    </row>
    <row r="1610" spans="1:18" ht="21.75">
      <c r="A1610" s="70" t="s">
        <v>1667</v>
      </c>
      <c r="B1610" s="70"/>
      <c r="C1610" s="70"/>
      <c r="D1610" s="71"/>
      <c r="E1610" s="72"/>
      <c r="F1610" s="72"/>
      <c r="G1610" s="72"/>
      <c r="H1610" s="73"/>
      <c r="I1610" s="70"/>
      <c r="J1610" s="70"/>
      <c r="K1610" s="72"/>
      <c r="L1610" s="77" t="s">
        <v>10</v>
      </c>
      <c r="M1610" s="75" t="s">
        <v>1061</v>
      </c>
      <c r="N1610" s="75" t="s">
        <v>609</v>
      </c>
      <c r="O1610" s="75" t="s">
        <v>1062</v>
      </c>
      <c r="P1610" s="75" t="s">
        <v>7</v>
      </c>
      <c r="Q1610" s="77" t="s">
        <v>40</v>
      </c>
      <c r="R1610" s="77" t="s">
        <v>64</v>
      </c>
    </row>
    <row r="1611" spans="1:18" ht="21.75">
      <c r="A1611" s="89" t="s">
        <v>1667</v>
      </c>
      <c r="B1611" s="89"/>
      <c r="C1611" s="89"/>
      <c r="D1611" s="90"/>
      <c r="E1611" s="91"/>
      <c r="F1611" s="91"/>
      <c r="G1611" s="91"/>
      <c r="H1611" s="92"/>
      <c r="I1611" s="89"/>
      <c r="J1611" s="89"/>
      <c r="K1611" s="91"/>
      <c r="L1611" s="94" t="s">
        <v>16</v>
      </c>
      <c r="M1611" s="95" t="s">
        <v>68</v>
      </c>
      <c r="N1611" s="95" t="s">
        <v>69</v>
      </c>
      <c r="O1611" s="95" t="s">
        <v>70</v>
      </c>
      <c r="P1611" s="95" t="s">
        <v>7</v>
      </c>
      <c r="Q1611" s="94" t="s">
        <v>57</v>
      </c>
      <c r="R1611" s="94" t="s">
        <v>76</v>
      </c>
    </row>
    <row r="1612" spans="1:18" ht="21.75">
      <c r="A1612" s="74">
        <v>573</v>
      </c>
      <c r="B1612" s="75" t="s">
        <v>1776</v>
      </c>
      <c r="C1612" s="75" t="s">
        <v>96</v>
      </c>
      <c r="D1612" s="71">
        <v>38145</v>
      </c>
      <c r="E1612" s="76">
        <v>38145</v>
      </c>
      <c r="F1612" s="72"/>
      <c r="G1612" s="72"/>
      <c r="H1612" s="73"/>
      <c r="I1612" s="75" t="s">
        <v>58</v>
      </c>
      <c r="J1612" s="70"/>
      <c r="K1612" s="76">
        <v>48488</v>
      </c>
      <c r="L1612" s="77" t="s">
        <v>3</v>
      </c>
      <c r="M1612" s="75" t="s">
        <v>1777</v>
      </c>
      <c r="N1612" s="75" t="s">
        <v>1884</v>
      </c>
      <c r="O1612" s="75" t="s">
        <v>1778</v>
      </c>
      <c r="P1612" s="75" t="s">
        <v>1736</v>
      </c>
      <c r="Q1612" s="77" t="s">
        <v>72</v>
      </c>
      <c r="R1612" s="77" t="s">
        <v>495</v>
      </c>
    </row>
    <row r="1613" spans="1:18" ht="21.75">
      <c r="A1613" s="70" t="s">
        <v>1667</v>
      </c>
      <c r="B1613" s="70"/>
      <c r="C1613" s="70"/>
      <c r="D1613" s="71"/>
      <c r="E1613" s="72"/>
      <c r="F1613" s="72"/>
      <c r="G1613" s="72"/>
      <c r="H1613" s="73"/>
      <c r="I1613" s="70"/>
      <c r="J1613" s="70"/>
      <c r="K1613" s="72"/>
      <c r="L1613" s="77" t="s">
        <v>10</v>
      </c>
      <c r="M1613" s="75" t="s">
        <v>842</v>
      </c>
      <c r="N1613" s="75" t="s">
        <v>29</v>
      </c>
      <c r="O1613" s="75" t="s">
        <v>843</v>
      </c>
      <c r="P1613" s="75" t="s">
        <v>87</v>
      </c>
      <c r="Q1613" s="77" t="s">
        <v>26</v>
      </c>
      <c r="R1613" s="77" t="s">
        <v>27</v>
      </c>
    </row>
    <row r="1614" spans="1:18" ht="21.75">
      <c r="A1614" s="89" t="s">
        <v>1667</v>
      </c>
      <c r="B1614" s="89"/>
      <c r="C1614" s="89"/>
      <c r="D1614" s="90"/>
      <c r="E1614" s="91"/>
      <c r="F1614" s="91"/>
      <c r="G1614" s="91"/>
      <c r="H1614" s="92"/>
      <c r="I1614" s="89"/>
      <c r="J1614" s="89"/>
      <c r="K1614" s="91"/>
      <c r="L1614" s="94" t="s">
        <v>16</v>
      </c>
      <c r="M1614" s="95" t="s">
        <v>135</v>
      </c>
      <c r="N1614" s="95" t="s">
        <v>18</v>
      </c>
      <c r="O1614" s="95" t="s">
        <v>136</v>
      </c>
      <c r="P1614" s="95" t="s">
        <v>7</v>
      </c>
      <c r="Q1614" s="94" t="s">
        <v>32</v>
      </c>
      <c r="R1614" s="94" t="s">
        <v>79</v>
      </c>
    </row>
    <row r="1615" spans="1:18" ht="21.75">
      <c r="A1615" s="74">
        <v>574</v>
      </c>
      <c r="B1615" s="75" t="s">
        <v>1447</v>
      </c>
      <c r="C1615" s="75" t="s">
        <v>96</v>
      </c>
      <c r="D1615" s="71">
        <v>37043</v>
      </c>
      <c r="E1615" s="76">
        <v>37043</v>
      </c>
      <c r="F1615" s="72"/>
      <c r="G1615" s="72"/>
      <c r="H1615" s="73"/>
      <c r="I1615" s="75" t="s">
        <v>58</v>
      </c>
      <c r="J1615" s="70"/>
      <c r="K1615" s="76">
        <v>48488</v>
      </c>
      <c r="L1615" s="77" t="s">
        <v>3</v>
      </c>
      <c r="M1615" s="75" t="s">
        <v>655</v>
      </c>
      <c r="N1615" s="75" t="s">
        <v>5</v>
      </c>
      <c r="O1615" s="75" t="s">
        <v>290</v>
      </c>
      <c r="P1615" s="75" t="s">
        <v>7</v>
      </c>
      <c r="Q1615" s="77" t="s">
        <v>121</v>
      </c>
      <c r="R1615" s="77" t="s">
        <v>109</v>
      </c>
    </row>
    <row r="1616" spans="1:18" ht="21.75">
      <c r="A1616" s="70" t="s">
        <v>1667</v>
      </c>
      <c r="B1616" s="70"/>
      <c r="C1616" s="70"/>
      <c r="D1616" s="71"/>
      <c r="E1616" s="72"/>
      <c r="F1616" s="72"/>
      <c r="G1616" s="72"/>
      <c r="H1616" s="73"/>
      <c r="I1616" s="70"/>
      <c r="J1616" s="70"/>
      <c r="K1616" s="72"/>
      <c r="L1616" s="77" t="s">
        <v>10</v>
      </c>
      <c r="M1616" s="75" t="s">
        <v>1448</v>
      </c>
      <c r="N1616" s="75" t="s">
        <v>29</v>
      </c>
      <c r="O1616" s="75" t="s">
        <v>1449</v>
      </c>
      <c r="P1616" s="75" t="s">
        <v>7</v>
      </c>
      <c r="Q1616" s="77" t="s">
        <v>26</v>
      </c>
      <c r="R1616" s="77" t="s">
        <v>41</v>
      </c>
    </row>
    <row r="1617" spans="1:18" ht="21.75">
      <c r="A1617" s="89" t="s">
        <v>1667</v>
      </c>
      <c r="B1617" s="89"/>
      <c r="C1617" s="89"/>
      <c r="D1617" s="90"/>
      <c r="E1617" s="91"/>
      <c r="F1617" s="91"/>
      <c r="G1617" s="91"/>
      <c r="H1617" s="92"/>
      <c r="I1617" s="89"/>
      <c r="J1617" s="89"/>
      <c r="K1617" s="91"/>
      <c r="L1617" s="94" t="s">
        <v>16</v>
      </c>
      <c r="M1617" s="95" t="s">
        <v>1450</v>
      </c>
      <c r="N1617" s="95" t="s">
        <v>169</v>
      </c>
      <c r="O1617" s="95" t="s">
        <v>1451</v>
      </c>
      <c r="P1617" s="95" t="s">
        <v>7</v>
      </c>
      <c r="Q1617" s="94" t="s">
        <v>32</v>
      </c>
      <c r="R1617" s="94" t="s">
        <v>79</v>
      </c>
    </row>
    <row r="1618" spans="1:18" ht="21.75">
      <c r="A1618" s="74">
        <v>575</v>
      </c>
      <c r="B1618" s="75" t="s">
        <v>2190</v>
      </c>
      <c r="C1618" s="75" t="s">
        <v>96</v>
      </c>
      <c r="D1618" s="71">
        <v>42552</v>
      </c>
      <c r="E1618" s="76">
        <v>42552</v>
      </c>
      <c r="F1618" s="72"/>
      <c r="G1618" s="72"/>
      <c r="H1618" s="73"/>
      <c r="I1618" s="75" t="s">
        <v>58</v>
      </c>
      <c r="J1618" s="70"/>
      <c r="K1618" s="76">
        <v>49218</v>
      </c>
      <c r="L1618" s="77" t="s">
        <v>3</v>
      </c>
      <c r="M1618" s="75" t="s">
        <v>1756</v>
      </c>
      <c r="N1618" s="75" t="s">
        <v>88</v>
      </c>
      <c r="O1618" s="75" t="s">
        <v>1757</v>
      </c>
      <c r="P1618" s="75" t="s">
        <v>120</v>
      </c>
      <c r="Q1618" s="77" t="s">
        <v>167</v>
      </c>
      <c r="R1618" s="77" t="s">
        <v>2042</v>
      </c>
    </row>
    <row r="1619" spans="1:18" ht="21.75">
      <c r="A1619" s="70" t="s">
        <v>1667</v>
      </c>
      <c r="B1619" s="70"/>
      <c r="C1619" s="70"/>
      <c r="D1619" s="71"/>
      <c r="E1619" s="72"/>
      <c r="F1619" s="72"/>
      <c r="G1619" s="72"/>
      <c r="H1619" s="73"/>
      <c r="I1619" s="70"/>
      <c r="J1619" s="70"/>
      <c r="K1619" s="72"/>
      <c r="L1619" s="77" t="s">
        <v>10</v>
      </c>
      <c r="M1619" s="75" t="s">
        <v>1655</v>
      </c>
      <c r="N1619" s="75" t="s">
        <v>176</v>
      </c>
      <c r="O1619" s="70"/>
      <c r="P1619" s="75" t="s">
        <v>7</v>
      </c>
      <c r="Q1619" s="77" t="s">
        <v>59</v>
      </c>
      <c r="R1619" s="77" t="s">
        <v>38</v>
      </c>
    </row>
    <row r="1620" spans="1:18" ht="21.75">
      <c r="A1620" s="70" t="s">
        <v>1667</v>
      </c>
      <c r="B1620" s="70"/>
      <c r="C1620" s="70"/>
      <c r="D1620" s="71"/>
      <c r="E1620" s="72"/>
      <c r="F1620" s="72"/>
      <c r="G1620" s="72"/>
      <c r="H1620" s="73"/>
      <c r="I1620" s="70"/>
      <c r="J1620" s="70"/>
      <c r="K1620" s="72"/>
      <c r="L1620" s="77" t="s">
        <v>10</v>
      </c>
      <c r="M1620" s="75" t="s">
        <v>2439</v>
      </c>
      <c r="N1620" s="75" t="s">
        <v>126</v>
      </c>
      <c r="O1620" s="75" t="s">
        <v>2440</v>
      </c>
      <c r="P1620" s="75" t="s">
        <v>579</v>
      </c>
      <c r="Q1620" s="77" t="s">
        <v>40</v>
      </c>
      <c r="R1620" s="77" t="s">
        <v>27</v>
      </c>
    </row>
    <row r="1621" spans="1:18" ht="21.75">
      <c r="A1621" s="89" t="s">
        <v>1667</v>
      </c>
      <c r="B1621" s="89"/>
      <c r="C1621" s="89"/>
      <c r="D1621" s="90"/>
      <c r="E1621" s="91"/>
      <c r="F1621" s="91"/>
      <c r="G1621" s="91"/>
      <c r="H1621" s="92"/>
      <c r="I1621" s="89"/>
      <c r="J1621" s="89"/>
      <c r="K1621" s="91"/>
      <c r="L1621" s="94" t="s">
        <v>16</v>
      </c>
      <c r="M1621" s="95" t="s">
        <v>1653</v>
      </c>
      <c r="N1621" s="95" t="s">
        <v>238</v>
      </c>
      <c r="O1621" s="89"/>
      <c r="P1621" s="95" t="s">
        <v>7</v>
      </c>
      <c r="Q1621" s="94" t="s">
        <v>32</v>
      </c>
      <c r="R1621" s="94" t="s">
        <v>54</v>
      </c>
    </row>
    <row r="1622" spans="1:18" ht="21.75">
      <c r="A1622" s="74">
        <v>576</v>
      </c>
      <c r="B1622" s="75" t="s">
        <v>1850</v>
      </c>
      <c r="C1622" s="75" t="s">
        <v>96</v>
      </c>
      <c r="D1622" s="71">
        <v>38650</v>
      </c>
      <c r="E1622" s="76">
        <v>38650</v>
      </c>
      <c r="F1622" s="72"/>
      <c r="G1622" s="72"/>
      <c r="H1622" s="73"/>
      <c r="I1622" s="75" t="s">
        <v>58</v>
      </c>
      <c r="J1622" s="70"/>
      <c r="K1622" s="76">
        <v>51044</v>
      </c>
      <c r="L1622" s="77" t="s">
        <v>3</v>
      </c>
      <c r="M1622" s="75" t="s">
        <v>696</v>
      </c>
      <c r="N1622" s="75" t="s">
        <v>88</v>
      </c>
      <c r="O1622" s="75" t="s">
        <v>290</v>
      </c>
      <c r="P1622" s="75" t="s">
        <v>31</v>
      </c>
      <c r="Q1622" s="77" t="s">
        <v>99</v>
      </c>
      <c r="R1622" s="77" t="s">
        <v>1837</v>
      </c>
    </row>
    <row r="1623" spans="1:18" ht="21.75">
      <c r="A1623" s="70" t="s">
        <v>1667</v>
      </c>
      <c r="B1623" s="70"/>
      <c r="C1623" s="70"/>
      <c r="D1623" s="71"/>
      <c r="E1623" s="72"/>
      <c r="F1623" s="72"/>
      <c r="G1623" s="72"/>
      <c r="H1623" s="73"/>
      <c r="I1623" s="70"/>
      <c r="J1623" s="70"/>
      <c r="K1623" s="72"/>
      <c r="L1623" s="77" t="s">
        <v>10</v>
      </c>
      <c r="M1623" s="75" t="s">
        <v>636</v>
      </c>
      <c r="N1623" s="75" t="s">
        <v>29</v>
      </c>
      <c r="O1623" s="75" t="s">
        <v>290</v>
      </c>
      <c r="P1623" s="75" t="s">
        <v>31</v>
      </c>
      <c r="Q1623" s="77" t="s">
        <v>64</v>
      </c>
      <c r="R1623" s="77" t="s">
        <v>9</v>
      </c>
    </row>
    <row r="1624" spans="1:18" ht="21.75">
      <c r="A1624" s="89" t="s">
        <v>1667</v>
      </c>
      <c r="B1624" s="89"/>
      <c r="C1624" s="89"/>
      <c r="D1624" s="90"/>
      <c r="E1624" s="91"/>
      <c r="F1624" s="91"/>
      <c r="G1624" s="91"/>
      <c r="H1624" s="92"/>
      <c r="I1624" s="89"/>
      <c r="J1624" s="89"/>
      <c r="K1624" s="91"/>
      <c r="L1624" s="94" t="s">
        <v>16</v>
      </c>
      <c r="M1624" s="95" t="s">
        <v>839</v>
      </c>
      <c r="N1624" s="95" t="s">
        <v>18</v>
      </c>
      <c r="O1624" s="95" t="s">
        <v>840</v>
      </c>
      <c r="P1624" s="95" t="s">
        <v>20</v>
      </c>
      <c r="Q1624" s="94" t="s">
        <v>40</v>
      </c>
      <c r="R1624" s="94" t="s">
        <v>64</v>
      </c>
    </row>
    <row r="1625" spans="1:18" ht="21.75">
      <c r="A1625" s="74">
        <v>577</v>
      </c>
      <c r="B1625" s="75" t="s">
        <v>2011</v>
      </c>
      <c r="C1625" s="75" t="s">
        <v>96</v>
      </c>
      <c r="D1625" s="71">
        <v>39203</v>
      </c>
      <c r="E1625" s="76">
        <v>39203</v>
      </c>
      <c r="F1625" s="72"/>
      <c r="G1625" s="72"/>
      <c r="H1625" s="73"/>
      <c r="I1625" s="75" t="s">
        <v>58</v>
      </c>
      <c r="J1625" s="70"/>
      <c r="K1625" s="76">
        <v>49218</v>
      </c>
      <c r="L1625" s="77" t="s">
        <v>3</v>
      </c>
      <c r="M1625" s="75" t="s">
        <v>2012</v>
      </c>
      <c r="N1625" s="75" t="s">
        <v>1884</v>
      </c>
      <c r="O1625" s="75" t="s">
        <v>2013</v>
      </c>
      <c r="P1625" s="75" t="s">
        <v>1736</v>
      </c>
      <c r="Q1625" s="77" t="s">
        <v>60</v>
      </c>
      <c r="R1625" s="77" t="s">
        <v>1837</v>
      </c>
    </row>
    <row r="1626" spans="1:18" ht="21.75">
      <c r="A1626" s="70" t="s">
        <v>1667</v>
      </c>
      <c r="B1626" s="70"/>
      <c r="C1626" s="70"/>
      <c r="D1626" s="71"/>
      <c r="E1626" s="72"/>
      <c r="F1626" s="72"/>
      <c r="G1626" s="72"/>
      <c r="H1626" s="73"/>
      <c r="I1626" s="70"/>
      <c r="J1626" s="70"/>
      <c r="K1626" s="72"/>
      <c r="L1626" s="77" t="s">
        <v>10</v>
      </c>
      <c r="M1626" s="75" t="s">
        <v>182</v>
      </c>
      <c r="N1626" s="75" t="s">
        <v>1892</v>
      </c>
      <c r="O1626" s="75" t="s">
        <v>183</v>
      </c>
      <c r="P1626" s="75" t="s">
        <v>1513</v>
      </c>
      <c r="Q1626" s="77" t="s">
        <v>83</v>
      </c>
      <c r="R1626" s="77" t="s">
        <v>26</v>
      </c>
    </row>
    <row r="1627" spans="1:18" ht="21.75">
      <c r="A1627" s="89" t="s">
        <v>1667</v>
      </c>
      <c r="B1627" s="89"/>
      <c r="C1627" s="89"/>
      <c r="D1627" s="90"/>
      <c r="E1627" s="91"/>
      <c r="F1627" s="91"/>
      <c r="G1627" s="91"/>
      <c r="H1627" s="92"/>
      <c r="I1627" s="89"/>
      <c r="J1627" s="89"/>
      <c r="K1627" s="91"/>
      <c r="L1627" s="94" t="s">
        <v>16</v>
      </c>
      <c r="M1627" s="95" t="s">
        <v>889</v>
      </c>
      <c r="N1627" s="95" t="s">
        <v>233</v>
      </c>
      <c r="O1627" s="95" t="s">
        <v>263</v>
      </c>
      <c r="P1627" s="95" t="s">
        <v>7</v>
      </c>
      <c r="Q1627" s="94" t="s">
        <v>32</v>
      </c>
      <c r="R1627" s="94" t="s">
        <v>79</v>
      </c>
    </row>
    <row r="1628" spans="1:18" ht="21.75">
      <c r="A1628" s="74">
        <v>578</v>
      </c>
      <c r="B1628" s="75" t="s">
        <v>1456</v>
      </c>
      <c r="C1628" s="75" t="s">
        <v>96</v>
      </c>
      <c r="D1628" s="71">
        <v>37020</v>
      </c>
      <c r="E1628" s="76">
        <v>37020</v>
      </c>
      <c r="F1628" s="72"/>
      <c r="G1628" s="72"/>
      <c r="H1628" s="73"/>
      <c r="I1628" s="75" t="s">
        <v>58</v>
      </c>
      <c r="J1628" s="70"/>
      <c r="K1628" s="76">
        <v>49583</v>
      </c>
      <c r="L1628" s="77" t="s">
        <v>3</v>
      </c>
      <c r="M1628" s="75" t="s">
        <v>481</v>
      </c>
      <c r="N1628" s="75" t="s">
        <v>1884</v>
      </c>
      <c r="O1628" s="75" t="s">
        <v>482</v>
      </c>
      <c r="P1628" s="75" t="s">
        <v>13</v>
      </c>
      <c r="Q1628" s="77" t="s">
        <v>78</v>
      </c>
      <c r="R1628" s="77" t="s">
        <v>73</v>
      </c>
    </row>
    <row r="1629" spans="1:18" ht="21.75">
      <c r="A1629" s="70" t="s">
        <v>1667</v>
      </c>
      <c r="B1629" s="70"/>
      <c r="C1629" s="70"/>
      <c r="D1629" s="71"/>
      <c r="E1629" s="72"/>
      <c r="F1629" s="72"/>
      <c r="G1629" s="72"/>
      <c r="H1629" s="73"/>
      <c r="I1629" s="70"/>
      <c r="J1629" s="70"/>
      <c r="K1629" s="72"/>
      <c r="L1629" s="77" t="s">
        <v>10</v>
      </c>
      <c r="M1629" s="75" t="s">
        <v>425</v>
      </c>
      <c r="N1629" s="75" t="s">
        <v>29</v>
      </c>
      <c r="O1629" s="75" t="s">
        <v>377</v>
      </c>
      <c r="P1629" s="75" t="s">
        <v>120</v>
      </c>
      <c r="Q1629" s="77" t="s">
        <v>40</v>
      </c>
      <c r="R1629" s="77" t="s">
        <v>64</v>
      </c>
    </row>
    <row r="1630" spans="1:18" ht="21.75">
      <c r="A1630" s="89" t="s">
        <v>1667</v>
      </c>
      <c r="B1630" s="89"/>
      <c r="C1630" s="89"/>
      <c r="D1630" s="90"/>
      <c r="E1630" s="91"/>
      <c r="F1630" s="91"/>
      <c r="G1630" s="91"/>
      <c r="H1630" s="92"/>
      <c r="I1630" s="89"/>
      <c r="J1630" s="89"/>
      <c r="K1630" s="91"/>
      <c r="L1630" s="94" t="s">
        <v>16</v>
      </c>
      <c r="M1630" s="95" t="s">
        <v>1349</v>
      </c>
      <c r="N1630" s="95" t="s">
        <v>18</v>
      </c>
      <c r="O1630" s="95" t="s">
        <v>511</v>
      </c>
      <c r="P1630" s="95" t="s">
        <v>120</v>
      </c>
      <c r="Q1630" s="94" t="s">
        <v>76</v>
      </c>
      <c r="R1630" s="94" t="s">
        <v>40</v>
      </c>
    </row>
    <row r="1631" spans="1:18" ht="21.75">
      <c r="A1631" s="74">
        <v>579</v>
      </c>
      <c r="B1631" s="75" t="s">
        <v>1457</v>
      </c>
      <c r="C1631" s="75" t="s">
        <v>96</v>
      </c>
      <c r="D1631" s="71">
        <v>41001</v>
      </c>
      <c r="E1631" s="76">
        <v>41001</v>
      </c>
      <c r="F1631" s="72"/>
      <c r="G1631" s="72"/>
      <c r="H1631" s="73"/>
      <c r="I1631" s="75" t="s">
        <v>58</v>
      </c>
      <c r="J1631" s="70"/>
      <c r="K1631" s="76">
        <v>51044</v>
      </c>
      <c r="L1631" s="77" t="s">
        <v>3</v>
      </c>
      <c r="M1631" s="75" t="s">
        <v>1458</v>
      </c>
      <c r="N1631" s="75" t="s">
        <v>5</v>
      </c>
      <c r="O1631" s="75" t="s">
        <v>923</v>
      </c>
      <c r="P1631" s="75" t="s">
        <v>7</v>
      </c>
      <c r="Q1631" s="77" t="s">
        <v>194</v>
      </c>
      <c r="R1631" s="77" t="s">
        <v>99</v>
      </c>
    </row>
    <row r="1632" spans="1:18" ht="21.75">
      <c r="A1632" s="70" t="s">
        <v>1667</v>
      </c>
      <c r="B1632" s="70"/>
      <c r="C1632" s="70"/>
      <c r="D1632" s="71"/>
      <c r="E1632" s="72"/>
      <c r="F1632" s="72"/>
      <c r="G1632" s="72"/>
      <c r="H1632" s="73"/>
      <c r="I1632" s="70"/>
      <c r="J1632" s="70"/>
      <c r="K1632" s="72"/>
      <c r="L1632" s="77" t="s">
        <v>10</v>
      </c>
      <c r="M1632" s="75" t="s">
        <v>343</v>
      </c>
      <c r="N1632" s="75" t="s">
        <v>29</v>
      </c>
      <c r="O1632" s="75" t="s">
        <v>89</v>
      </c>
      <c r="P1632" s="75" t="s">
        <v>7</v>
      </c>
      <c r="Q1632" s="77" t="s">
        <v>64</v>
      </c>
      <c r="R1632" s="77" t="s">
        <v>9</v>
      </c>
    </row>
    <row r="1633" spans="1:18" ht="21.75">
      <c r="A1633" s="89" t="s">
        <v>1667</v>
      </c>
      <c r="B1633" s="89"/>
      <c r="C1633" s="89"/>
      <c r="D1633" s="90"/>
      <c r="E1633" s="91"/>
      <c r="F1633" s="91"/>
      <c r="G1633" s="91"/>
      <c r="H1633" s="92"/>
      <c r="I1633" s="89"/>
      <c r="J1633" s="89"/>
      <c r="K1633" s="91"/>
      <c r="L1633" s="94" t="s">
        <v>16</v>
      </c>
      <c r="M1633" s="95" t="s">
        <v>427</v>
      </c>
      <c r="N1633" s="95" t="s">
        <v>18</v>
      </c>
      <c r="O1633" s="95" t="s">
        <v>428</v>
      </c>
      <c r="P1633" s="95" t="s">
        <v>7</v>
      </c>
      <c r="Q1633" s="94" t="s">
        <v>40</v>
      </c>
      <c r="R1633" s="94" t="s">
        <v>64</v>
      </c>
    </row>
    <row r="1634" spans="1:18" ht="21.75">
      <c r="A1634" s="74">
        <v>580</v>
      </c>
      <c r="B1634" s="75" t="s">
        <v>1459</v>
      </c>
      <c r="C1634" s="75" t="s">
        <v>96</v>
      </c>
      <c r="D1634" s="71">
        <v>37043</v>
      </c>
      <c r="E1634" s="76">
        <v>37043</v>
      </c>
      <c r="F1634" s="72"/>
      <c r="G1634" s="72"/>
      <c r="H1634" s="73"/>
      <c r="I1634" s="75" t="s">
        <v>58</v>
      </c>
      <c r="J1634" s="70"/>
      <c r="K1634" s="76">
        <v>48853</v>
      </c>
      <c r="L1634" s="77" t="s">
        <v>3</v>
      </c>
      <c r="M1634" s="75" t="s">
        <v>595</v>
      </c>
      <c r="N1634" s="75" t="s">
        <v>1884</v>
      </c>
      <c r="O1634" s="75" t="s">
        <v>82</v>
      </c>
      <c r="P1634" s="75" t="s">
        <v>414</v>
      </c>
      <c r="Q1634" s="77" t="s">
        <v>59</v>
      </c>
      <c r="R1634" s="77" t="s">
        <v>109</v>
      </c>
    </row>
    <row r="1635" spans="1:18" ht="21.75">
      <c r="A1635" s="70" t="s">
        <v>1667</v>
      </c>
      <c r="B1635" s="70"/>
      <c r="C1635" s="70"/>
      <c r="D1635" s="71"/>
      <c r="E1635" s="72"/>
      <c r="F1635" s="72"/>
      <c r="G1635" s="72"/>
      <c r="H1635" s="73"/>
      <c r="I1635" s="70"/>
      <c r="J1635" s="70"/>
      <c r="K1635" s="72"/>
      <c r="L1635" s="77" t="s">
        <v>10</v>
      </c>
      <c r="M1635" s="75" t="s">
        <v>1460</v>
      </c>
      <c r="N1635" s="75" t="s">
        <v>29</v>
      </c>
      <c r="O1635" s="75" t="s">
        <v>1461</v>
      </c>
      <c r="P1635" s="75" t="s">
        <v>31</v>
      </c>
      <c r="Q1635" s="77" t="s">
        <v>79</v>
      </c>
      <c r="R1635" s="77" t="s">
        <v>41</v>
      </c>
    </row>
    <row r="1636" spans="1:18" ht="21.75">
      <c r="A1636" s="89" t="s">
        <v>1667</v>
      </c>
      <c r="B1636" s="89"/>
      <c r="C1636" s="89"/>
      <c r="D1636" s="90"/>
      <c r="E1636" s="91"/>
      <c r="F1636" s="91"/>
      <c r="G1636" s="91"/>
      <c r="H1636" s="92"/>
      <c r="I1636" s="89"/>
      <c r="J1636" s="89"/>
      <c r="K1636" s="91"/>
      <c r="L1636" s="94" t="s">
        <v>16</v>
      </c>
      <c r="M1636" s="95" t="s">
        <v>681</v>
      </c>
      <c r="N1636" s="95" t="s">
        <v>18</v>
      </c>
      <c r="O1636" s="95" t="s">
        <v>44</v>
      </c>
      <c r="P1636" s="95" t="s">
        <v>120</v>
      </c>
      <c r="Q1636" s="94" t="s">
        <v>32</v>
      </c>
      <c r="R1636" s="94" t="s">
        <v>79</v>
      </c>
    </row>
    <row r="1637" spans="1:18" ht="21.75">
      <c r="A1637" s="74">
        <v>581</v>
      </c>
      <c r="B1637" s="75" t="s">
        <v>1462</v>
      </c>
      <c r="C1637" s="75" t="s">
        <v>96</v>
      </c>
      <c r="D1637" s="71">
        <v>41533</v>
      </c>
      <c r="E1637" s="76">
        <v>41533</v>
      </c>
      <c r="F1637" s="72"/>
      <c r="G1637" s="72"/>
      <c r="H1637" s="73"/>
      <c r="I1637" s="75" t="s">
        <v>58</v>
      </c>
      <c r="J1637" s="70"/>
      <c r="K1637" s="76">
        <v>47757</v>
      </c>
      <c r="L1637" s="77" t="s">
        <v>3</v>
      </c>
      <c r="M1637" s="75" t="s">
        <v>1463</v>
      </c>
      <c r="N1637" s="75" t="s">
        <v>1884</v>
      </c>
      <c r="O1637" s="75" t="s">
        <v>1361</v>
      </c>
      <c r="P1637" s="75" t="s">
        <v>1464</v>
      </c>
      <c r="Q1637" s="77" t="s">
        <v>59</v>
      </c>
      <c r="R1637" s="77" t="s">
        <v>109</v>
      </c>
    </row>
    <row r="1638" spans="1:18" ht="21.75">
      <c r="A1638" s="70" t="s">
        <v>1667</v>
      </c>
      <c r="B1638" s="70"/>
      <c r="C1638" s="70"/>
      <c r="D1638" s="71"/>
      <c r="E1638" s="72"/>
      <c r="F1638" s="72"/>
      <c r="G1638" s="72"/>
      <c r="H1638" s="73"/>
      <c r="I1638" s="70"/>
      <c r="J1638" s="70"/>
      <c r="K1638" s="72"/>
      <c r="L1638" s="77" t="s">
        <v>10</v>
      </c>
      <c r="M1638" s="75" t="s">
        <v>138</v>
      </c>
      <c r="N1638" s="75" t="s">
        <v>139</v>
      </c>
      <c r="O1638" s="75" t="s">
        <v>140</v>
      </c>
      <c r="P1638" s="75" t="s">
        <v>204</v>
      </c>
      <c r="Q1638" s="77" t="s">
        <v>64</v>
      </c>
      <c r="R1638" s="77" t="s">
        <v>194</v>
      </c>
    </row>
    <row r="1639" spans="1:18" ht="21.75">
      <c r="A1639" s="89" t="s">
        <v>1667</v>
      </c>
      <c r="B1639" s="89"/>
      <c r="C1639" s="89"/>
      <c r="D1639" s="90"/>
      <c r="E1639" s="91"/>
      <c r="F1639" s="91"/>
      <c r="G1639" s="91"/>
      <c r="H1639" s="92"/>
      <c r="I1639" s="89"/>
      <c r="J1639" s="89"/>
      <c r="K1639" s="91"/>
      <c r="L1639" s="94" t="s">
        <v>16</v>
      </c>
      <c r="M1639" s="95" t="s">
        <v>1465</v>
      </c>
      <c r="N1639" s="95" t="s">
        <v>69</v>
      </c>
      <c r="O1639" s="95" t="s">
        <v>1466</v>
      </c>
      <c r="P1639" s="95" t="s">
        <v>1467</v>
      </c>
      <c r="Q1639" s="94" t="s">
        <v>83</v>
      </c>
      <c r="R1639" s="94" t="s">
        <v>41</v>
      </c>
    </row>
    <row r="1640" spans="1:18" ht="21.75">
      <c r="A1640" s="74">
        <v>582</v>
      </c>
      <c r="B1640" s="75" t="s">
        <v>1468</v>
      </c>
      <c r="C1640" s="75" t="s">
        <v>96</v>
      </c>
      <c r="D1640" s="71">
        <v>38299</v>
      </c>
      <c r="E1640" s="76">
        <v>38299</v>
      </c>
      <c r="F1640" s="72"/>
      <c r="G1640" s="72"/>
      <c r="H1640" s="73"/>
      <c r="I1640" s="75" t="s">
        <v>58</v>
      </c>
      <c r="J1640" s="70"/>
      <c r="K1640" s="76">
        <v>50314</v>
      </c>
      <c r="L1640" s="77" t="s">
        <v>3</v>
      </c>
      <c r="M1640" s="75" t="s">
        <v>725</v>
      </c>
      <c r="N1640" s="75" t="s">
        <v>5</v>
      </c>
      <c r="O1640" s="75" t="s">
        <v>605</v>
      </c>
      <c r="P1640" s="75" t="s">
        <v>7</v>
      </c>
      <c r="Q1640" s="77" t="s">
        <v>38</v>
      </c>
      <c r="R1640" s="77" t="s">
        <v>117</v>
      </c>
    </row>
    <row r="1641" spans="1:18" ht="21.75">
      <c r="A1641" s="70" t="s">
        <v>1667</v>
      </c>
      <c r="B1641" s="70"/>
      <c r="C1641" s="70"/>
      <c r="D1641" s="71"/>
      <c r="E1641" s="72"/>
      <c r="F1641" s="72"/>
      <c r="G1641" s="72"/>
      <c r="H1641" s="73"/>
      <c r="I1641" s="70"/>
      <c r="J1641" s="70"/>
      <c r="K1641" s="72"/>
      <c r="L1641" s="77" t="s">
        <v>10</v>
      </c>
      <c r="M1641" s="75" t="s">
        <v>740</v>
      </c>
      <c r="N1641" s="75" t="s">
        <v>29</v>
      </c>
      <c r="O1641" s="75" t="s">
        <v>605</v>
      </c>
      <c r="P1641" s="75" t="s">
        <v>7</v>
      </c>
      <c r="Q1641" s="77" t="s">
        <v>41</v>
      </c>
      <c r="R1641" s="77" t="s">
        <v>9</v>
      </c>
    </row>
    <row r="1642" spans="1:18" ht="21.75">
      <c r="A1642" s="89" t="s">
        <v>1667</v>
      </c>
      <c r="B1642" s="89"/>
      <c r="C1642" s="89"/>
      <c r="D1642" s="90"/>
      <c r="E1642" s="91"/>
      <c r="F1642" s="91"/>
      <c r="G1642" s="91"/>
      <c r="H1642" s="92"/>
      <c r="I1642" s="89"/>
      <c r="J1642" s="89"/>
      <c r="K1642" s="91"/>
      <c r="L1642" s="94" t="s">
        <v>16</v>
      </c>
      <c r="M1642" s="95" t="s">
        <v>604</v>
      </c>
      <c r="N1642" s="95" t="s">
        <v>18</v>
      </c>
      <c r="O1642" s="95" t="s">
        <v>605</v>
      </c>
      <c r="P1642" s="95" t="s">
        <v>7</v>
      </c>
      <c r="Q1642" s="94" t="s">
        <v>83</v>
      </c>
      <c r="R1642" s="94" t="s">
        <v>41</v>
      </c>
    </row>
    <row r="1643" spans="1:18" ht="21.75">
      <c r="A1643" s="74">
        <v>583</v>
      </c>
      <c r="B1643" s="75" t="s">
        <v>2055</v>
      </c>
      <c r="C1643" s="75" t="s">
        <v>96</v>
      </c>
      <c r="D1643" s="71">
        <v>41061</v>
      </c>
      <c r="E1643" s="76">
        <v>41063</v>
      </c>
      <c r="F1643" s="72"/>
      <c r="G1643" s="72"/>
      <c r="H1643" s="73"/>
      <c r="I1643" s="75" t="s">
        <v>58</v>
      </c>
      <c r="J1643" s="75" t="s">
        <v>1152</v>
      </c>
      <c r="K1643" s="76">
        <v>50314</v>
      </c>
      <c r="L1643" s="77" t="s">
        <v>3</v>
      </c>
      <c r="M1643" s="75" t="s">
        <v>1895</v>
      </c>
      <c r="N1643" s="75" t="s">
        <v>88</v>
      </c>
      <c r="O1643" s="75" t="s">
        <v>140</v>
      </c>
      <c r="P1643" s="75" t="s">
        <v>304</v>
      </c>
      <c r="Q1643" s="77" t="s">
        <v>167</v>
      </c>
      <c r="R1643" s="77" t="s">
        <v>2042</v>
      </c>
    </row>
    <row r="1644" spans="1:18" ht="21.75">
      <c r="A1644" s="70" t="s">
        <v>1667</v>
      </c>
      <c r="B1644" s="70"/>
      <c r="C1644" s="70"/>
      <c r="D1644" s="71"/>
      <c r="E1644" s="72"/>
      <c r="F1644" s="72"/>
      <c r="G1644" s="72"/>
      <c r="H1644" s="73"/>
      <c r="I1644" s="70"/>
      <c r="J1644" s="70"/>
      <c r="K1644" s="72"/>
      <c r="L1644" s="77" t="s">
        <v>10</v>
      </c>
      <c r="M1644" s="75" t="s">
        <v>1656</v>
      </c>
      <c r="N1644" s="75" t="s">
        <v>143</v>
      </c>
      <c r="O1644" s="70"/>
      <c r="P1644" s="75" t="s">
        <v>7</v>
      </c>
      <c r="Q1644" s="77" t="s">
        <v>41</v>
      </c>
      <c r="R1644" s="77" t="s">
        <v>27</v>
      </c>
    </row>
    <row r="1645" spans="1:18" ht="21.75">
      <c r="A1645" s="89" t="s">
        <v>1667</v>
      </c>
      <c r="B1645" s="89"/>
      <c r="C1645" s="89"/>
      <c r="D1645" s="90"/>
      <c r="E1645" s="91"/>
      <c r="F1645" s="91"/>
      <c r="G1645" s="91"/>
      <c r="H1645" s="92"/>
      <c r="I1645" s="89"/>
      <c r="J1645" s="89"/>
      <c r="K1645" s="91"/>
      <c r="L1645" s="94" t="s">
        <v>16</v>
      </c>
      <c r="M1645" s="95" t="s">
        <v>1651</v>
      </c>
      <c r="N1645" s="95" t="s">
        <v>153</v>
      </c>
      <c r="O1645" s="89"/>
      <c r="P1645" s="95" t="s">
        <v>7</v>
      </c>
      <c r="Q1645" s="94" t="s">
        <v>54</v>
      </c>
      <c r="R1645" s="94" t="s">
        <v>26</v>
      </c>
    </row>
    <row r="1646" spans="1:18" ht="21.75">
      <c r="A1646" s="74">
        <v>584</v>
      </c>
      <c r="B1646" s="75" t="s">
        <v>1469</v>
      </c>
      <c r="C1646" s="75" t="s">
        <v>96</v>
      </c>
      <c r="D1646" s="71">
        <v>38110</v>
      </c>
      <c r="E1646" s="76">
        <v>38110</v>
      </c>
      <c r="F1646" s="72"/>
      <c r="G1646" s="72"/>
      <c r="H1646" s="73"/>
      <c r="I1646" s="75" t="s">
        <v>58</v>
      </c>
      <c r="J1646" s="70"/>
      <c r="K1646" s="76">
        <v>50679</v>
      </c>
      <c r="L1646" s="77" t="s">
        <v>3</v>
      </c>
      <c r="M1646" s="75" t="s">
        <v>918</v>
      </c>
      <c r="N1646" s="75" t="s">
        <v>1884</v>
      </c>
      <c r="O1646" s="75" t="s">
        <v>919</v>
      </c>
      <c r="P1646" s="75" t="s">
        <v>347</v>
      </c>
      <c r="Q1646" s="77" t="s">
        <v>59</v>
      </c>
      <c r="R1646" s="77" t="s">
        <v>72</v>
      </c>
    </row>
    <row r="1647" spans="1:18" ht="21.75">
      <c r="A1647" s="70" t="s">
        <v>1667</v>
      </c>
      <c r="B1647" s="70"/>
      <c r="C1647" s="70"/>
      <c r="D1647" s="71"/>
      <c r="E1647" s="72"/>
      <c r="F1647" s="72"/>
      <c r="G1647" s="72"/>
      <c r="H1647" s="73"/>
      <c r="I1647" s="70"/>
      <c r="J1647" s="70"/>
      <c r="K1647" s="72"/>
      <c r="L1647" s="77" t="s">
        <v>10</v>
      </c>
      <c r="M1647" s="75" t="s">
        <v>1470</v>
      </c>
      <c r="N1647" s="75" t="s">
        <v>29</v>
      </c>
      <c r="O1647" s="75" t="s">
        <v>873</v>
      </c>
      <c r="P1647" s="75" t="s">
        <v>20</v>
      </c>
      <c r="Q1647" s="77" t="s">
        <v>64</v>
      </c>
      <c r="R1647" s="77" t="s">
        <v>194</v>
      </c>
    </row>
    <row r="1648" spans="1:18" ht="21.75">
      <c r="A1648" s="89" t="s">
        <v>1667</v>
      </c>
      <c r="B1648" s="89"/>
      <c r="C1648" s="89"/>
      <c r="D1648" s="90"/>
      <c r="E1648" s="91"/>
      <c r="F1648" s="91"/>
      <c r="G1648" s="91"/>
      <c r="H1648" s="92"/>
      <c r="I1648" s="89"/>
      <c r="J1648" s="89"/>
      <c r="K1648" s="91"/>
      <c r="L1648" s="94" t="s">
        <v>16</v>
      </c>
      <c r="M1648" s="95" t="s">
        <v>1471</v>
      </c>
      <c r="N1648" s="95" t="s">
        <v>18</v>
      </c>
      <c r="O1648" s="95" t="s">
        <v>1472</v>
      </c>
      <c r="P1648" s="95" t="s">
        <v>20</v>
      </c>
      <c r="Q1648" s="94" t="s">
        <v>40</v>
      </c>
      <c r="R1648" s="94" t="s">
        <v>64</v>
      </c>
    </row>
    <row r="1649" spans="1:18" ht="21.75">
      <c r="A1649" s="74">
        <v>585</v>
      </c>
      <c r="B1649" s="75" t="s">
        <v>1475</v>
      </c>
      <c r="C1649" s="75" t="s">
        <v>96</v>
      </c>
      <c r="D1649" s="71">
        <v>39972</v>
      </c>
      <c r="E1649" s="76">
        <v>39972</v>
      </c>
      <c r="F1649" s="72"/>
      <c r="G1649" s="72"/>
      <c r="H1649" s="73"/>
      <c r="I1649" s="75" t="s">
        <v>58</v>
      </c>
      <c r="J1649" s="70"/>
      <c r="K1649" s="76">
        <v>49218</v>
      </c>
      <c r="L1649" s="77" t="s">
        <v>3</v>
      </c>
      <c r="M1649" s="75" t="s">
        <v>359</v>
      </c>
      <c r="N1649" s="75" t="s">
        <v>5</v>
      </c>
      <c r="O1649" s="75" t="s">
        <v>339</v>
      </c>
      <c r="P1649" s="75" t="s">
        <v>7</v>
      </c>
      <c r="Q1649" s="77" t="s">
        <v>78</v>
      </c>
      <c r="R1649" s="77" t="s">
        <v>38</v>
      </c>
    </row>
    <row r="1650" spans="1:18" ht="21.75">
      <c r="A1650" s="70" t="s">
        <v>1667</v>
      </c>
      <c r="B1650" s="70"/>
      <c r="C1650" s="70"/>
      <c r="D1650" s="71"/>
      <c r="E1650" s="72"/>
      <c r="F1650" s="72"/>
      <c r="G1650" s="72"/>
      <c r="H1650" s="73"/>
      <c r="I1650" s="70"/>
      <c r="J1650" s="70"/>
      <c r="K1650" s="72"/>
      <c r="L1650" s="77" t="s">
        <v>10</v>
      </c>
      <c r="M1650" s="75" t="s">
        <v>343</v>
      </c>
      <c r="N1650" s="75" t="s">
        <v>29</v>
      </c>
      <c r="O1650" s="75" t="s">
        <v>89</v>
      </c>
      <c r="P1650" s="75" t="s">
        <v>7</v>
      </c>
      <c r="Q1650" s="77" t="s">
        <v>26</v>
      </c>
      <c r="R1650" s="77" t="s">
        <v>27</v>
      </c>
    </row>
    <row r="1651" spans="1:18" ht="21.75">
      <c r="A1651" s="89" t="s">
        <v>1667</v>
      </c>
      <c r="B1651" s="89"/>
      <c r="C1651" s="89"/>
      <c r="D1651" s="90"/>
      <c r="E1651" s="91"/>
      <c r="F1651" s="91"/>
      <c r="G1651" s="91"/>
      <c r="H1651" s="92"/>
      <c r="I1651" s="89"/>
      <c r="J1651" s="89"/>
      <c r="K1651" s="91"/>
      <c r="L1651" s="94" t="s">
        <v>16</v>
      </c>
      <c r="M1651" s="95" t="s">
        <v>459</v>
      </c>
      <c r="N1651" s="95" t="s">
        <v>18</v>
      </c>
      <c r="O1651" s="95" t="s">
        <v>460</v>
      </c>
      <c r="P1651" s="95" t="s">
        <v>461</v>
      </c>
      <c r="Q1651" s="94" t="s">
        <v>54</v>
      </c>
      <c r="R1651" s="94" t="s">
        <v>26</v>
      </c>
    </row>
    <row r="1652" spans="1:18" ht="21.75">
      <c r="A1652" s="74">
        <v>586</v>
      </c>
      <c r="B1652" s="75" t="s">
        <v>1476</v>
      </c>
      <c r="C1652" s="75" t="s">
        <v>96</v>
      </c>
      <c r="D1652" s="71">
        <v>41668</v>
      </c>
      <c r="E1652" s="76">
        <v>41668</v>
      </c>
      <c r="F1652" s="72"/>
      <c r="G1652" s="72"/>
      <c r="H1652" s="73"/>
      <c r="I1652" s="75" t="s">
        <v>58</v>
      </c>
      <c r="J1652" s="70"/>
      <c r="K1652" s="76">
        <v>52505</v>
      </c>
      <c r="L1652" s="77" t="s">
        <v>3</v>
      </c>
      <c r="M1652" s="75" t="s">
        <v>4</v>
      </c>
      <c r="N1652" s="75" t="s">
        <v>5</v>
      </c>
      <c r="O1652" s="75" t="s">
        <v>6</v>
      </c>
      <c r="P1652" s="75" t="s">
        <v>7</v>
      </c>
      <c r="Q1652" s="77" t="s">
        <v>78</v>
      </c>
      <c r="R1652" s="77" t="s">
        <v>73</v>
      </c>
    </row>
    <row r="1653" spans="1:18" ht="21.75">
      <c r="A1653" s="89" t="s">
        <v>1667</v>
      </c>
      <c r="B1653" s="89"/>
      <c r="C1653" s="89"/>
      <c r="D1653" s="90"/>
      <c r="E1653" s="91"/>
      <c r="F1653" s="91"/>
      <c r="G1653" s="91"/>
      <c r="H1653" s="92"/>
      <c r="I1653" s="89"/>
      <c r="J1653" s="89"/>
      <c r="K1653" s="91"/>
      <c r="L1653" s="94" t="s">
        <v>16</v>
      </c>
      <c r="M1653" s="95" t="s">
        <v>708</v>
      </c>
      <c r="N1653" s="95" t="s">
        <v>18</v>
      </c>
      <c r="O1653" s="95" t="s">
        <v>6</v>
      </c>
      <c r="P1653" s="95" t="s">
        <v>304</v>
      </c>
      <c r="Q1653" s="94" t="s">
        <v>64</v>
      </c>
      <c r="R1653" s="94" t="s">
        <v>78</v>
      </c>
    </row>
    <row r="1654" spans="1:18" ht="21.75">
      <c r="A1654" s="74">
        <v>587</v>
      </c>
      <c r="B1654" s="75" t="s">
        <v>2441</v>
      </c>
      <c r="C1654" s="75" t="s">
        <v>96</v>
      </c>
      <c r="D1654" s="71">
        <v>38474</v>
      </c>
      <c r="E1654" s="76">
        <v>38474</v>
      </c>
      <c r="F1654" s="72"/>
      <c r="G1654" s="72"/>
      <c r="H1654" s="73"/>
      <c r="I1654" s="75" t="s">
        <v>58</v>
      </c>
      <c r="J1654" s="70"/>
      <c r="K1654" s="76">
        <v>50679</v>
      </c>
      <c r="L1654" s="77" t="s">
        <v>3</v>
      </c>
      <c r="M1654" s="75" t="s">
        <v>2442</v>
      </c>
      <c r="N1654" s="75" t="s">
        <v>88</v>
      </c>
      <c r="O1654" s="75" t="s">
        <v>1047</v>
      </c>
      <c r="P1654" s="75" t="s">
        <v>157</v>
      </c>
      <c r="Q1654" s="77" t="s">
        <v>117</v>
      </c>
      <c r="R1654" s="77" t="s">
        <v>2313</v>
      </c>
    </row>
    <row r="1655" spans="1:18" ht="21.75">
      <c r="A1655" s="70" t="s">
        <v>1667</v>
      </c>
      <c r="B1655" s="70"/>
      <c r="C1655" s="70"/>
      <c r="D1655" s="71"/>
      <c r="E1655" s="72"/>
      <c r="F1655" s="72"/>
      <c r="G1655" s="72"/>
      <c r="H1655" s="73"/>
      <c r="I1655" s="70"/>
      <c r="J1655" s="70"/>
      <c r="K1655" s="72"/>
      <c r="L1655" s="77" t="s">
        <v>10</v>
      </c>
      <c r="M1655" s="75" t="s">
        <v>1498</v>
      </c>
      <c r="N1655" s="75" t="s">
        <v>882</v>
      </c>
      <c r="O1655" s="75" t="s">
        <v>1047</v>
      </c>
      <c r="P1655" s="75" t="s">
        <v>231</v>
      </c>
      <c r="Q1655" s="77" t="s">
        <v>41</v>
      </c>
      <c r="R1655" s="77" t="s">
        <v>9</v>
      </c>
    </row>
    <row r="1656" spans="1:18" ht="21.75">
      <c r="A1656" s="89" t="s">
        <v>1667</v>
      </c>
      <c r="B1656" s="89"/>
      <c r="C1656" s="89"/>
      <c r="D1656" s="90"/>
      <c r="E1656" s="91"/>
      <c r="F1656" s="91"/>
      <c r="G1656" s="91"/>
      <c r="H1656" s="92"/>
      <c r="I1656" s="89"/>
      <c r="J1656" s="89"/>
      <c r="K1656" s="91"/>
      <c r="L1656" s="94" t="s">
        <v>16</v>
      </c>
      <c r="M1656" s="95" t="s">
        <v>1046</v>
      </c>
      <c r="N1656" s="95" t="s">
        <v>69</v>
      </c>
      <c r="O1656" s="95" t="s">
        <v>1047</v>
      </c>
      <c r="P1656" s="95" t="s">
        <v>106</v>
      </c>
      <c r="Q1656" s="94" t="s">
        <v>83</v>
      </c>
      <c r="R1656" s="94" t="s">
        <v>41</v>
      </c>
    </row>
    <row r="1657" spans="1:18" ht="21.75">
      <c r="A1657" s="74">
        <v>588</v>
      </c>
      <c r="B1657" s="75" t="s">
        <v>1477</v>
      </c>
      <c r="C1657" s="75" t="s">
        <v>96</v>
      </c>
      <c r="D1657" s="71">
        <v>36800</v>
      </c>
      <c r="E1657" s="76">
        <v>36800</v>
      </c>
      <c r="F1657" s="72"/>
      <c r="G1657" s="72"/>
      <c r="H1657" s="73"/>
      <c r="I1657" s="75" t="s">
        <v>58</v>
      </c>
      <c r="J1657" s="70"/>
      <c r="K1657" s="76">
        <v>49218</v>
      </c>
      <c r="L1657" s="77" t="s">
        <v>3</v>
      </c>
      <c r="M1657" s="145" t="s">
        <v>535</v>
      </c>
      <c r="N1657" s="75" t="s">
        <v>88</v>
      </c>
      <c r="O1657" s="75" t="s">
        <v>536</v>
      </c>
      <c r="P1657" s="75" t="s">
        <v>120</v>
      </c>
      <c r="Q1657" s="77" t="s">
        <v>99</v>
      </c>
      <c r="R1657" s="77" t="s">
        <v>117</v>
      </c>
    </row>
    <row r="1658" spans="1:18" ht="21.75">
      <c r="A1658" s="70" t="s">
        <v>1667</v>
      </c>
      <c r="B1658" s="70"/>
      <c r="C1658" s="70"/>
      <c r="D1658" s="71"/>
      <c r="E1658" s="72"/>
      <c r="F1658" s="72"/>
      <c r="G1658" s="72"/>
      <c r="H1658" s="73"/>
      <c r="I1658" s="70"/>
      <c r="J1658" s="70"/>
      <c r="K1658" s="72"/>
      <c r="L1658" s="77" t="s">
        <v>10</v>
      </c>
      <c r="M1658" s="75" t="s">
        <v>403</v>
      </c>
      <c r="N1658" s="75" t="s">
        <v>29</v>
      </c>
      <c r="O1658" s="75" t="s">
        <v>333</v>
      </c>
      <c r="P1658" s="75" t="s">
        <v>120</v>
      </c>
      <c r="Q1658" s="77" t="s">
        <v>40</v>
      </c>
      <c r="R1658" s="77" t="s">
        <v>8</v>
      </c>
    </row>
    <row r="1659" spans="1:18" ht="21.75">
      <c r="A1659" s="89" t="s">
        <v>1667</v>
      </c>
      <c r="B1659" s="89"/>
      <c r="C1659" s="89"/>
      <c r="D1659" s="90"/>
      <c r="E1659" s="91"/>
      <c r="F1659" s="91"/>
      <c r="G1659" s="91"/>
      <c r="H1659" s="92"/>
      <c r="I1659" s="89"/>
      <c r="J1659" s="89"/>
      <c r="K1659" s="91"/>
      <c r="L1659" s="94" t="s">
        <v>16</v>
      </c>
      <c r="M1659" s="95" t="s">
        <v>1412</v>
      </c>
      <c r="N1659" s="95" t="s">
        <v>18</v>
      </c>
      <c r="O1659" s="95" t="s">
        <v>333</v>
      </c>
      <c r="P1659" s="95" t="s">
        <v>120</v>
      </c>
      <c r="Q1659" s="94" t="s">
        <v>79</v>
      </c>
      <c r="R1659" s="94" t="s">
        <v>40</v>
      </c>
    </row>
    <row r="1660" spans="1:18" ht="21.75">
      <c r="A1660" s="74">
        <v>589</v>
      </c>
      <c r="B1660" s="75" t="s">
        <v>2047</v>
      </c>
      <c r="C1660" s="75" t="s">
        <v>96</v>
      </c>
      <c r="D1660" s="71">
        <v>43313</v>
      </c>
      <c r="E1660" s="76">
        <v>43313</v>
      </c>
      <c r="F1660" s="72"/>
      <c r="G1660" s="72"/>
      <c r="H1660" s="73"/>
      <c r="I1660" s="75" t="s">
        <v>58</v>
      </c>
      <c r="J1660" s="75" t="s">
        <v>1152</v>
      </c>
      <c r="K1660" s="76">
        <v>52505</v>
      </c>
      <c r="L1660" s="77" t="s">
        <v>3</v>
      </c>
      <c r="M1660" s="75" t="s">
        <v>1767</v>
      </c>
      <c r="N1660" s="75" t="s">
        <v>88</v>
      </c>
      <c r="O1660" s="75" t="s">
        <v>479</v>
      </c>
      <c r="P1660" s="75" t="s">
        <v>31</v>
      </c>
      <c r="Q1660" s="77" t="s">
        <v>72</v>
      </c>
      <c r="R1660" s="77" t="s">
        <v>2042</v>
      </c>
    </row>
    <row r="1661" spans="1:18" ht="21.75">
      <c r="A1661" s="70" t="s">
        <v>1667</v>
      </c>
      <c r="B1661" s="70"/>
      <c r="C1661" s="70"/>
      <c r="D1661" s="71"/>
      <c r="E1661" s="72"/>
      <c r="F1661" s="72"/>
      <c r="G1661" s="72"/>
      <c r="H1661" s="73"/>
      <c r="I1661" s="70"/>
      <c r="J1661" s="70"/>
      <c r="K1661" s="72"/>
      <c r="L1661" s="77" t="s">
        <v>10</v>
      </c>
      <c r="M1661" s="75" t="s">
        <v>478</v>
      </c>
      <c r="N1661" s="75" t="s">
        <v>29</v>
      </c>
      <c r="O1661" s="75" t="s">
        <v>479</v>
      </c>
      <c r="P1661" s="75" t="s">
        <v>31</v>
      </c>
      <c r="Q1661" s="77" t="s">
        <v>59</v>
      </c>
      <c r="R1661" s="77" t="s">
        <v>72</v>
      </c>
    </row>
    <row r="1662" spans="1:18" ht="21.75">
      <c r="A1662" s="89" t="s">
        <v>1667</v>
      </c>
      <c r="B1662" s="89"/>
      <c r="C1662" s="89"/>
      <c r="D1662" s="90"/>
      <c r="E1662" s="91"/>
      <c r="F1662" s="91"/>
      <c r="G1662" s="91"/>
      <c r="H1662" s="92"/>
      <c r="I1662" s="89"/>
      <c r="J1662" s="89"/>
      <c r="K1662" s="91"/>
      <c r="L1662" s="94" t="s">
        <v>16</v>
      </c>
      <c r="M1662" s="95" t="s">
        <v>2017</v>
      </c>
      <c r="N1662" s="95" t="s">
        <v>18</v>
      </c>
      <c r="O1662" s="95" t="s">
        <v>2018</v>
      </c>
      <c r="P1662" s="95" t="s">
        <v>31</v>
      </c>
      <c r="Q1662" s="94" t="s">
        <v>27</v>
      </c>
      <c r="R1662" s="94" t="s">
        <v>59</v>
      </c>
    </row>
    <row r="1663" spans="1:18" ht="21.75">
      <c r="A1663" s="74">
        <v>590</v>
      </c>
      <c r="B1663" s="75" t="s">
        <v>1478</v>
      </c>
      <c r="C1663" s="75" t="s">
        <v>96</v>
      </c>
      <c r="D1663" s="71">
        <v>41607</v>
      </c>
      <c r="E1663" s="76">
        <v>41607</v>
      </c>
      <c r="F1663" s="72"/>
      <c r="G1663" s="72"/>
      <c r="H1663" s="73"/>
      <c r="I1663" s="75" t="s">
        <v>58</v>
      </c>
      <c r="J1663" s="70"/>
      <c r="K1663" s="76">
        <v>53236</v>
      </c>
      <c r="L1663" s="77" t="s">
        <v>3</v>
      </c>
      <c r="M1663" s="75" t="s">
        <v>36</v>
      </c>
      <c r="N1663" s="75" t="s">
        <v>5</v>
      </c>
      <c r="O1663" s="75" t="s">
        <v>37</v>
      </c>
      <c r="P1663" s="75" t="s">
        <v>7</v>
      </c>
      <c r="Q1663" s="77" t="s">
        <v>121</v>
      </c>
      <c r="R1663" s="77" t="s">
        <v>167</v>
      </c>
    </row>
    <row r="1664" spans="1:18" ht="21.75">
      <c r="A1664" s="89" t="s">
        <v>1667</v>
      </c>
      <c r="B1664" s="89"/>
      <c r="C1664" s="89"/>
      <c r="D1664" s="90"/>
      <c r="E1664" s="91"/>
      <c r="F1664" s="91"/>
      <c r="G1664" s="91"/>
      <c r="H1664" s="92"/>
      <c r="I1664" s="89"/>
      <c r="J1664" s="89"/>
      <c r="K1664" s="91"/>
      <c r="L1664" s="94" t="s">
        <v>16</v>
      </c>
      <c r="M1664" s="95" t="s">
        <v>1443</v>
      </c>
      <c r="N1664" s="95" t="s">
        <v>18</v>
      </c>
      <c r="O1664" s="95" t="s">
        <v>419</v>
      </c>
      <c r="P1664" s="95" t="s">
        <v>7</v>
      </c>
      <c r="Q1664" s="94" t="s">
        <v>9</v>
      </c>
      <c r="R1664" s="94" t="s">
        <v>121</v>
      </c>
    </row>
    <row r="1665" spans="1:18" ht="21.75">
      <c r="A1665" s="74">
        <v>591</v>
      </c>
      <c r="B1665" s="75" t="s">
        <v>2274</v>
      </c>
      <c r="C1665" s="75" t="s">
        <v>96</v>
      </c>
      <c r="D1665" s="71">
        <v>44020</v>
      </c>
      <c r="E1665" s="76">
        <v>44020</v>
      </c>
      <c r="F1665" s="72"/>
      <c r="G1665" s="72"/>
      <c r="H1665" s="73"/>
      <c r="I1665" s="75" t="s">
        <v>58</v>
      </c>
      <c r="J1665" s="75" t="s">
        <v>1152</v>
      </c>
      <c r="K1665" s="76">
        <v>49583</v>
      </c>
      <c r="L1665" s="77" t="s">
        <v>3</v>
      </c>
      <c r="M1665" s="75" t="s">
        <v>2276</v>
      </c>
      <c r="N1665" s="75" t="s">
        <v>88</v>
      </c>
      <c r="O1665" s="75" t="s">
        <v>1500</v>
      </c>
      <c r="P1665" s="75" t="s">
        <v>190</v>
      </c>
      <c r="Q1665" s="77" t="s">
        <v>1768</v>
      </c>
      <c r="R1665" s="77" t="s">
        <v>2042</v>
      </c>
    </row>
    <row r="1666" spans="1:18" ht="21.75">
      <c r="A1666" s="70" t="s">
        <v>1667</v>
      </c>
      <c r="B1666" s="70"/>
      <c r="C1666" s="70"/>
      <c r="D1666" s="71"/>
      <c r="E1666" s="72"/>
      <c r="F1666" s="72"/>
      <c r="G1666" s="72"/>
      <c r="H1666" s="73"/>
      <c r="I1666" s="70"/>
      <c r="J1666" s="70"/>
      <c r="K1666" s="72"/>
      <c r="L1666" s="77" t="s">
        <v>10</v>
      </c>
      <c r="M1666" s="75" t="s">
        <v>1365</v>
      </c>
      <c r="N1666" s="75" t="s">
        <v>1366</v>
      </c>
      <c r="O1666" s="75" t="s">
        <v>1367</v>
      </c>
      <c r="P1666" s="75" t="s">
        <v>7</v>
      </c>
      <c r="Q1666" s="77" t="s">
        <v>167</v>
      </c>
      <c r="R1666" s="77" t="s">
        <v>117</v>
      </c>
    </row>
    <row r="1667" spans="1:18" ht="21.75">
      <c r="A1667" s="89" t="s">
        <v>1667</v>
      </c>
      <c r="B1667" s="89"/>
      <c r="C1667" s="89"/>
      <c r="D1667" s="90"/>
      <c r="E1667" s="91"/>
      <c r="F1667" s="91"/>
      <c r="G1667" s="91"/>
      <c r="H1667" s="92"/>
      <c r="I1667" s="89"/>
      <c r="J1667" s="89"/>
      <c r="K1667" s="91"/>
      <c r="L1667" s="94" t="s">
        <v>16</v>
      </c>
      <c r="M1667" s="95" t="s">
        <v>2277</v>
      </c>
      <c r="N1667" s="95" t="s">
        <v>69</v>
      </c>
      <c r="O1667" s="95" t="s">
        <v>2443</v>
      </c>
      <c r="P1667" s="95" t="s">
        <v>461</v>
      </c>
      <c r="Q1667" s="94" t="s">
        <v>76</v>
      </c>
      <c r="R1667" s="94" t="s">
        <v>40</v>
      </c>
    </row>
    <row r="1668" spans="1:18" ht="21.75">
      <c r="A1668" s="74">
        <v>592</v>
      </c>
      <c r="B1668" s="75" t="s">
        <v>1479</v>
      </c>
      <c r="C1668" s="75" t="s">
        <v>96</v>
      </c>
      <c r="D1668" s="71">
        <v>42278</v>
      </c>
      <c r="E1668" s="76">
        <v>42278</v>
      </c>
      <c r="F1668" s="72"/>
      <c r="G1668" s="72"/>
      <c r="H1668" s="73"/>
      <c r="I1668" s="75" t="s">
        <v>58</v>
      </c>
      <c r="J1668" s="70"/>
      <c r="K1668" s="76">
        <v>52140</v>
      </c>
      <c r="L1668" s="77" t="s">
        <v>10</v>
      </c>
      <c r="M1668" s="75" t="s">
        <v>1656</v>
      </c>
      <c r="N1668" s="75" t="s">
        <v>143</v>
      </c>
      <c r="O1668" s="70"/>
      <c r="P1668" s="75" t="s">
        <v>7</v>
      </c>
      <c r="Q1668" s="77" t="s">
        <v>38</v>
      </c>
      <c r="R1668" s="77" t="s">
        <v>60</v>
      </c>
    </row>
    <row r="1669" spans="1:18" ht="21.75">
      <c r="A1669" s="89" t="s">
        <v>1667</v>
      </c>
      <c r="B1669" s="89"/>
      <c r="C1669" s="89"/>
      <c r="D1669" s="90"/>
      <c r="E1669" s="91"/>
      <c r="F1669" s="91"/>
      <c r="G1669" s="91"/>
      <c r="H1669" s="92"/>
      <c r="I1669" s="89"/>
      <c r="J1669" s="89"/>
      <c r="K1669" s="91"/>
      <c r="L1669" s="94" t="s">
        <v>16</v>
      </c>
      <c r="M1669" s="95" t="s">
        <v>198</v>
      </c>
      <c r="N1669" s="95" t="s">
        <v>199</v>
      </c>
      <c r="O1669" s="95" t="s">
        <v>144</v>
      </c>
      <c r="P1669" s="95" t="s">
        <v>320</v>
      </c>
      <c r="Q1669" s="94" t="s">
        <v>41</v>
      </c>
      <c r="R1669" s="94" t="s">
        <v>194</v>
      </c>
    </row>
    <row r="1670" spans="1:18" ht="21.75">
      <c r="A1670" s="74">
        <v>593</v>
      </c>
      <c r="B1670" s="75" t="s">
        <v>1480</v>
      </c>
      <c r="C1670" s="75" t="s">
        <v>96</v>
      </c>
      <c r="D1670" s="71">
        <v>40301</v>
      </c>
      <c r="E1670" s="76">
        <v>40301</v>
      </c>
      <c r="F1670" s="72"/>
      <c r="G1670" s="72"/>
      <c r="H1670" s="73"/>
      <c r="I1670" s="75" t="s">
        <v>58</v>
      </c>
      <c r="J1670" s="75" t="s">
        <v>131</v>
      </c>
      <c r="K1670" s="76">
        <v>50314</v>
      </c>
      <c r="L1670" s="77" t="s">
        <v>10</v>
      </c>
      <c r="M1670" s="75" t="s">
        <v>279</v>
      </c>
      <c r="N1670" s="75" t="s">
        <v>29</v>
      </c>
      <c r="O1670" s="75" t="s">
        <v>280</v>
      </c>
      <c r="P1670" s="75" t="s">
        <v>190</v>
      </c>
      <c r="Q1670" s="77" t="s">
        <v>27</v>
      </c>
      <c r="R1670" s="77" t="s">
        <v>194</v>
      </c>
    </row>
    <row r="1671" spans="1:18" ht="21.75">
      <c r="A1671" s="89" t="s">
        <v>1667</v>
      </c>
      <c r="B1671" s="89"/>
      <c r="C1671" s="89"/>
      <c r="D1671" s="90"/>
      <c r="E1671" s="91"/>
      <c r="F1671" s="91"/>
      <c r="G1671" s="91"/>
      <c r="H1671" s="92"/>
      <c r="I1671" s="89"/>
      <c r="J1671" s="89"/>
      <c r="K1671" s="91"/>
      <c r="L1671" s="94" t="s">
        <v>16</v>
      </c>
      <c r="M1671" s="95" t="s">
        <v>135</v>
      </c>
      <c r="N1671" s="95" t="s">
        <v>18</v>
      </c>
      <c r="O1671" s="95" t="s">
        <v>136</v>
      </c>
      <c r="P1671" s="95" t="s">
        <v>190</v>
      </c>
      <c r="Q1671" s="94" t="s">
        <v>54</v>
      </c>
      <c r="R1671" s="94" t="s">
        <v>26</v>
      </c>
    </row>
    <row r="1672" spans="1:18" ht="21.75">
      <c r="A1672" s="74">
        <v>594</v>
      </c>
      <c r="B1672" s="75" t="s">
        <v>1481</v>
      </c>
      <c r="C1672" s="75" t="s">
        <v>96</v>
      </c>
      <c r="D1672" s="71">
        <v>41395</v>
      </c>
      <c r="E1672" s="76">
        <v>41395</v>
      </c>
      <c r="F1672" s="72"/>
      <c r="G1672" s="72"/>
      <c r="H1672" s="73"/>
      <c r="I1672" s="75" t="s">
        <v>58</v>
      </c>
      <c r="J1672" s="70"/>
      <c r="K1672" s="76">
        <v>53966</v>
      </c>
      <c r="L1672" s="77" t="s">
        <v>10</v>
      </c>
      <c r="M1672" s="75" t="s">
        <v>1655</v>
      </c>
      <c r="N1672" s="75" t="s">
        <v>176</v>
      </c>
      <c r="O1672" s="70"/>
      <c r="P1672" s="75" t="s">
        <v>190</v>
      </c>
      <c r="Q1672" s="77" t="s">
        <v>99</v>
      </c>
      <c r="R1672" s="77" t="s">
        <v>109</v>
      </c>
    </row>
    <row r="1673" spans="1:18" ht="21.75">
      <c r="A1673" s="89" t="s">
        <v>1667</v>
      </c>
      <c r="B1673" s="89"/>
      <c r="C1673" s="89"/>
      <c r="D1673" s="90"/>
      <c r="E1673" s="91"/>
      <c r="F1673" s="91"/>
      <c r="G1673" s="91"/>
      <c r="H1673" s="92"/>
      <c r="I1673" s="89"/>
      <c r="J1673" s="89"/>
      <c r="K1673" s="91"/>
      <c r="L1673" s="94" t="s">
        <v>16</v>
      </c>
      <c r="M1673" s="95" t="s">
        <v>297</v>
      </c>
      <c r="N1673" s="95" t="s">
        <v>238</v>
      </c>
      <c r="O1673" s="95" t="s">
        <v>177</v>
      </c>
      <c r="P1673" s="95" t="s">
        <v>120</v>
      </c>
      <c r="Q1673" s="94" t="s">
        <v>78</v>
      </c>
      <c r="R1673" s="94" t="s">
        <v>99</v>
      </c>
    </row>
    <row r="1674" spans="1:18" ht="21.75">
      <c r="A1674" s="74">
        <v>595</v>
      </c>
      <c r="B1674" s="75" t="s">
        <v>2191</v>
      </c>
      <c r="C1674" s="75" t="s">
        <v>96</v>
      </c>
      <c r="D1674" s="71">
        <v>39539</v>
      </c>
      <c r="E1674" s="76">
        <v>39539</v>
      </c>
      <c r="F1674" s="72"/>
      <c r="G1674" s="72"/>
      <c r="H1674" s="73"/>
      <c r="I1674" s="75" t="s">
        <v>58</v>
      </c>
      <c r="J1674" s="75" t="s">
        <v>131</v>
      </c>
      <c r="K1674" s="76">
        <v>52140</v>
      </c>
      <c r="L1674" s="77" t="s">
        <v>10</v>
      </c>
      <c r="M1674" s="75" t="s">
        <v>1487</v>
      </c>
      <c r="N1674" s="75" t="s">
        <v>29</v>
      </c>
      <c r="O1674" s="75" t="s">
        <v>849</v>
      </c>
      <c r="P1674" s="75" t="s">
        <v>190</v>
      </c>
      <c r="Q1674" s="77" t="s">
        <v>9</v>
      </c>
      <c r="R1674" s="77" t="s">
        <v>121</v>
      </c>
    </row>
    <row r="1675" spans="1:18" ht="21.75">
      <c r="A1675" s="89" t="s">
        <v>1667</v>
      </c>
      <c r="B1675" s="89"/>
      <c r="C1675" s="89"/>
      <c r="D1675" s="90"/>
      <c r="E1675" s="91"/>
      <c r="F1675" s="91"/>
      <c r="G1675" s="91"/>
      <c r="H1675" s="92"/>
      <c r="I1675" s="89"/>
      <c r="J1675" s="89"/>
      <c r="K1675" s="91"/>
      <c r="L1675" s="94" t="s">
        <v>16</v>
      </c>
      <c r="M1675" s="95" t="s">
        <v>163</v>
      </c>
      <c r="N1675" s="95" t="s">
        <v>18</v>
      </c>
      <c r="O1675" s="95" t="s">
        <v>164</v>
      </c>
      <c r="P1675" s="95" t="s">
        <v>190</v>
      </c>
      <c r="Q1675" s="94" t="s">
        <v>8</v>
      </c>
      <c r="R1675" s="94" t="s">
        <v>9</v>
      </c>
    </row>
    <row r="1676" spans="1:18" ht="21.75">
      <c r="A1676" s="74">
        <v>596</v>
      </c>
      <c r="B1676" s="75" t="s">
        <v>1488</v>
      </c>
      <c r="C1676" s="75" t="s">
        <v>96</v>
      </c>
      <c r="D1676" s="71">
        <v>38474</v>
      </c>
      <c r="E1676" s="76">
        <v>38474</v>
      </c>
      <c r="F1676" s="72"/>
      <c r="G1676" s="72"/>
      <c r="H1676" s="73"/>
      <c r="I1676" s="75" t="s">
        <v>58</v>
      </c>
      <c r="J1676" s="70"/>
      <c r="K1676" s="76">
        <v>48488</v>
      </c>
      <c r="L1676" s="77" t="s">
        <v>10</v>
      </c>
      <c r="M1676" s="75" t="s">
        <v>454</v>
      </c>
      <c r="N1676" s="75" t="s">
        <v>29</v>
      </c>
      <c r="O1676" s="75" t="s">
        <v>455</v>
      </c>
      <c r="P1676" s="75" t="s">
        <v>7</v>
      </c>
      <c r="Q1676" s="77" t="s">
        <v>27</v>
      </c>
      <c r="R1676" s="77" t="s">
        <v>194</v>
      </c>
    </row>
    <row r="1677" spans="1:18" ht="21.75">
      <c r="A1677" s="89" t="s">
        <v>1667</v>
      </c>
      <c r="B1677" s="89"/>
      <c r="C1677" s="89"/>
      <c r="D1677" s="90"/>
      <c r="E1677" s="91"/>
      <c r="F1677" s="91"/>
      <c r="G1677" s="91"/>
      <c r="H1677" s="92"/>
      <c r="I1677" s="89"/>
      <c r="J1677" s="89"/>
      <c r="K1677" s="91"/>
      <c r="L1677" s="94" t="s">
        <v>16</v>
      </c>
      <c r="M1677" s="95" t="s">
        <v>1489</v>
      </c>
      <c r="N1677" s="95" t="s">
        <v>611</v>
      </c>
      <c r="O1677" s="95" t="s">
        <v>37</v>
      </c>
      <c r="P1677" s="95" t="s">
        <v>1490</v>
      </c>
      <c r="Q1677" s="94" t="s">
        <v>46</v>
      </c>
      <c r="R1677" s="94" t="s">
        <v>54</v>
      </c>
    </row>
    <row r="1678" spans="1:18" ht="21.75">
      <c r="A1678" s="74">
        <v>597</v>
      </c>
      <c r="B1678" s="75" t="s">
        <v>2275</v>
      </c>
      <c r="C1678" s="75" t="s">
        <v>96</v>
      </c>
      <c r="D1678" s="71">
        <v>42278</v>
      </c>
      <c r="E1678" s="76">
        <v>42278</v>
      </c>
      <c r="F1678" s="72"/>
      <c r="G1678" s="72"/>
      <c r="H1678" s="73"/>
      <c r="I1678" s="75" t="s">
        <v>58</v>
      </c>
      <c r="J1678" s="70"/>
      <c r="K1678" s="76">
        <v>54332</v>
      </c>
      <c r="L1678" s="77" t="s">
        <v>10</v>
      </c>
      <c r="M1678" s="75" t="s">
        <v>1067</v>
      </c>
      <c r="N1678" s="75" t="s">
        <v>126</v>
      </c>
      <c r="O1678" s="75" t="s">
        <v>1047</v>
      </c>
      <c r="P1678" s="75" t="s">
        <v>190</v>
      </c>
      <c r="Q1678" s="77" t="s">
        <v>60</v>
      </c>
      <c r="R1678" s="77" t="s">
        <v>117</v>
      </c>
    </row>
    <row r="1679" spans="1:18" ht="21.75">
      <c r="A1679" s="89" t="s">
        <v>1667</v>
      </c>
      <c r="B1679" s="89"/>
      <c r="C1679" s="89"/>
      <c r="D1679" s="90"/>
      <c r="E1679" s="91"/>
      <c r="F1679" s="91"/>
      <c r="G1679" s="91"/>
      <c r="H1679" s="92"/>
      <c r="I1679" s="89"/>
      <c r="J1679" s="89"/>
      <c r="K1679" s="91"/>
      <c r="L1679" s="94" t="s">
        <v>16</v>
      </c>
      <c r="M1679" s="95" t="s">
        <v>1046</v>
      </c>
      <c r="N1679" s="95" t="s">
        <v>69</v>
      </c>
      <c r="O1679" s="95" t="s">
        <v>1047</v>
      </c>
      <c r="P1679" s="95" t="s">
        <v>190</v>
      </c>
      <c r="Q1679" s="94" t="s">
        <v>121</v>
      </c>
      <c r="R1679" s="94" t="s">
        <v>60</v>
      </c>
    </row>
    <row r="1680" spans="1:18" ht="21.75">
      <c r="A1680" s="74">
        <v>598</v>
      </c>
      <c r="B1680" s="75" t="s">
        <v>1491</v>
      </c>
      <c r="C1680" s="75" t="s">
        <v>96</v>
      </c>
      <c r="D1680" s="71">
        <v>42310</v>
      </c>
      <c r="E1680" s="76">
        <v>42310</v>
      </c>
      <c r="F1680" s="72"/>
      <c r="G1680" s="72"/>
      <c r="H1680" s="73"/>
      <c r="I1680" s="75" t="s">
        <v>58</v>
      </c>
      <c r="J1680" s="70"/>
      <c r="K1680" s="76">
        <v>53236</v>
      </c>
      <c r="L1680" s="77" t="s">
        <v>10</v>
      </c>
      <c r="M1680" s="75" t="s">
        <v>1365</v>
      </c>
      <c r="N1680" s="75" t="s">
        <v>1366</v>
      </c>
      <c r="O1680" s="75" t="s">
        <v>1367</v>
      </c>
      <c r="P1680" s="75" t="s">
        <v>7</v>
      </c>
      <c r="Q1680" s="77" t="s">
        <v>38</v>
      </c>
      <c r="R1680" s="77" t="s">
        <v>167</v>
      </c>
    </row>
    <row r="1681" spans="1:18" ht="21.75">
      <c r="A1681" s="89" t="s">
        <v>1667</v>
      </c>
      <c r="B1681" s="89"/>
      <c r="C1681" s="89"/>
      <c r="D1681" s="90"/>
      <c r="E1681" s="91"/>
      <c r="F1681" s="91"/>
      <c r="G1681" s="91"/>
      <c r="H1681" s="92"/>
      <c r="I1681" s="89"/>
      <c r="J1681" s="89"/>
      <c r="K1681" s="91"/>
      <c r="L1681" s="94" t="s">
        <v>16</v>
      </c>
      <c r="M1681" s="95" t="s">
        <v>1660</v>
      </c>
      <c r="N1681" s="95" t="s">
        <v>1057</v>
      </c>
      <c r="O1681" s="89"/>
      <c r="P1681" s="95" t="s">
        <v>7</v>
      </c>
      <c r="Q1681" s="94" t="s">
        <v>194</v>
      </c>
      <c r="R1681" s="94" t="s">
        <v>38</v>
      </c>
    </row>
    <row r="1682" spans="1:18" ht="21.75">
      <c r="A1682" s="74">
        <v>599</v>
      </c>
      <c r="B1682" s="75" t="s">
        <v>2052</v>
      </c>
      <c r="C1682" s="75" t="s">
        <v>96</v>
      </c>
      <c r="D1682" s="71">
        <v>43535</v>
      </c>
      <c r="E1682" s="76">
        <v>43535</v>
      </c>
      <c r="F1682" s="72"/>
      <c r="G1682" s="72"/>
      <c r="H1682" s="73"/>
      <c r="I1682" s="75" t="s">
        <v>58</v>
      </c>
      <c r="J1682" s="70"/>
      <c r="K1682" s="76">
        <v>56523</v>
      </c>
      <c r="L1682" s="77" t="s">
        <v>10</v>
      </c>
      <c r="M1682" s="75" t="s">
        <v>2053</v>
      </c>
      <c r="N1682" s="75" t="s">
        <v>29</v>
      </c>
      <c r="O1682" s="75" t="s">
        <v>2057</v>
      </c>
      <c r="P1682" s="75" t="s">
        <v>31</v>
      </c>
      <c r="Q1682" s="77" t="s">
        <v>495</v>
      </c>
      <c r="R1682" s="77" t="s">
        <v>1837</v>
      </c>
    </row>
    <row r="1683" spans="1:18" ht="21.75">
      <c r="A1683" s="89" t="s">
        <v>1667</v>
      </c>
      <c r="B1683" s="89"/>
      <c r="C1683" s="89"/>
      <c r="D1683" s="90"/>
      <c r="E1683" s="91"/>
      <c r="F1683" s="91"/>
      <c r="G1683" s="91"/>
      <c r="H1683" s="92"/>
      <c r="I1683" s="89"/>
      <c r="J1683" s="89"/>
      <c r="K1683" s="91"/>
      <c r="L1683" s="94" t="s">
        <v>16</v>
      </c>
      <c r="M1683" s="95" t="s">
        <v>2017</v>
      </c>
      <c r="N1683" s="95" t="s">
        <v>18</v>
      </c>
      <c r="O1683" s="95" t="s">
        <v>2018</v>
      </c>
      <c r="P1683" s="95" t="s">
        <v>31</v>
      </c>
      <c r="Q1683" s="94" t="s">
        <v>109</v>
      </c>
      <c r="R1683" s="94" t="s">
        <v>495</v>
      </c>
    </row>
    <row r="1684" spans="1:18" ht="21.75">
      <c r="A1684" s="74">
        <v>600</v>
      </c>
      <c r="B1684" s="75" t="s">
        <v>1492</v>
      </c>
      <c r="C1684" s="75" t="s">
        <v>96</v>
      </c>
      <c r="D1684" s="71">
        <v>41395</v>
      </c>
      <c r="E1684" s="76">
        <v>41395</v>
      </c>
      <c r="F1684" s="72"/>
      <c r="G1684" s="72"/>
      <c r="H1684" s="73"/>
      <c r="I1684" s="75" t="s">
        <v>58</v>
      </c>
      <c r="J1684" s="70"/>
      <c r="K1684" s="76">
        <v>50314</v>
      </c>
      <c r="L1684" s="77" t="s">
        <v>10</v>
      </c>
      <c r="M1684" s="75" t="s">
        <v>158</v>
      </c>
      <c r="N1684" s="75" t="s">
        <v>143</v>
      </c>
      <c r="O1684" s="75" t="s">
        <v>144</v>
      </c>
      <c r="P1684" s="75" t="s">
        <v>162</v>
      </c>
      <c r="Q1684" s="77" t="s">
        <v>78</v>
      </c>
      <c r="R1684" s="77" t="s">
        <v>38</v>
      </c>
    </row>
    <row r="1685" spans="1:18" ht="21.75">
      <c r="A1685" s="89" t="s">
        <v>1667</v>
      </c>
      <c r="B1685" s="89"/>
      <c r="C1685" s="89"/>
      <c r="D1685" s="90"/>
      <c r="E1685" s="91"/>
      <c r="F1685" s="91"/>
      <c r="G1685" s="91"/>
      <c r="H1685" s="92"/>
      <c r="I1685" s="89"/>
      <c r="J1685" s="89"/>
      <c r="K1685" s="91"/>
      <c r="L1685" s="94" t="s">
        <v>16</v>
      </c>
      <c r="M1685" s="95" t="s">
        <v>159</v>
      </c>
      <c r="N1685" s="95" t="s">
        <v>153</v>
      </c>
      <c r="O1685" s="95" t="s">
        <v>144</v>
      </c>
      <c r="P1685" s="95" t="s">
        <v>162</v>
      </c>
      <c r="Q1685" s="94" t="s">
        <v>40</v>
      </c>
      <c r="R1685" s="94" t="s">
        <v>9</v>
      </c>
    </row>
    <row r="1686" spans="1:18" ht="21.75">
      <c r="A1686" s="74">
        <v>601</v>
      </c>
      <c r="B1686" s="75" t="s">
        <v>1501</v>
      </c>
      <c r="C1686" s="75" t="s">
        <v>96</v>
      </c>
      <c r="D1686" s="71">
        <v>39995</v>
      </c>
      <c r="E1686" s="76">
        <v>39995</v>
      </c>
      <c r="F1686" s="72"/>
      <c r="G1686" s="72"/>
      <c r="H1686" s="73"/>
      <c r="I1686" s="75" t="s">
        <v>58</v>
      </c>
      <c r="J1686" s="70"/>
      <c r="K1686" s="76">
        <v>52140</v>
      </c>
      <c r="L1686" s="77" t="s">
        <v>10</v>
      </c>
      <c r="M1686" s="75" t="s">
        <v>2444</v>
      </c>
      <c r="N1686" s="75" t="s">
        <v>29</v>
      </c>
      <c r="O1686" s="75" t="s">
        <v>2445</v>
      </c>
      <c r="P1686" s="75" t="s">
        <v>31</v>
      </c>
      <c r="Q1686" s="77" t="s">
        <v>73</v>
      </c>
      <c r="R1686" s="77" t="s">
        <v>2313</v>
      </c>
    </row>
    <row r="1687" spans="1:18" ht="21.75">
      <c r="A1687" s="89" t="s">
        <v>1667</v>
      </c>
      <c r="B1687" s="89"/>
      <c r="C1687" s="89"/>
      <c r="D1687" s="90"/>
      <c r="E1687" s="91"/>
      <c r="F1687" s="91"/>
      <c r="G1687" s="91"/>
      <c r="H1687" s="92"/>
      <c r="I1687" s="89"/>
      <c r="J1687" s="89"/>
      <c r="K1687" s="91"/>
      <c r="L1687" s="94" t="s">
        <v>16</v>
      </c>
      <c r="M1687" s="95" t="s">
        <v>1309</v>
      </c>
      <c r="N1687" s="95" t="s">
        <v>677</v>
      </c>
      <c r="O1687" s="95" t="s">
        <v>1310</v>
      </c>
      <c r="P1687" s="95" t="s">
        <v>31</v>
      </c>
      <c r="Q1687" s="94" t="s">
        <v>64</v>
      </c>
      <c r="R1687" s="94" t="s">
        <v>121</v>
      </c>
    </row>
    <row r="1688" spans="1:18" ht="21.75">
      <c r="A1688" s="74">
        <v>602</v>
      </c>
      <c r="B1688" s="75" t="s">
        <v>1504</v>
      </c>
      <c r="C1688" s="75" t="s">
        <v>96</v>
      </c>
      <c r="D1688" s="71">
        <v>38777</v>
      </c>
      <c r="E1688" s="76">
        <v>41603</v>
      </c>
      <c r="F1688" s="72"/>
      <c r="G1688" s="72"/>
      <c r="H1688" s="73"/>
      <c r="I1688" s="75" t="s">
        <v>58</v>
      </c>
      <c r="J1688" s="70"/>
      <c r="K1688" s="76">
        <v>52505</v>
      </c>
      <c r="L1688" s="77" t="s">
        <v>10</v>
      </c>
      <c r="M1688" s="75" t="s">
        <v>2205</v>
      </c>
      <c r="N1688" s="75" t="s">
        <v>2206</v>
      </c>
      <c r="O1688" s="75" t="s">
        <v>1505</v>
      </c>
      <c r="P1688" s="75" t="s">
        <v>1506</v>
      </c>
      <c r="Q1688" s="77" t="s">
        <v>99</v>
      </c>
      <c r="R1688" s="77" t="s">
        <v>167</v>
      </c>
    </row>
    <row r="1689" spans="1:18" ht="21.75">
      <c r="A1689" s="89" t="s">
        <v>1667</v>
      </c>
      <c r="B1689" s="89"/>
      <c r="C1689" s="89"/>
      <c r="D1689" s="90"/>
      <c r="E1689" s="91"/>
      <c r="F1689" s="91"/>
      <c r="G1689" s="91"/>
      <c r="H1689" s="92"/>
      <c r="I1689" s="89"/>
      <c r="J1689" s="89"/>
      <c r="K1689" s="91"/>
      <c r="L1689" s="94" t="s">
        <v>16</v>
      </c>
      <c r="M1689" s="95" t="s">
        <v>1507</v>
      </c>
      <c r="N1689" s="95" t="s">
        <v>18</v>
      </c>
      <c r="O1689" s="95" t="s">
        <v>1508</v>
      </c>
      <c r="P1689" s="95" t="s">
        <v>120</v>
      </c>
      <c r="Q1689" s="94" t="s">
        <v>9</v>
      </c>
      <c r="R1689" s="94" t="s">
        <v>78</v>
      </c>
    </row>
    <row r="1690" spans="1:18" ht="21.75">
      <c r="A1690" s="74">
        <v>603</v>
      </c>
      <c r="B1690" s="75" t="s">
        <v>1514</v>
      </c>
      <c r="C1690" s="75" t="s">
        <v>96</v>
      </c>
      <c r="D1690" s="71">
        <v>38975</v>
      </c>
      <c r="E1690" s="76">
        <v>38975</v>
      </c>
      <c r="F1690" s="72"/>
      <c r="G1690" s="72"/>
      <c r="H1690" s="73"/>
      <c r="I1690" s="75" t="s">
        <v>58</v>
      </c>
      <c r="J1690" s="70"/>
      <c r="K1690" s="76">
        <v>50679</v>
      </c>
      <c r="L1690" s="77" t="s">
        <v>10</v>
      </c>
      <c r="M1690" s="75" t="s">
        <v>2014</v>
      </c>
      <c r="N1690" s="75" t="s">
        <v>126</v>
      </c>
      <c r="O1690" s="75" t="s">
        <v>2015</v>
      </c>
      <c r="P1690" s="75" t="s">
        <v>31</v>
      </c>
      <c r="Q1690" s="77" t="s">
        <v>9</v>
      </c>
      <c r="R1690" s="77" t="s">
        <v>78</v>
      </c>
    </row>
    <row r="1691" spans="1:18" ht="21.75">
      <c r="A1691" s="89" t="s">
        <v>1667</v>
      </c>
      <c r="B1691" s="89"/>
      <c r="C1691" s="89"/>
      <c r="D1691" s="90"/>
      <c r="E1691" s="91"/>
      <c r="F1691" s="91"/>
      <c r="G1691" s="91"/>
      <c r="H1691" s="92"/>
      <c r="I1691" s="89"/>
      <c r="J1691" s="89"/>
      <c r="K1691" s="91"/>
      <c r="L1691" s="94" t="s">
        <v>16</v>
      </c>
      <c r="M1691" s="95" t="s">
        <v>1006</v>
      </c>
      <c r="N1691" s="95" t="s">
        <v>606</v>
      </c>
      <c r="O1691" s="95" t="s">
        <v>70</v>
      </c>
      <c r="P1691" s="95" t="s">
        <v>738</v>
      </c>
      <c r="Q1691" s="94" t="s">
        <v>40</v>
      </c>
      <c r="R1691" s="94" t="s">
        <v>64</v>
      </c>
    </row>
    <row r="1692" spans="1:18" ht="21.75">
      <c r="A1692" s="74">
        <v>604</v>
      </c>
      <c r="B1692" s="75" t="s">
        <v>1515</v>
      </c>
      <c r="C1692" s="75" t="s">
        <v>96</v>
      </c>
      <c r="D1692" s="71">
        <v>42278</v>
      </c>
      <c r="E1692" s="76">
        <v>42278</v>
      </c>
      <c r="F1692" s="72"/>
      <c r="G1692" s="72"/>
      <c r="H1692" s="73"/>
      <c r="I1692" s="75" t="s">
        <v>58</v>
      </c>
      <c r="J1692" s="70"/>
      <c r="K1692" s="76">
        <v>53236</v>
      </c>
      <c r="L1692" s="77" t="s">
        <v>10</v>
      </c>
      <c r="M1692" s="75" t="s">
        <v>1516</v>
      </c>
      <c r="N1692" s="75" t="s">
        <v>965</v>
      </c>
      <c r="O1692" s="75" t="s">
        <v>1517</v>
      </c>
      <c r="P1692" s="75" t="s">
        <v>1518</v>
      </c>
      <c r="Q1692" s="77" t="s">
        <v>109</v>
      </c>
      <c r="R1692" s="77" t="s">
        <v>73</v>
      </c>
    </row>
    <row r="1693" spans="1:18" ht="21.75">
      <c r="A1693" s="70" t="s">
        <v>1667</v>
      </c>
      <c r="B1693" s="70"/>
      <c r="C1693" s="70"/>
      <c r="D1693" s="71"/>
      <c r="E1693" s="72"/>
      <c r="F1693" s="72"/>
      <c r="G1693" s="72"/>
      <c r="H1693" s="73"/>
      <c r="I1693" s="70"/>
      <c r="J1693" s="70"/>
      <c r="K1693" s="72"/>
      <c r="L1693" s="77" t="s">
        <v>10</v>
      </c>
      <c r="M1693" s="75" t="s">
        <v>1519</v>
      </c>
      <c r="N1693" s="75" t="s">
        <v>609</v>
      </c>
      <c r="O1693" s="75" t="s">
        <v>736</v>
      </c>
      <c r="P1693" s="75" t="s">
        <v>1520</v>
      </c>
      <c r="Q1693" s="77" t="s">
        <v>72</v>
      </c>
      <c r="R1693" s="77" t="s">
        <v>60</v>
      </c>
    </row>
    <row r="1694" spans="1:18" ht="21.75">
      <c r="A1694" s="70" t="s">
        <v>1667</v>
      </c>
      <c r="B1694" s="70"/>
      <c r="C1694" s="70"/>
      <c r="D1694" s="71"/>
      <c r="E1694" s="72"/>
      <c r="F1694" s="72"/>
      <c r="G1694" s="72"/>
      <c r="H1694" s="73"/>
      <c r="I1694" s="70"/>
      <c r="J1694" s="70"/>
      <c r="K1694" s="72"/>
      <c r="L1694" s="77" t="s">
        <v>16</v>
      </c>
      <c r="M1694" s="75" t="s">
        <v>68</v>
      </c>
      <c r="N1694" s="75" t="s">
        <v>69</v>
      </c>
      <c r="O1694" s="75" t="s">
        <v>70</v>
      </c>
      <c r="P1694" s="75" t="s">
        <v>304</v>
      </c>
      <c r="Q1694" s="77" t="s">
        <v>194</v>
      </c>
      <c r="R1694" s="77" t="s">
        <v>38</v>
      </c>
    </row>
    <row r="1695" spans="1:18" ht="21.75">
      <c r="A1695" s="89" t="s">
        <v>1667</v>
      </c>
      <c r="B1695" s="89"/>
      <c r="C1695" s="89"/>
      <c r="D1695" s="90"/>
      <c r="E1695" s="91"/>
      <c r="F1695" s="91"/>
      <c r="G1695" s="91"/>
      <c r="H1695" s="92"/>
      <c r="I1695" s="89"/>
      <c r="J1695" s="89"/>
      <c r="K1695" s="91"/>
      <c r="L1695" s="94" t="s">
        <v>735</v>
      </c>
      <c r="M1695" s="95" t="s">
        <v>2446</v>
      </c>
      <c r="N1695" s="95" t="s">
        <v>735</v>
      </c>
      <c r="O1695" s="95" t="s">
        <v>1521</v>
      </c>
      <c r="P1695" s="95" t="s">
        <v>1522</v>
      </c>
      <c r="Q1695" s="93"/>
      <c r="R1695" s="94" t="s">
        <v>72</v>
      </c>
    </row>
    <row r="1696" spans="1:18" ht="21.75">
      <c r="A1696" s="74">
        <v>605</v>
      </c>
      <c r="B1696" s="75" t="s">
        <v>2016</v>
      </c>
      <c r="C1696" s="75" t="s">
        <v>96</v>
      </c>
      <c r="D1696" s="71">
        <v>43406</v>
      </c>
      <c r="E1696" s="76">
        <v>43406</v>
      </c>
      <c r="F1696" s="72"/>
      <c r="G1696" s="72"/>
      <c r="H1696" s="73"/>
      <c r="I1696" s="75" t="s">
        <v>58</v>
      </c>
      <c r="J1696" s="70"/>
      <c r="K1696" s="76">
        <v>52140</v>
      </c>
      <c r="L1696" s="77" t="s">
        <v>10</v>
      </c>
      <c r="M1696" s="75" t="s">
        <v>478</v>
      </c>
      <c r="N1696" s="75" t="s">
        <v>29</v>
      </c>
      <c r="O1696" s="75" t="s">
        <v>479</v>
      </c>
      <c r="P1696" s="75" t="s">
        <v>31</v>
      </c>
      <c r="Q1696" s="77" t="s">
        <v>121</v>
      </c>
      <c r="R1696" s="77" t="s">
        <v>73</v>
      </c>
    </row>
    <row r="1697" spans="1:18" ht="21.75">
      <c r="A1697" s="89" t="s">
        <v>1667</v>
      </c>
      <c r="B1697" s="89"/>
      <c r="C1697" s="89"/>
      <c r="D1697" s="90"/>
      <c r="E1697" s="91"/>
      <c r="F1697" s="91"/>
      <c r="G1697" s="91"/>
      <c r="H1697" s="92"/>
      <c r="I1697" s="89"/>
      <c r="J1697" s="89"/>
      <c r="K1697" s="91"/>
      <c r="L1697" s="94" t="s">
        <v>16</v>
      </c>
      <c r="M1697" s="95" t="s">
        <v>2017</v>
      </c>
      <c r="N1697" s="95" t="s">
        <v>18</v>
      </c>
      <c r="O1697" s="95" t="s">
        <v>2018</v>
      </c>
      <c r="P1697" s="95" t="s">
        <v>31</v>
      </c>
      <c r="Q1697" s="94" t="s">
        <v>64</v>
      </c>
      <c r="R1697" s="94" t="s">
        <v>78</v>
      </c>
    </row>
    <row r="1698" spans="1:18" ht="21.75">
      <c r="A1698" s="74">
        <v>606</v>
      </c>
      <c r="B1698" s="75" t="s">
        <v>1523</v>
      </c>
      <c r="C1698" s="75" t="s">
        <v>96</v>
      </c>
      <c r="D1698" s="71">
        <v>39912</v>
      </c>
      <c r="E1698" s="76">
        <v>39539</v>
      </c>
      <c r="F1698" s="72"/>
      <c r="G1698" s="72"/>
      <c r="H1698" s="73"/>
      <c r="I1698" s="75" t="s">
        <v>58</v>
      </c>
      <c r="J1698" s="70"/>
      <c r="K1698" s="76">
        <v>52140</v>
      </c>
      <c r="L1698" s="77" t="s">
        <v>10</v>
      </c>
      <c r="M1698" s="75" t="s">
        <v>158</v>
      </c>
      <c r="N1698" s="75" t="s">
        <v>143</v>
      </c>
      <c r="O1698" s="75" t="s">
        <v>144</v>
      </c>
      <c r="P1698" s="75" t="s">
        <v>162</v>
      </c>
      <c r="Q1698" s="77" t="s">
        <v>78</v>
      </c>
      <c r="R1698" s="77" t="s">
        <v>121</v>
      </c>
    </row>
    <row r="1699" spans="1:18" ht="21.75">
      <c r="A1699" s="89" t="s">
        <v>1667</v>
      </c>
      <c r="B1699" s="89"/>
      <c r="C1699" s="89"/>
      <c r="D1699" s="90"/>
      <c r="E1699" s="91"/>
      <c r="F1699" s="91"/>
      <c r="G1699" s="91"/>
      <c r="H1699" s="92"/>
      <c r="I1699" s="89"/>
      <c r="J1699" s="89"/>
      <c r="K1699" s="91"/>
      <c r="L1699" s="94" t="s">
        <v>16</v>
      </c>
      <c r="M1699" s="95" t="s">
        <v>198</v>
      </c>
      <c r="N1699" s="95" t="s">
        <v>199</v>
      </c>
      <c r="O1699" s="95" t="s">
        <v>144</v>
      </c>
      <c r="P1699" s="95" t="s">
        <v>200</v>
      </c>
      <c r="Q1699" s="94" t="s">
        <v>27</v>
      </c>
      <c r="R1699" s="94" t="s">
        <v>194</v>
      </c>
    </row>
    <row r="1700" spans="1:18" ht="21.75">
      <c r="A1700" s="74">
        <v>607</v>
      </c>
      <c r="B1700" s="75" t="s">
        <v>1524</v>
      </c>
      <c r="C1700" s="75" t="s">
        <v>96</v>
      </c>
      <c r="D1700" s="71">
        <v>42278</v>
      </c>
      <c r="E1700" s="76">
        <v>42278</v>
      </c>
      <c r="F1700" s="72"/>
      <c r="G1700" s="72"/>
      <c r="H1700" s="73"/>
      <c r="I1700" s="75" t="s">
        <v>58</v>
      </c>
      <c r="J1700" s="75" t="s">
        <v>837</v>
      </c>
      <c r="K1700" s="76">
        <v>52140</v>
      </c>
      <c r="L1700" s="77" t="s">
        <v>10</v>
      </c>
      <c r="M1700" s="75" t="s">
        <v>636</v>
      </c>
      <c r="N1700" s="75" t="s">
        <v>29</v>
      </c>
      <c r="O1700" s="75" t="s">
        <v>290</v>
      </c>
      <c r="P1700" s="75" t="s">
        <v>7</v>
      </c>
      <c r="Q1700" s="77" t="s">
        <v>121</v>
      </c>
      <c r="R1700" s="77" t="s">
        <v>99</v>
      </c>
    </row>
    <row r="1701" spans="1:18" ht="21.75">
      <c r="A1701" s="89" t="s">
        <v>1667</v>
      </c>
      <c r="B1701" s="89"/>
      <c r="C1701" s="89"/>
      <c r="D1701" s="90"/>
      <c r="E1701" s="91"/>
      <c r="F1701" s="91"/>
      <c r="G1701" s="91"/>
      <c r="H1701" s="92"/>
      <c r="I1701" s="89"/>
      <c r="J1701" s="89"/>
      <c r="K1701" s="91"/>
      <c r="L1701" s="94" t="s">
        <v>16</v>
      </c>
      <c r="M1701" s="95" t="s">
        <v>289</v>
      </c>
      <c r="N1701" s="95" t="s">
        <v>18</v>
      </c>
      <c r="O1701" s="95" t="s">
        <v>290</v>
      </c>
      <c r="P1701" s="95" t="s">
        <v>120</v>
      </c>
      <c r="Q1701" s="94" t="s">
        <v>41</v>
      </c>
      <c r="R1701" s="94" t="s">
        <v>194</v>
      </c>
    </row>
    <row r="1702" spans="1:18" ht="21.75">
      <c r="A1702" s="74">
        <v>608</v>
      </c>
      <c r="B1702" s="75" t="s">
        <v>1527</v>
      </c>
      <c r="C1702" s="75" t="s">
        <v>96</v>
      </c>
      <c r="D1702" s="71">
        <v>39539</v>
      </c>
      <c r="E1702" s="76">
        <v>39539</v>
      </c>
      <c r="F1702" s="72"/>
      <c r="G1702" s="72"/>
      <c r="H1702" s="73"/>
      <c r="I1702" s="75" t="s">
        <v>58</v>
      </c>
      <c r="J1702" s="70"/>
      <c r="K1702" s="76">
        <v>51044</v>
      </c>
      <c r="L1702" s="77" t="s">
        <v>10</v>
      </c>
      <c r="M1702" s="75" t="s">
        <v>1068</v>
      </c>
      <c r="N1702" s="75" t="s">
        <v>126</v>
      </c>
      <c r="O1702" s="75" t="s">
        <v>70</v>
      </c>
      <c r="P1702" s="75" t="s">
        <v>7</v>
      </c>
      <c r="Q1702" s="77" t="s">
        <v>27</v>
      </c>
      <c r="R1702" s="77" t="s">
        <v>121</v>
      </c>
    </row>
    <row r="1703" spans="1:18" ht="21.75">
      <c r="A1703" s="89" t="s">
        <v>1667</v>
      </c>
      <c r="B1703" s="89"/>
      <c r="C1703" s="89"/>
      <c r="D1703" s="90"/>
      <c r="E1703" s="91"/>
      <c r="F1703" s="91"/>
      <c r="G1703" s="91"/>
      <c r="H1703" s="92"/>
      <c r="I1703" s="89"/>
      <c r="J1703" s="89"/>
      <c r="K1703" s="91"/>
      <c r="L1703" s="94" t="s">
        <v>16</v>
      </c>
      <c r="M1703" s="95" t="s">
        <v>68</v>
      </c>
      <c r="N1703" s="95" t="s">
        <v>69</v>
      </c>
      <c r="O1703" s="95" t="s">
        <v>70</v>
      </c>
      <c r="P1703" s="95" t="s">
        <v>7</v>
      </c>
      <c r="Q1703" s="94" t="s">
        <v>40</v>
      </c>
      <c r="R1703" s="94" t="s">
        <v>64</v>
      </c>
    </row>
    <row r="1704" spans="1:18" ht="21.75">
      <c r="A1704" s="74">
        <v>609</v>
      </c>
      <c r="B1704" s="75" t="s">
        <v>1713</v>
      </c>
      <c r="C1704" s="75" t="s">
        <v>96</v>
      </c>
      <c r="D1704" s="71">
        <v>42522</v>
      </c>
      <c r="E1704" s="76">
        <v>42522</v>
      </c>
      <c r="F1704" s="72"/>
      <c r="G1704" s="72"/>
      <c r="H1704" s="73"/>
      <c r="I1704" s="75" t="s">
        <v>58</v>
      </c>
      <c r="J1704" s="70"/>
      <c r="K1704" s="76">
        <v>53966</v>
      </c>
      <c r="L1704" s="77" t="s">
        <v>10</v>
      </c>
      <c r="M1704" s="75" t="s">
        <v>1031</v>
      </c>
      <c r="N1704" s="75" t="s">
        <v>1032</v>
      </c>
      <c r="O1704" s="75" t="s">
        <v>984</v>
      </c>
      <c r="P1704" s="75" t="s">
        <v>53</v>
      </c>
      <c r="Q1704" s="77" t="s">
        <v>60</v>
      </c>
      <c r="R1704" s="77" t="s">
        <v>117</v>
      </c>
    </row>
    <row r="1705" spans="1:18" ht="21.75">
      <c r="A1705" s="89" t="s">
        <v>1667</v>
      </c>
      <c r="B1705" s="89"/>
      <c r="C1705" s="89"/>
      <c r="D1705" s="90"/>
      <c r="E1705" s="91"/>
      <c r="F1705" s="91"/>
      <c r="G1705" s="91"/>
      <c r="H1705" s="92"/>
      <c r="I1705" s="89"/>
      <c r="J1705" s="89"/>
      <c r="K1705" s="91"/>
      <c r="L1705" s="94" t="s">
        <v>16</v>
      </c>
      <c r="M1705" s="95" t="s">
        <v>964</v>
      </c>
      <c r="N1705" s="95" t="s">
        <v>169</v>
      </c>
      <c r="O1705" s="95" t="s">
        <v>70</v>
      </c>
      <c r="P1705" s="95" t="s">
        <v>7</v>
      </c>
      <c r="Q1705" s="94" t="s">
        <v>78</v>
      </c>
      <c r="R1705" s="94" t="s">
        <v>72</v>
      </c>
    </row>
    <row r="1706" spans="1:18" ht="21.75">
      <c r="A1706" s="74">
        <v>610</v>
      </c>
      <c r="B1706" s="75" t="s">
        <v>1529</v>
      </c>
      <c r="C1706" s="75" t="s">
        <v>96</v>
      </c>
      <c r="D1706" s="71">
        <v>36739</v>
      </c>
      <c r="E1706" s="76">
        <v>36739</v>
      </c>
      <c r="F1706" s="72"/>
      <c r="G1706" s="72"/>
      <c r="H1706" s="73"/>
      <c r="I1706" s="75" t="s">
        <v>58</v>
      </c>
      <c r="J1706" s="75" t="s">
        <v>1152</v>
      </c>
      <c r="K1706" s="76">
        <v>49949</v>
      </c>
      <c r="L1706" s="77" t="s">
        <v>10</v>
      </c>
      <c r="M1706" s="75" t="s">
        <v>1365</v>
      </c>
      <c r="N1706" s="75" t="s">
        <v>1366</v>
      </c>
      <c r="O1706" s="75" t="s">
        <v>1367</v>
      </c>
      <c r="P1706" s="75" t="s">
        <v>7</v>
      </c>
      <c r="Q1706" s="77" t="s">
        <v>26</v>
      </c>
      <c r="R1706" s="77" t="s">
        <v>41</v>
      </c>
    </row>
    <row r="1707" spans="1:18" ht="21.75">
      <c r="A1707" s="79"/>
      <c r="B1707" s="79"/>
      <c r="C1707" s="79"/>
      <c r="D1707" s="80"/>
      <c r="E1707" s="81"/>
      <c r="F1707" s="81"/>
      <c r="G1707" s="81"/>
      <c r="H1707" s="82"/>
      <c r="I1707" s="79"/>
      <c r="J1707" s="79"/>
      <c r="K1707" s="81"/>
      <c r="L1707" s="83" t="s">
        <v>16</v>
      </c>
      <c r="M1707" s="84" t="s">
        <v>1530</v>
      </c>
      <c r="N1707" s="84" t="s">
        <v>18</v>
      </c>
      <c r="O1707" s="84" t="s">
        <v>1531</v>
      </c>
      <c r="P1707" s="84" t="s">
        <v>7</v>
      </c>
      <c r="Q1707" s="83" t="s">
        <v>54</v>
      </c>
      <c r="R1707" s="83" t="s">
        <v>26</v>
      </c>
    </row>
    <row r="1708" spans="1:18" ht="24">
      <c r="A1708" s="97" t="s">
        <v>2113</v>
      </c>
      <c r="B1708" s="137"/>
      <c r="C1708" s="137"/>
      <c r="D1708" s="138"/>
      <c r="E1708" s="139"/>
      <c r="F1708" s="139"/>
      <c r="G1708" s="139"/>
      <c r="H1708" s="140"/>
      <c r="I1708" s="137"/>
      <c r="J1708" s="137"/>
      <c r="K1708" s="139"/>
      <c r="L1708" s="141"/>
      <c r="M1708" s="142"/>
      <c r="N1708" s="142"/>
      <c r="O1708" s="142"/>
      <c r="P1708" s="142"/>
      <c r="Q1708" s="141"/>
      <c r="R1708" s="141"/>
    </row>
    <row r="1709" spans="1:18" ht="21.75">
      <c r="A1709" s="74">
        <v>611</v>
      </c>
      <c r="B1709" s="75" t="s">
        <v>2278</v>
      </c>
      <c r="C1709" s="75" t="s">
        <v>1</v>
      </c>
      <c r="D1709" s="71">
        <v>43922</v>
      </c>
      <c r="E1709" s="76">
        <v>37502</v>
      </c>
      <c r="F1709" s="76">
        <v>40451</v>
      </c>
      <c r="G1709" s="76">
        <v>43104</v>
      </c>
      <c r="H1709" s="73"/>
      <c r="I1709" s="75" t="s">
        <v>58</v>
      </c>
      <c r="J1709" s="70"/>
      <c r="K1709" s="76">
        <v>50314</v>
      </c>
      <c r="L1709" s="77" t="s">
        <v>3</v>
      </c>
      <c r="M1709" s="75" t="s">
        <v>2281</v>
      </c>
      <c r="N1709" s="75" t="s">
        <v>1884</v>
      </c>
      <c r="O1709" s="75" t="s">
        <v>780</v>
      </c>
      <c r="P1709" s="75" t="s">
        <v>53</v>
      </c>
      <c r="Q1709" s="77" t="s">
        <v>9</v>
      </c>
      <c r="R1709" s="77" t="s">
        <v>38</v>
      </c>
    </row>
    <row r="1710" spans="1:18" ht="21.75">
      <c r="A1710" s="70" t="s">
        <v>1667</v>
      </c>
      <c r="B1710" s="70"/>
      <c r="C1710" s="70"/>
      <c r="D1710" s="71"/>
      <c r="E1710" s="72"/>
      <c r="F1710" s="72"/>
      <c r="G1710" s="72"/>
      <c r="H1710" s="73"/>
      <c r="I1710" s="70"/>
      <c r="J1710" s="70"/>
      <c r="K1710" s="72"/>
      <c r="L1710" s="77" t="s">
        <v>10</v>
      </c>
      <c r="M1710" s="75" t="s">
        <v>2282</v>
      </c>
      <c r="N1710" s="75" t="s">
        <v>272</v>
      </c>
      <c r="O1710" s="75" t="s">
        <v>2447</v>
      </c>
      <c r="P1710" s="75" t="s">
        <v>248</v>
      </c>
      <c r="Q1710" s="77" t="s">
        <v>41</v>
      </c>
      <c r="R1710" s="77" t="s">
        <v>27</v>
      </c>
    </row>
    <row r="1711" spans="1:18" ht="21.75">
      <c r="A1711" s="70" t="s">
        <v>1667</v>
      </c>
      <c r="B1711" s="70"/>
      <c r="C1711" s="70"/>
      <c r="D1711" s="71"/>
      <c r="E1711" s="72"/>
      <c r="F1711" s="72"/>
      <c r="G1711" s="72"/>
      <c r="H1711" s="73"/>
      <c r="I1711" s="70"/>
      <c r="J1711" s="70"/>
      <c r="K1711" s="72"/>
      <c r="L1711" s="77" t="s">
        <v>16</v>
      </c>
      <c r="M1711" s="75" t="s">
        <v>2283</v>
      </c>
      <c r="N1711" s="75" t="s">
        <v>2448</v>
      </c>
      <c r="O1711" s="75" t="s">
        <v>2449</v>
      </c>
      <c r="P1711" s="75" t="s">
        <v>2450</v>
      </c>
      <c r="Q1711" s="77" t="s">
        <v>40</v>
      </c>
      <c r="R1711" s="77" t="s">
        <v>8</v>
      </c>
    </row>
    <row r="1712" spans="1:18" ht="21.75">
      <c r="A1712" s="89" t="s">
        <v>1667</v>
      </c>
      <c r="B1712" s="89"/>
      <c r="C1712" s="89"/>
      <c r="D1712" s="90"/>
      <c r="E1712" s="91"/>
      <c r="F1712" s="91"/>
      <c r="G1712" s="91"/>
      <c r="H1712" s="92"/>
      <c r="I1712" s="89"/>
      <c r="J1712" s="89"/>
      <c r="K1712" s="91"/>
      <c r="L1712" s="94" t="s">
        <v>1649</v>
      </c>
      <c r="M1712" s="95" t="s">
        <v>2284</v>
      </c>
      <c r="N1712" s="95" t="s">
        <v>208</v>
      </c>
      <c r="O1712" s="95" t="s">
        <v>2447</v>
      </c>
      <c r="P1712" s="95" t="s">
        <v>248</v>
      </c>
      <c r="Q1712" s="94" t="s">
        <v>8</v>
      </c>
      <c r="R1712" s="94" t="s">
        <v>41</v>
      </c>
    </row>
    <row r="1713" spans="1:18" ht="21.75">
      <c r="A1713" s="74">
        <v>612</v>
      </c>
      <c r="B1713" s="75" t="s">
        <v>513</v>
      </c>
      <c r="C1713" s="75" t="s">
        <v>1</v>
      </c>
      <c r="D1713" s="71">
        <v>31868</v>
      </c>
      <c r="E1713" s="76">
        <v>34603</v>
      </c>
      <c r="F1713" s="76">
        <v>37138</v>
      </c>
      <c r="G1713" s="76">
        <v>38425</v>
      </c>
      <c r="H1713" s="73"/>
      <c r="I1713" s="75" t="s">
        <v>58</v>
      </c>
      <c r="J1713" s="70"/>
      <c r="K1713" s="76">
        <v>45200</v>
      </c>
      <c r="L1713" s="77" t="s">
        <v>3</v>
      </c>
      <c r="M1713" s="75" t="s">
        <v>514</v>
      </c>
      <c r="N1713" s="75" t="s">
        <v>1884</v>
      </c>
      <c r="O1713" s="75" t="s">
        <v>515</v>
      </c>
      <c r="P1713" s="75" t="s">
        <v>347</v>
      </c>
      <c r="Q1713" s="77" t="s">
        <v>40</v>
      </c>
      <c r="R1713" s="77" t="s">
        <v>41</v>
      </c>
    </row>
    <row r="1714" spans="1:18" ht="21.75">
      <c r="A1714" s="70" t="s">
        <v>1667</v>
      </c>
      <c r="B1714" s="70"/>
      <c r="C1714" s="70"/>
      <c r="D1714" s="71"/>
      <c r="E1714" s="72"/>
      <c r="F1714" s="72"/>
      <c r="G1714" s="72"/>
      <c r="H1714" s="73"/>
      <c r="I1714" s="70"/>
      <c r="J1714" s="70"/>
      <c r="K1714" s="72"/>
      <c r="L1714" s="77" t="s">
        <v>10</v>
      </c>
      <c r="M1714" s="75" t="s">
        <v>331</v>
      </c>
      <c r="N1714" s="75" t="s">
        <v>332</v>
      </c>
      <c r="O1714" s="75" t="s">
        <v>333</v>
      </c>
      <c r="P1714" s="75" t="s">
        <v>45</v>
      </c>
      <c r="Q1714" s="77" t="s">
        <v>57</v>
      </c>
      <c r="R1714" s="77" t="s">
        <v>32</v>
      </c>
    </row>
    <row r="1715" spans="1:18" ht="21.75">
      <c r="A1715" s="89" t="s">
        <v>1667</v>
      </c>
      <c r="B1715" s="89"/>
      <c r="C1715" s="89"/>
      <c r="D1715" s="90"/>
      <c r="E1715" s="91"/>
      <c r="F1715" s="91"/>
      <c r="G1715" s="91"/>
      <c r="H1715" s="92"/>
      <c r="I1715" s="89"/>
      <c r="J1715" s="89"/>
      <c r="K1715" s="91"/>
      <c r="L1715" s="94" t="s">
        <v>16</v>
      </c>
      <c r="M1715" s="95" t="s">
        <v>516</v>
      </c>
      <c r="N1715" s="95" t="s">
        <v>43</v>
      </c>
      <c r="O1715" s="95" t="s">
        <v>517</v>
      </c>
      <c r="P1715" s="95" t="s">
        <v>45</v>
      </c>
      <c r="Q1715" s="94" t="s">
        <v>81</v>
      </c>
      <c r="R1715" s="94" t="s">
        <v>34</v>
      </c>
    </row>
    <row r="1716" spans="1:18" ht="21.75">
      <c r="A1716" s="74">
        <v>613</v>
      </c>
      <c r="B1716" s="75" t="s">
        <v>2279</v>
      </c>
      <c r="C1716" s="75" t="s">
        <v>1</v>
      </c>
      <c r="D1716" s="71">
        <v>44105</v>
      </c>
      <c r="E1716" s="151">
        <v>44105</v>
      </c>
      <c r="F1716" s="72"/>
      <c r="G1716" s="76">
        <v>39006</v>
      </c>
      <c r="H1716" s="73"/>
      <c r="I1716" s="75" t="s">
        <v>58</v>
      </c>
      <c r="J1716" s="70"/>
      <c r="K1716" s="76">
        <v>44834</v>
      </c>
      <c r="L1716" s="77" t="s">
        <v>3</v>
      </c>
      <c r="M1716" s="75" t="s">
        <v>192</v>
      </c>
      <c r="N1716" s="75" t="s">
        <v>88</v>
      </c>
      <c r="O1716" s="75" t="s">
        <v>193</v>
      </c>
      <c r="P1716" s="75" t="s">
        <v>85</v>
      </c>
      <c r="Q1716" s="77" t="s">
        <v>78</v>
      </c>
      <c r="R1716" s="77" t="s">
        <v>121</v>
      </c>
    </row>
    <row r="1717" spans="1:18" ht="21.75">
      <c r="A1717" s="70" t="s">
        <v>1667</v>
      </c>
      <c r="B1717" s="70"/>
      <c r="C1717" s="70"/>
      <c r="D1717" s="71"/>
      <c r="E1717" s="72"/>
      <c r="F1717" s="72"/>
      <c r="G1717" s="72"/>
      <c r="H1717" s="73"/>
      <c r="I1717" s="70" t="s">
        <v>2285</v>
      </c>
      <c r="J1717" s="70"/>
      <c r="K1717" s="72"/>
      <c r="L1717" s="77" t="s">
        <v>10</v>
      </c>
      <c r="M1717" s="75" t="s">
        <v>175</v>
      </c>
      <c r="N1717" s="75" t="s">
        <v>176</v>
      </c>
      <c r="O1717" s="75" t="s">
        <v>177</v>
      </c>
      <c r="P1717" s="75" t="s">
        <v>7</v>
      </c>
      <c r="Q1717" s="77" t="s">
        <v>81</v>
      </c>
      <c r="R1717" s="77" t="s">
        <v>57</v>
      </c>
    </row>
    <row r="1718" spans="1:18" ht="21.75">
      <c r="A1718" s="89" t="s">
        <v>1667</v>
      </c>
      <c r="B1718" s="89"/>
      <c r="C1718" s="89"/>
      <c r="D1718" s="90"/>
      <c r="E1718" s="91"/>
      <c r="F1718" s="91"/>
      <c r="G1718" s="91"/>
      <c r="H1718" s="92"/>
      <c r="I1718" s="89"/>
      <c r="J1718" s="89"/>
      <c r="K1718" s="91"/>
      <c r="L1718" s="94" t="s">
        <v>16</v>
      </c>
      <c r="M1718" s="95" t="s">
        <v>520</v>
      </c>
      <c r="N1718" s="95" t="s">
        <v>18</v>
      </c>
      <c r="O1718" s="95" t="s">
        <v>469</v>
      </c>
      <c r="P1718" s="95" t="s">
        <v>7</v>
      </c>
      <c r="Q1718" s="94" t="s">
        <v>145</v>
      </c>
      <c r="R1718" s="94" t="s">
        <v>95</v>
      </c>
    </row>
    <row r="1719" spans="1:18" ht="21.75">
      <c r="A1719" s="74">
        <v>614</v>
      </c>
      <c r="B1719" s="75" t="s">
        <v>2477</v>
      </c>
      <c r="C1719" s="75" t="s">
        <v>96</v>
      </c>
      <c r="D1719" s="71">
        <v>44531</v>
      </c>
      <c r="E1719" s="76">
        <v>44531</v>
      </c>
      <c r="F1719" s="72"/>
      <c r="G1719" s="72"/>
      <c r="H1719" s="73"/>
      <c r="I1719" s="75" t="s">
        <v>58</v>
      </c>
      <c r="J1719" s="70"/>
      <c r="K1719" s="76">
        <v>44895</v>
      </c>
      <c r="L1719" s="77" t="s">
        <v>3</v>
      </c>
      <c r="M1719" s="75" t="s">
        <v>768</v>
      </c>
      <c r="N1719" s="75" t="s">
        <v>1884</v>
      </c>
      <c r="O1719" s="75" t="s">
        <v>769</v>
      </c>
      <c r="P1719" s="75" t="s">
        <v>2451</v>
      </c>
      <c r="Q1719" s="77" t="s">
        <v>1768</v>
      </c>
      <c r="R1719" s="77" t="s">
        <v>2313</v>
      </c>
    </row>
    <row r="1720" spans="1:18" ht="21.75">
      <c r="A1720" s="70" t="s">
        <v>1667</v>
      </c>
      <c r="B1720" s="70"/>
      <c r="C1720" s="70"/>
      <c r="D1720" s="71"/>
      <c r="E1720" s="72"/>
      <c r="F1720" s="72"/>
      <c r="G1720" s="72"/>
      <c r="H1720" s="73"/>
      <c r="I1720" s="70"/>
      <c r="J1720" s="70"/>
      <c r="K1720" s="72"/>
      <c r="L1720" s="77" t="s">
        <v>10</v>
      </c>
      <c r="M1720" s="75" t="s">
        <v>2559</v>
      </c>
      <c r="N1720" s="75" t="s">
        <v>1929</v>
      </c>
      <c r="O1720" s="75" t="s">
        <v>2560</v>
      </c>
      <c r="P1720" s="75" t="s">
        <v>120</v>
      </c>
      <c r="Q1720" s="77" t="s">
        <v>2360</v>
      </c>
      <c r="R1720" s="77" t="s">
        <v>2505</v>
      </c>
    </row>
    <row r="1721" spans="1:18" ht="21.75">
      <c r="A1721" s="70" t="s">
        <v>1667</v>
      </c>
      <c r="B1721" s="70"/>
      <c r="C1721" s="70"/>
      <c r="D1721" s="71"/>
      <c r="E1721" s="72"/>
      <c r="F1721" s="72"/>
      <c r="G1721" s="72"/>
      <c r="H1721" s="73"/>
      <c r="I1721" s="70"/>
      <c r="J1721" s="70"/>
      <c r="K1721" s="72"/>
      <c r="L1721" s="77" t="s">
        <v>10</v>
      </c>
      <c r="M1721" s="75" t="s">
        <v>1834</v>
      </c>
      <c r="N1721" s="75" t="s">
        <v>11</v>
      </c>
      <c r="O1721" s="75" t="s">
        <v>769</v>
      </c>
      <c r="P1721" s="75" t="s">
        <v>2452</v>
      </c>
      <c r="Q1721" s="77" t="s">
        <v>73</v>
      </c>
      <c r="R1721" s="77" t="s">
        <v>495</v>
      </c>
    </row>
    <row r="1722" spans="1:18" ht="21.75">
      <c r="A1722" s="70" t="s">
        <v>1667</v>
      </c>
      <c r="B1722" s="70"/>
      <c r="C1722" s="70"/>
      <c r="D1722" s="71"/>
      <c r="E1722" s="72"/>
      <c r="F1722" s="72"/>
      <c r="G1722" s="72"/>
      <c r="H1722" s="73"/>
      <c r="I1722" s="70"/>
      <c r="J1722" s="70"/>
      <c r="K1722" s="72"/>
      <c r="L1722" s="77" t="s">
        <v>16</v>
      </c>
      <c r="M1722" s="75" t="s">
        <v>2453</v>
      </c>
      <c r="N1722" s="75" t="s">
        <v>762</v>
      </c>
      <c r="O1722" s="75" t="s">
        <v>2454</v>
      </c>
      <c r="P1722" s="75" t="s">
        <v>2455</v>
      </c>
      <c r="Q1722" s="77" t="s">
        <v>60</v>
      </c>
      <c r="R1722" s="77" t="s">
        <v>73</v>
      </c>
    </row>
    <row r="1723" spans="1:18" ht="21.75">
      <c r="A1723" s="89" t="s">
        <v>1667</v>
      </c>
      <c r="B1723" s="89"/>
      <c r="C1723" s="89"/>
      <c r="D1723" s="90"/>
      <c r="E1723" s="91"/>
      <c r="F1723" s="91"/>
      <c r="G1723" s="91"/>
      <c r="H1723" s="92"/>
      <c r="I1723" s="89"/>
      <c r="J1723" s="89"/>
      <c r="K1723" s="91"/>
      <c r="L1723" s="94" t="s">
        <v>735</v>
      </c>
      <c r="M1723" s="95" t="s">
        <v>2561</v>
      </c>
      <c r="N1723" s="95" t="s">
        <v>735</v>
      </c>
      <c r="O1723" s="95" t="s">
        <v>2562</v>
      </c>
      <c r="P1723" s="95" t="s">
        <v>2456</v>
      </c>
      <c r="Q1723" s="94" t="s">
        <v>99</v>
      </c>
      <c r="R1723" s="94" t="s">
        <v>60</v>
      </c>
    </row>
    <row r="1724" spans="1:18" ht="21.75">
      <c r="A1724" s="74">
        <v>615</v>
      </c>
      <c r="B1724" s="75" t="s">
        <v>2457</v>
      </c>
      <c r="C1724" s="75" t="s">
        <v>96</v>
      </c>
      <c r="D1724" s="71">
        <v>44531</v>
      </c>
      <c r="E1724" s="76">
        <v>44531</v>
      </c>
      <c r="F1724" s="72"/>
      <c r="G1724" s="72"/>
      <c r="H1724" s="73"/>
      <c r="I1724" s="75" t="s">
        <v>58</v>
      </c>
      <c r="J1724" s="70"/>
      <c r="K1724" s="76">
        <v>44895</v>
      </c>
      <c r="L1724" s="77" t="s">
        <v>3</v>
      </c>
      <c r="M1724" s="75" t="s">
        <v>2287</v>
      </c>
      <c r="N1724" s="75" t="s">
        <v>353</v>
      </c>
      <c r="O1724" s="70"/>
      <c r="P1724" s="75" t="s">
        <v>367</v>
      </c>
      <c r="Q1724" s="77" t="s">
        <v>72</v>
      </c>
      <c r="R1724" s="77" t="s">
        <v>2313</v>
      </c>
    </row>
    <row r="1725" spans="1:18" ht="21.75">
      <c r="A1725" s="70" t="s">
        <v>1667</v>
      </c>
      <c r="B1725" s="70"/>
      <c r="C1725" s="70"/>
      <c r="D1725" s="71"/>
      <c r="E1725" s="72"/>
      <c r="F1725" s="72"/>
      <c r="G1725" s="72"/>
      <c r="H1725" s="73"/>
      <c r="I1725" s="70"/>
      <c r="J1725" s="70"/>
      <c r="K1725" s="72"/>
      <c r="L1725" s="77" t="s">
        <v>10</v>
      </c>
      <c r="M1725" s="75" t="s">
        <v>39</v>
      </c>
      <c r="N1725" s="75" t="s">
        <v>29</v>
      </c>
      <c r="O1725" s="75" t="s">
        <v>37</v>
      </c>
      <c r="P1725" s="75" t="s">
        <v>7</v>
      </c>
      <c r="Q1725" s="77" t="s">
        <v>59</v>
      </c>
      <c r="R1725" s="77" t="s">
        <v>99</v>
      </c>
    </row>
    <row r="1726" spans="1:18" ht="21.75">
      <c r="A1726" s="89" t="s">
        <v>1667</v>
      </c>
      <c r="B1726" s="89"/>
      <c r="C1726" s="89"/>
      <c r="D1726" s="90"/>
      <c r="E1726" s="91"/>
      <c r="F1726" s="91"/>
      <c r="G1726" s="91"/>
      <c r="H1726" s="92"/>
      <c r="I1726" s="89"/>
      <c r="J1726" s="89"/>
      <c r="K1726" s="91"/>
      <c r="L1726" s="94" t="s">
        <v>16</v>
      </c>
      <c r="M1726" s="95" t="s">
        <v>84</v>
      </c>
      <c r="N1726" s="95" t="s">
        <v>18</v>
      </c>
      <c r="O1726" s="95" t="s">
        <v>37</v>
      </c>
      <c r="P1726" s="95" t="s">
        <v>7</v>
      </c>
      <c r="Q1726" s="94" t="s">
        <v>27</v>
      </c>
      <c r="R1726" s="94" t="s">
        <v>59</v>
      </c>
    </row>
    <row r="1727" spans="1:18" ht="21.75">
      <c r="A1727" s="74">
        <v>616</v>
      </c>
      <c r="B1727" s="75" t="s">
        <v>2458</v>
      </c>
      <c r="C1727" s="75" t="s">
        <v>96</v>
      </c>
      <c r="D1727" s="71">
        <v>44440</v>
      </c>
      <c r="E1727" s="76">
        <v>44440</v>
      </c>
      <c r="F1727" s="72"/>
      <c r="G1727" s="72"/>
      <c r="H1727" s="73"/>
      <c r="I1727" s="75" t="s">
        <v>58</v>
      </c>
      <c r="J1727" s="70"/>
      <c r="K1727" s="76">
        <v>44804</v>
      </c>
      <c r="L1727" s="77" t="s">
        <v>3</v>
      </c>
      <c r="M1727" s="75" t="s">
        <v>1895</v>
      </c>
      <c r="N1727" s="75" t="s">
        <v>88</v>
      </c>
      <c r="O1727" s="75" t="s">
        <v>140</v>
      </c>
      <c r="P1727" s="75" t="s">
        <v>304</v>
      </c>
      <c r="Q1727" s="77" t="s">
        <v>73</v>
      </c>
      <c r="R1727" s="77" t="s">
        <v>1837</v>
      </c>
    </row>
    <row r="1728" spans="1:18" ht="21.75">
      <c r="A1728" s="70" t="s">
        <v>1667</v>
      </c>
      <c r="B1728" s="70"/>
      <c r="C1728" s="70"/>
      <c r="D1728" s="71"/>
      <c r="E1728" s="72"/>
      <c r="F1728" s="72"/>
      <c r="G1728" s="72"/>
      <c r="H1728" s="73"/>
      <c r="I1728" s="70"/>
      <c r="J1728" s="70"/>
      <c r="K1728" s="72"/>
      <c r="L1728" s="77" t="s">
        <v>10</v>
      </c>
      <c r="M1728" s="75" t="s">
        <v>1434</v>
      </c>
      <c r="N1728" s="75" t="s">
        <v>139</v>
      </c>
      <c r="O1728" s="75" t="s">
        <v>1435</v>
      </c>
      <c r="P1728" s="75" t="s">
        <v>557</v>
      </c>
      <c r="Q1728" s="77" t="s">
        <v>78</v>
      </c>
      <c r="R1728" s="77" t="s">
        <v>59</v>
      </c>
    </row>
    <row r="1729" spans="1:18" ht="21.75">
      <c r="A1729" s="70" t="s">
        <v>1667</v>
      </c>
      <c r="B1729" s="70"/>
      <c r="C1729" s="70"/>
      <c r="D1729" s="71"/>
      <c r="E1729" s="72"/>
      <c r="F1729" s="72"/>
      <c r="G1729" s="72"/>
      <c r="H1729" s="73"/>
      <c r="I1729" s="70"/>
      <c r="J1729" s="70"/>
      <c r="K1729" s="72"/>
      <c r="L1729" s="77" t="s">
        <v>10</v>
      </c>
      <c r="M1729" s="75" t="s">
        <v>1103</v>
      </c>
      <c r="N1729" s="75" t="s">
        <v>126</v>
      </c>
      <c r="O1729" s="75" t="s">
        <v>1104</v>
      </c>
      <c r="P1729" s="75" t="s">
        <v>162</v>
      </c>
      <c r="Q1729" s="77" t="s">
        <v>8</v>
      </c>
      <c r="R1729" s="77" t="s">
        <v>27</v>
      </c>
    </row>
    <row r="1730" spans="1:18" ht="21.75">
      <c r="A1730" s="89" t="s">
        <v>1667</v>
      </c>
      <c r="B1730" s="89"/>
      <c r="C1730" s="89"/>
      <c r="D1730" s="90"/>
      <c r="E1730" s="91"/>
      <c r="F1730" s="91"/>
      <c r="G1730" s="91"/>
      <c r="H1730" s="92"/>
      <c r="I1730" s="89"/>
      <c r="J1730" s="89"/>
      <c r="K1730" s="91"/>
      <c r="L1730" s="94" t="s">
        <v>16</v>
      </c>
      <c r="M1730" s="95" t="s">
        <v>1033</v>
      </c>
      <c r="N1730" s="95" t="s">
        <v>69</v>
      </c>
      <c r="O1730" s="95" t="s">
        <v>1034</v>
      </c>
      <c r="P1730" s="95" t="s">
        <v>7</v>
      </c>
      <c r="Q1730" s="94" t="s">
        <v>79</v>
      </c>
      <c r="R1730" s="94" t="s">
        <v>8</v>
      </c>
    </row>
    <row r="1731" spans="1:18" ht="21.75">
      <c r="A1731" s="74">
        <v>617</v>
      </c>
      <c r="B1731" s="75" t="s">
        <v>528</v>
      </c>
      <c r="C1731" s="75" t="s">
        <v>96</v>
      </c>
      <c r="D1731" s="71">
        <v>39328</v>
      </c>
      <c r="E1731" s="76">
        <v>41856</v>
      </c>
      <c r="F1731" s="72"/>
      <c r="G1731" s="72"/>
      <c r="H1731" s="73"/>
      <c r="I1731" s="75" t="s">
        <v>58</v>
      </c>
      <c r="J1731" s="70"/>
      <c r="K1731" s="76">
        <v>52140</v>
      </c>
      <c r="L1731" s="77" t="s">
        <v>3</v>
      </c>
      <c r="M1731" s="75" t="s">
        <v>529</v>
      </c>
      <c r="N1731" s="75" t="s">
        <v>88</v>
      </c>
      <c r="O1731" s="75" t="s">
        <v>530</v>
      </c>
      <c r="P1731" s="75" t="s">
        <v>120</v>
      </c>
      <c r="Q1731" s="77" t="s">
        <v>99</v>
      </c>
      <c r="R1731" s="77" t="s">
        <v>73</v>
      </c>
    </row>
    <row r="1732" spans="1:18" ht="21.75">
      <c r="A1732" s="70" t="s">
        <v>1667</v>
      </c>
      <c r="B1732" s="70"/>
      <c r="C1732" s="70"/>
      <c r="D1732" s="71"/>
      <c r="E1732" s="72"/>
      <c r="F1732" s="72"/>
      <c r="G1732" s="72"/>
      <c r="H1732" s="73"/>
      <c r="I1732" s="70"/>
      <c r="J1732" s="70"/>
      <c r="K1732" s="72"/>
      <c r="L1732" s="77" t="s">
        <v>10</v>
      </c>
      <c r="M1732" s="75" t="s">
        <v>531</v>
      </c>
      <c r="N1732" s="75" t="s">
        <v>139</v>
      </c>
      <c r="O1732" s="75" t="s">
        <v>532</v>
      </c>
      <c r="P1732" s="75" t="s">
        <v>7</v>
      </c>
      <c r="Q1732" s="77" t="s">
        <v>194</v>
      </c>
      <c r="R1732" s="77" t="s">
        <v>59</v>
      </c>
    </row>
    <row r="1733" spans="1:18" ht="21.75">
      <c r="A1733" s="89" t="s">
        <v>1667</v>
      </c>
      <c r="B1733" s="89"/>
      <c r="C1733" s="89"/>
      <c r="D1733" s="90"/>
      <c r="E1733" s="91"/>
      <c r="F1733" s="91"/>
      <c r="G1733" s="91"/>
      <c r="H1733" s="92"/>
      <c r="I1733" s="89"/>
      <c r="J1733" s="89"/>
      <c r="K1733" s="91"/>
      <c r="L1733" s="94" t="s">
        <v>16</v>
      </c>
      <c r="M1733" s="95" t="s">
        <v>533</v>
      </c>
      <c r="N1733" s="95" t="s">
        <v>199</v>
      </c>
      <c r="O1733" s="95" t="s">
        <v>534</v>
      </c>
      <c r="P1733" s="95" t="s">
        <v>120</v>
      </c>
      <c r="Q1733" s="94" t="s">
        <v>41</v>
      </c>
      <c r="R1733" s="94" t="s">
        <v>194</v>
      </c>
    </row>
    <row r="1734" spans="1:18" ht="21.75">
      <c r="A1734" s="74">
        <v>618</v>
      </c>
      <c r="B1734" s="75" t="s">
        <v>549</v>
      </c>
      <c r="C1734" s="75" t="s">
        <v>96</v>
      </c>
      <c r="D1734" s="71">
        <v>40422</v>
      </c>
      <c r="E1734" s="76">
        <v>40422</v>
      </c>
      <c r="F1734" s="72"/>
      <c r="G1734" s="72"/>
      <c r="H1734" s="73"/>
      <c r="I1734" s="75" t="s">
        <v>58</v>
      </c>
      <c r="J1734" s="70"/>
      <c r="K1734" s="76">
        <v>53236</v>
      </c>
      <c r="L1734" s="77" t="s">
        <v>3</v>
      </c>
      <c r="M1734" s="145" t="s">
        <v>535</v>
      </c>
      <c r="N1734" s="75" t="s">
        <v>88</v>
      </c>
      <c r="O1734" s="75" t="s">
        <v>536</v>
      </c>
      <c r="P1734" s="75" t="s">
        <v>120</v>
      </c>
      <c r="Q1734" s="77" t="s">
        <v>72</v>
      </c>
      <c r="R1734" s="77" t="s">
        <v>495</v>
      </c>
    </row>
    <row r="1735" spans="1:18" ht="21.75">
      <c r="A1735" s="70" t="s">
        <v>1667</v>
      </c>
      <c r="B1735" s="70"/>
      <c r="C1735" s="70"/>
      <c r="D1735" s="71"/>
      <c r="E1735" s="72"/>
      <c r="F1735" s="72"/>
      <c r="G1735" s="72"/>
      <c r="H1735" s="73"/>
      <c r="I1735" s="70"/>
      <c r="J1735" s="70"/>
      <c r="K1735" s="72"/>
      <c r="L1735" s="77" t="s">
        <v>3</v>
      </c>
      <c r="M1735" s="75" t="s">
        <v>1922</v>
      </c>
      <c r="N1735" s="75" t="s">
        <v>1891</v>
      </c>
      <c r="O1735" s="75" t="s">
        <v>148</v>
      </c>
      <c r="P1735" s="75" t="s">
        <v>550</v>
      </c>
      <c r="Q1735" s="77" t="s">
        <v>109</v>
      </c>
      <c r="R1735" s="77" t="s">
        <v>73</v>
      </c>
    </row>
    <row r="1736" spans="1:18" ht="21.75">
      <c r="A1736" s="70" t="s">
        <v>1667</v>
      </c>
      <c r="B1736" s="70"/>
      <c r="C1736" s="70"/>
      <c r="D1736" s="71"/>
      <c r="E1736" s="72"/>
      <c r="F1736" s="72"/>
      <c r="G1736" s="72"/>
      <c r="H1736" s="73"/>
      <c r="I1736" s="70"/>
      <c r="J1736" s="70"/>
      <c r="K1736" s="72"/>
      <c r="L1736" s="77" t="s">
        <v>10</v>
      </c>
      <c r="M1736" s="145" t="s">
        <v>551</v>
      </c>
      <c r="N1736" s="75" t="s">
        <v>1892</v>
      </c>
      <c r="O1736" s="75" t="s">
        <v>552</v>
      </c>
      <c r="P1736" s="75" t="s">
        <v>550</v>
      </c>
      <c r="Q1736" s="77" t="s">
        <v>38</v>
      </c>
      <c r="R1736" s="77" t="s">
        <v>72</v>
      </c>
    </row>
    <row r="1737" spans="1:18" ht="21.75">
      <c r="A1737" s="89" t="s">
        <v>1667</v>
      </c>
      <c r="B1737" s="89"/>
      <c r="C1737" s="89"/>
      <c r="D1737" s="90"/>
      <c r="E1737" s="91"/>
      <c r="F1737" s="91"/>
      <c r="G1737" s="91"/>
      <c r="H1737" s="92"/>
      <c r="I1737" s="89"/>
      <c r="J1737" s="89"/>
      <c r="K1737" s="91"/>
      <c r="L1737" s="94" t="s">
        <v>16</v>
      </c>
      <c r="M1737" s="95" t="s">
        <v>553</v>
      </c>
      <c r="N1737" s="95" t="s">
        <v>18</v>
      </c>
      <c r="O1737" s="95" t="s">
        <v>554</v>
      </c>
      <c r="P1737" s="95" t="s">
        <v>120</v>
      </c>
      <c r="Q1737" s="94" t="s">
        <v>194</v>
      </c>
      <c r="R1737" s="94" t="s">
        <v>38</v>
      </c>
    </row>
    <row r="1738" spans="1:18" ht="21.75">
      <c r="A1738" s="74">
        <v>619</v>
      </c>
      <c r="B1738" s="75" t="s">
        <v>2280</v>
      </c>
      <c r="C1738" s="75" t="s">
        <v>96</v>
      </c>
      <c r="D1738" s="71">
        <v>44004</v>
      </c>
      <c r="E1738" s="76">
        <v>44004</v>
      </c>
      <c r="F1738" s="72"/>
      <c r="G1738" s="72"/>
      <c r="H1738" s="73"/>
      <c r="I1738" s="75" t="s">
        <v>58</v>
      </c>
      <c r="J1738" s="70"/>
      <c r="K1738" s="76">
        <v>50679</v>
      </c>
      <c r="L1738" s="77" t="s">
        <v>3</v>
      </c>
      <c r="M1738" s="75" t="s">
        <v>529</v>
      </c>
      <c r="N1738" s="75" t="s">
        <v>88</v>
      </c>
      <c r="O1738" s="75" t="s">
        <v>530</v>
      </c>
      <c r="P1738" s="75" t="s">
        <v>120</v>
      </c>
      <c r="Q1738" s="77" t="s">
        <v>72</v>
      </c>
      <c r="R1738" s="77" t="s">
        <v>495</v>
      </c>
    </row>
    <row r="1739" spans="1:18" ht="21.75">
      <c r="A1739" s="70" t="s">
        <v>1667</v>
      </c>
      <c r="B1739" s="70"/>
      <c r="C1739" s="70"/>
      <c r="D1739" s="71"/>
      <c r="E1739" s="72"/>
      <c r="F1739" s="72"/>
      <c r="G1739" s="72"/>
      <c r="H1739" s="73"/>
      <c r="I1739" s="70"/>
      <c r="J1739" s="70"/>
      <c r="K1739" s="72"/>
      <c r="L1739" s="77" t="s">
        <v>10</v>
      </c>
      <c r="M1739" s="75" t="s">
        <v>2288</v>
      </c>
      <c r="N1739" s="75" t="s">
        <v>139</v>
      </c>
      <c r="O1739" s="75" t="s">
        <v>211</v>
      </c>
      <c r="P1739" s="75" t="s">
        <v>2459</v>
      </c>
      <c r="Q1739" s="77" t="s">
        <v>194</v>
      </c>
      <c r="R1739" s="77" t="s">
        <v>59</v>
      </c>
    </row>
    <row r="1740" spans="1:18" ht="21.75">
      <c r="A1740" s="89" t="s">
        <v>1667</v>
      </c>
      <c r="B1740" s="89"/>
      <c r="C1740" s="89"/>
      <c r="D1740" s="90"/>
      <c r="E1740" s="91"/>
      <c r="F1740" s="91"/>
      <c r="G1740" s="91"/>
      <c r="H1740" s="92"/>
      <c r="I1740" s="89"/>
      <c r="J1740" s="89"/>
      <c r="K1740" s="91"/>
      <c r="L1740" s="94" t="s">
        <v>16</v>
      </c>
      <c r="M1740" s="95" t="s">
        <v>2289</v>
      </c>
      <c r="N1740" s="95" t="s">
        <v>199</v>
      </c>
      <c r="O1740" s="95" t="s">
        <v>2460</v>
      </c>
      <c r="P1740" s="95" t="s">
        <v>162</v>
      </c>
      <c r="Q1740" s="94" t="s">
        <v>26</v>
      </c>
      <c r="R1740" s="94" t="s">
        <v>41</v>
      </c>
    </row>
    <row r="1741" spans="1:18" ht="21.75">
      <c r="A1741" s="74">
        <v>620</v>
      </c>
      <c r="B1741" s="75" t="s">
        <v>2461</v>
      </c>
      <c r="C1741" s="75" t="s">
        <v>96</v>
      </c>
      <c r="D1741" s="71">
        <v>44531</v>
      </c>
      <c r="E1741" s="150">
        <v>44531</v>
      </c>
      <c r="F1741" s="72"/>
      <c r="G1741" s="72"/>
      <c r="H1741" s="73"/>
      <c r="I1741" s="75" t="s">
        <v>2210</v>
      </c>
      <c r="J1741" s="70"/>
      <c r="K1741" s="76">
        <v>44834</v>
      </c>
      <c r="L1741" s="77" t="s">
        <v>3</v>
      </c>
      <c r="M1741" s="145" t="s">
        <v>535</v>
      </c>
      <c r="N1741" s="75" t="s">
        <v>88</v>
      </c>
      <c r="O1741" s="75" t="s">
        <v>536</v>
      </c>
      <c r="P1741" s="75" t="s">
        <v>120</v>
      </c>
      <c r="Q1741" s="77" t="s">
        <v>99</v>
      </c>
      <c r="R1741" s="77" t="s">
        <v>73</v>
      </c>
    </row>
    <row r="1742" spans="1:18" ht="21.75">
      <c r="A1742" s="70" t="s">
        <v>1667</v>
      </c>
      <c r="B1742" s="70"/>
      <c r="C1742" s="70"/>
      <c r="D1742" s="71"/>
      <c r="E1742" s="72"/>
      <c r="F1742" s="72"/>
      <c r="G1742" s="72"/>
      <c r="H1742" s="73"/>
      <c r="I1742" s="70"/>
      <c r="J1742" s="70"/>
      <c r="K1742" s="72"/>
      <c r="L1742" s="77" t="s">
        <v>10</v>
      </c>
      <c r="M1742" s="75" t="s">
        <v>1655</v>
      </c>
      <c r="N1742" s="75" t="s">
        <v>176</v>
      </c>
      <c r="O1742" s="70"/>
      <c r="P1742" s="75" t="s">
        <v>7</v>
      </c>
      <c r="Q1742" s="77" t="s">
        <v>78</v>
      </c>
      <c r="R1742" s="77" t="s">
        <v>38</v>
      </c>
    </row>
    <row r="1743" spans="1:18" ht="21.75">
      <c r="A1743" s="70" t="s">
        <v>1667</v>
      </c>
      <c r="B1743" s="70"/>
      <c r="C1743" s="70"/>
      <c r="D1743" s="71"/>
      <c r="E1743" s="72"/>
      <c r="F1743" s="72"/>
      <c r="G1743" s="72"/>
      <c r="H1743" s="73"/>
      <c r="I1743" s="70"/>
      <c r="J1743" s="70"/>
      <c r="K1743" s="72"/>
      <c r="L1743" s="77" t="s">
        <v>10</v>
      </c>
      <c r="M1743" s="75" t="s">
        <v>138</v>
      </c>
      <c r="N1743" s="75" t="s">
        <v>139</v>
      </c>
      <c r="O1743" s="75" t="s">
        <v>140</v>
      </c>
      <c r="P1743" s="75" t="s">
        <v>162</v>
      </c>
      <c r="Q1743" s="77" t="s">
        <v>47</v>
      </c>
      <c r="R1743" s="77" t="s">
        <v>54</v>
      </c>
    </row>
    <row r="1744" spans="1:18" ht="21.75">
      <c r="A1744" s="70" t="s">
        <v>1667</v>
      </c>
      <c r="B1744" s="70"/>
      <c r="C1744" s="70"/>
      <c r="D1744" s="71"/>
      <c r="E1744" s="72"/>
      <c r="F1744" s="72"/>
      <c r="G1744" s="72"/>
      <c r="H1744" s="73"/>
      <c r="I1744" s="70"/>
      <c r="J1744" s="70"/>
      <c r="K1744" s="72"/>
      <c r="L1744" s="77" t="s">
        <v>16</v>
      </c>
      <c r="M1744" s="75" t="s">
        <v>223</v>
      </c>
      <c r="N1744" s="75" t="s">
        <v>199</v>
      </c>
      <c r="O1744" s="75" t="s">
        <v>224</v>
      </c>
      <c r="P1744" s="75" t="s">
        <v>71</v>
      </c>
      <c r="Q1744" s="77" t="s">
        <v>64</v>
      </c>
      <c r="R1744" s="77" t="s">
        <v>9</v>
      </c>
    </row>
    <row r="1745" spans="1:18" ht="21.75">
      <c r="A1745" s="79" t="s">
        <v>1667</v>
      </c>
      <c r="B1745" s="79"/>
      <c r="C1745" s="79"/>
      <c r="D1745" s="80"/>
      <c r="E1745" s="81"/>
      <c r="F1745" s="81"/>
      <c r="G1745" s="81"/>
      <c r="H1745" s="82"/>
      <c r="I1745" s="79"/>
      <c r="J1745" s="79"/>
      <c r="K1745" s="81"/>
      <c r="L1745" s="83" t="s">
        <v>16</v>
      </c>
      <c r="M1745" s="84" t="s">
        <v>537</v>
      </c>
      <c r="N1745" s="84" t="s">
        <v>18</v>
      </c>
      <c r="O1745" s="84" t="s">
        <v>538</v>
      </c>
      <c r="P1745" s="84" t="s">
        <v>7</v>
      </c>
      <c r="Q1745" s="83" t="s">
        <v>86</v>
      </c>
      <c r="R1745" s="83" t="s">
        <v>21</v>
      </c>
    </row>
    <row r="1746" spans="1:18" ht="24">
      <c r="A1746" s="97" t="s">
        <v>1532</v>
      </c>
      <c r="B1746" s="137"/>
      <c r="C1746" s="137"/>
      <c r="D1746" s="138"/>
      <c r="E1746" s="139"/>
      <c r="F1746" s="139"/>
      <c r="G1746" s="139"/>
      <c r="H1746" s="140"/>
      <c r="I1746" s="137"/>
      <c r="J1746" s="137"/>
      <c r="K1746" s="139"/>
      <c r="L1746" s="141"/>
      <c r="M1746" s="142"/>
      <c r="N1746" s="142"/>
      <c r="O1746" s="142"/>
      <c r="P1746" s="142"/>
      <c r="Q1746" s="141"/>
      <c r="R1746" s="141"/>
    </row>
    <row r="1747" spans="1:18" ht="21.75">
      <c r="A1747" s="74">
        <v>621</v>
      </c>
      <c r="B1747" s="75" t="s">
        <v>1533</v>
      </c>
      <c r="C1747" s="130" t="s">
        <v>1</v>
      </c>
      <c r="D1747" s="322">
        <v>44105</v>
      </c>
      <c r="E1747" s="323">
        <v>35928</v>
      </c>
      <c r="F1747" s="321"/>
      <c r="G1747" s="76">
        <v>37068</v>
      </c>
      <c r="H1747" s="73"/>
      <c r="I1747" s="75" t="s">
        <v>58</v>
      </c>
      <c r="J1747" s="70"/>
      <c r="K1747" s="76">
        <v>45565</v>
      </c>
      <c r="L1747" s="77" t="s">
        <v>3</v>
      </c>
      <c r="M1747" s="75" t="s">
        <v>989</v>
      </c>
      <c r="N1747" s="75" t="s">
        <v>684</v>
      </c>
      <c r="O1747" s="75" t="s">
        <v>990</v>
      </c>
      <c r="P1747" s="75" t="s">
        <v>87</v>
      </c>
      <c r="Q1747" s="77" t="s">
        <v>46</v>
      </c>
      <c r="R1747" s="77" t="s">
        <v>79</v>
      </c>
    </row>
    <row r="1748" spans="1:18" ht="21.75">
      <c r="A1748" s="70" t="s">
        <v>1667</v>
      </c>
      <c r="B1748" s="70"/>
      <c r="C1748" s="70"/>
      <c r="D1748" s="71"/>
      <c r="E1748" s="72"/>
      <c r="F1748" s="72"/>
      <c r="G1748" s="72"/>
      <c r="H1748" s="73"/>
      <c r="I1748" s="70" t="s">
        <v>2285</v>
      </c>
      <c r="J1748" s="70"/>
      <c r="K1748" s="72"/>
      <c r="L1748" s="77" t="s">
        <v>10</v>
      </c>
      <c r="M1748" s="75" t="s">
        <v>1534</v>
      </c>
      <c r="N1748" s="75" t="s">
        <v>609</v>
      </c>
      <c r="O1748" s="75" t="s">
        <v>990</v>
      </c>
      <c r="P1748" s="75" t="s">
        <v>87</v>
      </c>
      <c r="Q1748" s="77" t="s">
        <v>34</v>
      </c>
      <c r="R1748" s="77" t="s">
        <v>101</v>
      </c>
    </row>
    <row r="1749" spans="1:18" ht="21.75">
      <c r="A1749" s="89" t="s">
        <v>1667</v>
      </c>
      <c r="B1749" s="89"/>
      <c r="C1749" s="89"/>
      <c r="D1749" s="90"/>
      <c r="E1749" s="91"/>
      <c r="F1749" s="91"/>
      <c r="G1749" s="91"/>
      <c r="H1749" s="92"/>
      <c r="I1749" s="89"/>
      <c r="J1749" s="89"/>
      <c r="K1749" s="91"/>
      <c r="L1749" s="94" t="s">
        <v>16</v>
      </c>
      <c r="M1749" s="95" t="s">
        <v>1053</v>
      </c>
      <c r="N1749" s="95" t="s">
        <v>18</v>
      </c>
      <c r="O1749" s="95" t="s">
        <v>1001</v>
      </c>
      <c r="P1749" s="95" t="s">
        <v>7</v>
      </c>
      <c r="Q1749" s="94" t="s">
        <v>80</v>
      </c>
      <c r="R1749" s="94" t="s">
        <v>81</v>
      </c>
    </row>
    <row r="1750" spans="1:18" ht="21.75">
      <c r="A1750" s="74">
        <v>622</v>
      </c>
      <c r="B1750" s="75" t="s">
        <v>2563</v>
      </c>
      <c r="C1750" s="75" t="s">
        <v>1</v>
      </c>
      <c r="D1750" s="71">
        <v>34379</v>
      </c>
      <c r="E1750" s="76">
        <v>34379</v>
      </c>
      <c r="F1750" s="76">
        <v>38616</v>
      </c>
      <c r="G1750" s="72">
        <v>44245</v>
      </c>
      <c r="H1750" s="73"/>
      <c r="I1750" s="75" t="s">
        <v>2</v>
      </c>
      <c r="J1750" s="70"/>
      <c r="K1750" s="76">
        <v>45200</v>
      </c>
      <c r="L1750" s="77" t="s">
        <v>3</v>
      </c>
      <c r="M1750" s="75" t="s">
        <v>995</v>
      </c>
      <c r="N1750" s="75" t="s">
        <v>1884</v>
      </c>
      <c r="O1750" s="75" t="s">
        <v>996</v>
      </c>
      <c r="P1750" s="75" t="s">
        <v>376</v>
      </c>
      <c r="Q1750" s="77" t="s">
        <v>79</v>
      </c>
      <c r="R1750" s="77" t="s">
        <v>64</v>
      </c>
    </row>
    <row r="1751" spans="1:18" ht="21.75">
      <c r="A1751" s="70" t="s">
        <v>1667</v>
      </c>
      <c r="B1751" s="70"/>
      <c r="C1751" s="70"/>
      <c r="D1751" s="71"/>
      <c r="E1751" s="72"/>
      <c r="F1751" s="72"/>
      <c r="G1751" s="72"/>
      <c r="H1751" s="73"/>
      <c r="I1751" s="70"/>
      <c r="J1751" s="70"/>
      <c r="K1751" s="72"/>
      <c r="L1751" s="77" t="s">
        <v>10</v>
      </c>
      <c r="M1751" s="75" t="s">
        <v>997</v>
      </c>
      <c r="N1751" s="75" t="s">
        <v>998</v>
      </c>
      <c r="O1751" s="75" t="s">
        <v>999</v>
      </c>
      <c r="P1751" s="75" t="s">
        <v>257</v>
      </c>
      <c r="Q1751" s="77" t="s">
        <v>14</v>
      </c>
      <c r="R1751" s="77" t="s">
        <v>57</v>
      </c>
    </row>
    <row r="1752" spans="1:18" ht="21.75">
      <c r="A1752" s="89" t="s">
        <v>1667</v>
      </c>
      <c r="B1752" s="89"/>
      <c r="C1752" s="89"/>
      <c r="D1752" s="90"/>
      <c r="E1752" s="91"/>
      <c r="F1752" s="91"/>
      <c r="G1752" s="91"/>
      <c r="H1752" s="92"/>
      <c r="I1752" s="89"/>
      <c r="J1752" s="89"/>
      <c r="K1752" s="91"/>
      <c r="L1752" s="94" t="s">
        <v>16</v>
      </c>
      <c r="M1752" s="95" t="s">
        <v>1053</v>
      </c>
      <c r="N1752" s="95" t="s">
        <v>18</v>
      </c>
      <c r="O1752" s="95" t="s">
        <v>1001</v>
      </c>
      <c r="P1752" s="95" t="s">
        <v>1226</v>
      </c>
      <c r="Q1752" s="94" t="s">
        <v>95</v>
      </c>
      <c r="R1752" s="94" t="s">
        <v>14</v>
      </c>
    </row>
    <row r="1753" spans="1:18" ht="21.75">
      <c r="A1753" s="74">
        <v>623</v>
      </c>
      <c r="B1753" s="75" t="s">
        <v>2207</v>
      </c>
      <c r="C1753" s="75" t="s">
        <v>35</v>
      </c>
      <c r="D1753" s="71">
        <v>40634</v>
      </c>
      <c r="E1753" s="76">
        <v>40483</v>
      </c>
      <c r="F1753" s="76">
        <v>43397</v>
      </c>
      <c r="G1753" s="72"/>
      <c r="H1753" s="73"/>
      <c r="I1753" s="75" t="s">
        <v>58</v>
      </c>
      <c r="J1753" s="70"/>
      <c r="K1753" s="76">
        <v>45200</v>
      </c>
      <c r="L1753" s="77" t="s">
        <v>3</v>
      </c>
      <c r="M1753" s="75" t="s">
        <v>1546</v>
      </c>
      <c r="N1753" s="75" t="s">
        <v>88</v>
      </c>
      <c r="O1753" s="75" t="s">
        <v>1547</v>
      </c>
      <c r="P1753" s="75" t="s">
        <v>120</v>
      </c>
      <c r="Q1753" s="77" t="s">
        <v>78</v>
      </c>
      <c r="R1753" s="77" t="s">
        <v>72</v>
      </c>
    </row>
    <row r="1754" spans="1:18" ht="21.75">
      <c r="A1754" s="70" t="s">
        <v>1667</v>
      </c>
      <c r="B1754" s="70"/>
      <c r="C1754" s="70"/>
      <c r="D1754" s="71"/>
      <c r="E1754" s="72"/>
      <c r="F1754" s="72"/>
      <c r="G1754" s="72"/>
      <c r="H1754" s="73"/>
      <c r="I1754" s="70"/>
      <c r="J1754" s="70"/>
      <c r="K1754" s="72"/>
      <c r="L1754" s="77" t="s">
        <v>10</v>
      </c>
      <c r="M1754" s="75" t="s">
        <v>1174</v>
      </c>
      <c r="N1754" s="75" t="s">
        <v>29</v>
      </c>
      <c r="O1754" s="75" t="s">
        <v>565</v>
      </c>
      <c r="P1754" s="75" t="s">
        <v>120</v>
      </c>
      <c r="Q1754" s="77" t="s">
        <v>76</v>
      </c>
      <c r="R1754" s="77" t="s">
        <v>40</v>
      </c>
    </row>
    <row r="1755" spans="1:18" ht="21.75">
      <c r="A1755" s="89" t="s">
        <v>1667</v>
      </c>
      <c r="B1755" s="89"/>
      <c r="C1755" s="89"/>
      <c r="D1755" s="90"/>
      <c r="E1755" s="91"/>
      <c r="F1755" s="91"/>
      <c r="G1755" s="91"/>
      <c r="H1755" s="92"/>
      <c r="I1755" s="89"/>
      <c r="J1755" s="89"/>
      <c r="K1755" s="91"/>
      <c r="L1755" s="94" t="s">
        <v>16</v>
      </c>
      <c r="M1755" s="95" t="s">
        <v>1548</v>
      </c>
      <c r="N1755" s="95" t="s">
        <v>69</v>
      </c>
      <c r="O1755" s="95" t="s">
        <v>565</v>
      </c>
      <c r="P1755" s="95" t="s">
        <v>471</v>
      </c>
      <c r="Q1755" s="94" t="s">
        <v>57</v>
      </c>
      <c r="R1755" s="94" t="s">
        <v>47</v>
      </c>
    </row>
    <row r="1756" spans="1:18" ht="21.75">
      <c r="A1756" s="74">
        <v>624</v>
      </c>
      <c r="B1756" s="75" t="s">
        <v>1535</v>
      </c>
      <c r="C1756" s="75" t="s">
        <v>35</v>
      </c>
      <c r="D1756" s="71">
        <v>32393</v>
      </c>
      <c r="E1756" s="76">
        <v>33482</v>
      </c>
      <c r="F1756" s="76">
        <v>38979</v>
      </c>
      <c r="G1756" s="72"/>
      <c r="H1756" s="73"/>
      <c r="I1756" s="75" t="s">
        <v>58</v>
      </c>
      <c r="J1756" s="70"/>
      <c r="K1756" s="76">
        <v>45200</v>
      </c>
      <c r="L1756" s="77" t="s">
        <v>3</v>
      </c>
      <c r="M1756" s="75" t="s">
        <v>1536</v>
      </c>
      <c r="N1756" s="75" t="s">
        <v>1884</v>
      </c>
      <c r="O1756" s="75" t="s">
        <v>1537</v>
      </c>
      <c r="P1756" s="75" t="s">
        <v>1780</v>
      </c>
      <c r="Q1756" s="77" t="s">
        <v>79</v>
      </c>
      <c r="R1756" s="77" t="s">
        <v>8</v>
      </c>
    </row>
    <row r="1757" spans="1:18" ht="21.75">
      <c r="A1757" s="70" t="s">
        <v>1667</v>
      </c>
      <c r="B1757" s="70"/>
      <c r="C1757" s="70"/>
      <c r="D1757" s="71"/>
      <c r="E1757" s="72"/>
      <c r="F1757" s="72"/>
      <c r="G1757" s="72"/>
      <c r="H1757" s="73"/>
      <c r="I1757" s="70"/>
      <c r="J1757" s="70"/>
      <c r="K1757" s="72"/>
      <c r="L1757" s="77" t="s">
        <v>10</v>
      </c>
      <c r="M1757" s="75" t="s">
        <v>403</v>
      </c>
      <c r="N1757" s="75" t="s">
        <v>29</v>
      </c>
      <c r="O1757" s="75" t="s">
        <v>333</v>
      </c>
      <c r="P1757" s="75" t="s">
        <v>31</v>
      </c>
      <c r="Q1757" s="77" t="s">
        <v>14</v>
      </c>
      <c r="R1757" s="77" t="s">
        <v>15</v>
      </c>
    </row>
    <row r="1758" spans="1:18" ht="21.75">
      <c r="A1758" s="89" t="s">
        <v>1667</v>
      </c>
      <c r="B1758" s="89"/>
      <c r="C1758" s="89"/>
      <c r="D1758" s="90"/>
      <c r="E1758" s="91"/>
      <c r="F1758" s="91"/>
      <c r="G1758" s="91"/>
      <c r="H1758" s="92"/>
      <c r="I1758" s="89"/>
      <c r="J1758" s="89"/>
      <c r="K1758" s="91"/>
      <c r="L1758" s="94" t="s">
        <v>16</v>
      </c>
      <c r="M1758" s="95" t="s">
        <v>124</v>
      </c>
      <c r="N1758" s="95" t="s">
        <v>18</v>
      </c>
      <c r="O1758" s="95" t="s">
        <v>89</v>
      </c>
      <c r="P1758" s="95" t="s">
        <v>7</v>
      </c>
      <c r="Q1758" s="94" t="s">
        <v>95</v>
      </c>
      <c r="R1758" s="94" t="s">
        <v>81</v>
      </c>
    </row>
    <row r="1759" spans="1:18" ht="21.75">
      <c r="A1759" s="74">
        <v>625</v>
      </c>
      <c r="B1759" s="75" t="s">
        <v>2290</v>
      </c>
      <c r="C1759" s="75" t="s">
        <v>35</v>
      </c>
      <c r="D1759" s="71">
        <v>42339</v>
      </c>
      <c r="E1759" s="76">
        <v>42339</v>
      </c>
      <c r="F1759" s="76">
        <v>43404</v>
      </c>
      <c r="G1759" s="72"/>
      <c r="H1759" s="73"/>
      <c r="I1759" s="75" t="s">
        <v>58</v>
      </c>
      <c r="J1759" s="70"/>
      <c r="K1759" s="76">
        <v>52505</v>
      </c>
      <c r="L1759" s="77" t="s">
        <v>3</v>
      </c>
      <c r="M1759" s="75" t="s">
        <v>1558</v>
      </c>
      <c r="N1759" s="75" t="s">
        <v>1884</v>
      </c>
      <c r="O1759" s="75" t="s">
        <v>1559</v>
      </c>
      <c r="P1759" s="75" t="s">
        <v>1464</v>
      </c>
      <c r="Q1759" s="77" t="s">
        <v>72</v>
      </c>
      <c r="R1759" s="77" t="s">
        <v>73</v>
      </c>
    </row>
    <row r="1760" spans="1:18" ht="21.75">
      <c r="A1760" s="70" t="s">
        <v>1667</v>
      </c>
      <c r="B1760" s="70"/>
      <c r="C1760" s="70"/>
      <c r="D1760" s="71"/>
      <c r="E1760" s="72"/>
      <c r="F1760" s="72"/>
      <c r="G1760" s="72"/>
      <c r="H1760" s="73"/>
      <c r="I1760" s="70"/>
      <c r="J1760" s="70"/>
      <c r="K1760" s="72"/>
      <c r="L1760" s="77" t="s">
        <v>10</v>
      </c>
      <c r="M1760" s="75" t="s">
        <v>1560</v>
      </c>
      <c r="N1760" s="75" t="s">
        <v>1366</v>
      </c>
      <c r="O1760" s="75" t="s">
        <v>1561</v>
      </c>
      <c r="P1760" s="75" t="s">
        <v>157</v>
      </c>
      <c r="Q1760" s="77" t="s">
        <v>59</v>
      </c>
      <c r="R1760" s="77" t="s">
        <v>38</v>
      </c>
    </row>
    <row r="1761" spans="1:18" ht="21.75">
      <c r="A1761" s="89" t="s">
        <v>1667</v>
      </c>
      <c r="B1761" s="89"/>
      <c r="C1761" s="89"/>
      <c r="D1761" s="90"/>
      <c r="E1761" s="91"/>
      <c r="F1761" s="91"/>
      <c r="G1761" s="91"/>
      <c r="H1761" s="92"/>
      <c r="I1761" s="89"/>
      <c r="J1761" s="89"/>
      <c r="K1761" s="91"/>
      <c r="L1761" s="94" t="s">
        <v>16</v>
      </c>
      <c r="M1761" s="95" t="s">
        <v>1562</v>
      </c>
      <c r="N1761" s="95" t="s">
        <v>1563</v>
      </c>
      <c r="O1761" s="95" t="s">
        <v>1564</v>
      </c>
      <c r="P1761" s="95" t="s">
        <v>1565</v>
      </c>
      <c r="Q1761" s="94" t="s">
        <v>64</v>
      </c>
      <c r="R1761" s="94" t="s">
        <v>78</v>
      </c>
    </row>
    <row r="1762" spans="1:18" ht="21.75">
      <c r="A1762" s="74">
        <v>626</v>
      </c>
      <c r="B1762" s="75" t="s">
        <v>1811</v>
      </c>
      <c r="C1762" s="75" t="s">
        <v>35</v>
      </c>
      <c r="D1762" s="71">
        <v>38869</v>
      </c>
      <c r="E1762" s="76">
        <v>38817</v>
      </c>
      <c r="F1762" s="76">
        <v>42492</v>
      </c>
      <c r="G1762" s="72"/>
      <c r="H1762" s="73"/>
      <c r="I1762" s="75" t="s">
        <v>58</v>
      </c>
      <c r="J1762" s="70"/>
      <c r="K1762" s="76">
        <v>48488</v>
      </c>
      <c r="L1762" s="77" t="s">
        <v>3</v>
      </c>
      <c r="M1762" s="75" t="s">
        <v>1546</v>
      </c>
      <c r="N1762" s="75" t="s">
        <v>88</v>
      </c>
      <c r="O1762" s="75" t="s">
        <v>1547</v>
      </c>
      <c r="P1762" s="75" t="s">
        <v>120</v>
      </c>
      <c r="Q1762" s="77" t="s">
        <v>78</v>
      </c>
      <c r="R1762" s="77" t="s">
        <v>72</v>
      </c>
    </row>
    <row r="1763" spans="1:18" ht="21.75">
      <c r="A1763" s="70" t="s">
        <v>1667</v>
      </c>
      <c r="B1763" s="70"/>
      <c r="C1763" s="70"/>
      <c r="D1763" s="71"/>
      <c r="E1763" s="72"/>
      <c r="F1763" s="72"/>
      <c r="G1763" s="72"/>
      <c r="H1763" s="73"/>
      <c r="I1763" s="70"/>
      <c r="J1763" s="70"/>
      <c r="K1763" s="72"/>
      <c r="L1763" s="77" t="s">
        <v>10</v>
      </c>
      <c r="M1763" s="75" t="s">
        <v>1566</v>
      </c>
      <c r="N1763" s="75" t="s">
        <v>202</v>
      </c>
      <c r="O1763" s="75" t="s">
        <v>1567</v>
      </c>
      <c r="P1763" s="75" t="s">
        <v>53</v>
      </c>
      <c r="Q1763" s="77" t="s">
        <v>40</v>
      </c>
      <c r="R1763" s="77" t="s">
        <v>64</v>
      </c>
    </row>
    <row r="1764" spans="1:18" ht="21.75">
      <c r="A1764" s="89" t="s">
        <v>1667</v>
      </c>
      <c r="B1764" s="89"/>
      <c r="C1764" s="89"/>
      <c r="D1764" s="90"/>
      <c r="E1764" s="91"/>
      <c r="F1764" s="91"/>
      <c r="G1764" s="91"/>
      <c r="H1764" s="92"/>
      <c r="I1764" s="89"/>
      <c r="J1764" s="89"/>
      <c r="K1764" s="91"/>
      <c r="L1764" s="94" t="s">
        <v>16</v>
      </c>
      <c r="M1764" s="95" t="s">
        <v>1657</v>
      </c>
      <c r="N1764" s="95" t="s">
        <v>206</v>
      </c>
      <c r="O1764" s="89"/>
      <c r="P1764" s="95" t="s">
        <v>53</v>
      </c>
      <c r="Q1764" s="94" t="s">
        <v>47</v>
      </c>
      <c r="R1764" s="94" t="s">
        <v>83</v>
      </c>
    </row>
    <row r="1765" spans="1:18" ht="21.75">
      <c r="A1765" s="74">
        <v>627</v>
      </c>
      <c r="B1765" s="75" t="s">
        <v>1720</v>
      </c>
      <c r="C1765" s="75" t="s">
        <v>35</v>
      </c>
      <c r="D1765" s="71">
        <v>40695</v>
      </c>
      <c r="E1765" s="76">
        <v>40695</v>
      </c>
      <c r="F1765" s="76">
        <v>41858</v>
      </c>
      <c r="G1765" s="72"/>
      <c r="H1765" s="73"/>
      <c r="I1765" s="75" t="s">
        <v>58</v>
      </c>
      <c r="J1765" s="70"/>
      <c r="K1765" s="76">
        <v>46661</v>
      </c>
      <c r="L1765" s="77" t="s">
        <v>3</v>
      </c>
      <c r="M1765" s="75" t="s">
        <v>722</v>
      </c>
      <c r="N1765" s="75" t="s">
        <v>88</v>
      </c>
      <c r="O1765" s="75" t="s">
        <v>723</v>
      </c>
      <c r="P1765" s="75" t="s">
        <v>120</v>
      </c>
      <c r="Q1765" s="77" t="s">
        <v>78</v>
      </c>
      <c r="R1765" s="77" t="s">
        <v>99</v>
      </c>
    </row>
    <row r="1766" spans="1:18" ht="21.75">
      <c r="A1766" s="70" t="s">
        <v>1667</v>
      </c>
      <c r="B1766" s="70"/>
      <c r="C1766" s="70"/>
      <c r="D1766" s="71"/>
      <c r="E1766" s="72"/>
      <c r="F1766" s="72"/>
      <c r="G1766" s="72"/>
      <c r="H1766" s="73"/>
      <c r="I1766" s="70"/>
      <c r="J1766" s="70"/>
      <c r="K1766" s="72"/>
      <c r="L1766" s="77" t="s">
        <v>10</v>
      </c>
      <c r="M1766" s="75" t="s">
        <v>307</v>
      </c>
      <c r="N1766" s="75" t="s">
        <v>29</v>
      </c>
      <c r="O1766" s="75" t="s">
        <v>308</v>
      </c>
      <c r="P1766" s="75" t="s">
        <v>7</v>
      </c>
      <c r="Q1766" s="77" t="s">
        <v>8</v>
      </c>
      <c r="R1766" s="77" t="s">
        <v>64</v>
      </c>
    </row>
    <row r="1767" spans="1:18" ht="21.75">
      <c r="A1767" s="70" t="s">
        <v>1667</v>
      </c>
      <c r="B1767" s="70"/>
      <c r="C1767" s="70"/>
      <c r="D1767" s="71"/>
      <c r="E1767" s="72"/>
      <c r="F1767" s="72"/>
      <c r="G1767" s="72"/>
      <c r="H1767" s="73"/>
      <c r="I1767" s="70"/>
      <c r="J1767" s="70"/>
      <c r="K1767" s="72"/>
      <c r="L1767" s="77" t="s">
        <v>16</v>
      </c>
      <c r="M1767" s="75" t="s">
        <v>1568</v>
      </c>
      <c r="N1767" s="75" t="s">
        <v>43</v>
      </c>
      <c r="O1767" s="75" t="s">
        <v>497</v>
      </c>
      <c r="P1767" s="75" t="s">
        <v>417</v>
      </c>
      <c r="Q1767" s="77" t="s">
        <v>57</v>
      </c>
      <c r="R1767" s="77" t="s">
        <v>32</v>
      </c>
    </row>
    <row r="1768" spans="1:18" ht="21.75">
      <c r="A1768" s="89" t="s">
        <v>1667</v>
      </c>
      <c r="B1768" s="89"/>
      <c r="C1768" s="89"/>
      <c r="D1768" s="90"/>
      <c r="E1768" s="91"/>
      <c r="F1768" s="91"/>
      <c r="G1768" s="91"/>
      <c r="H1768" s="92"/>
      <c r="I1768" s="89"/>
      <c r="J1768" s="89"/>
      <c r="K1768" s="91"/>
      <c r="L1768" s="94" t="s">
        <v>16</v>
      </c>
      <c r="M1768" s="95" t="s">
        <v>1569</v>
      </c>
      <c r="N1768" s="95" t="s">
        <v>18</v>
      </c>
      <c r="O1768" s="95" t="s">
        <v>1570</v>
      </c>
      <c r="P1768" s="95" t="s">
        <v>471</v>
      </c>
      <c r="Q1768" s="94" t="s">
        <v>57</v>
      </c>
      <c r="R1768" s="94" t="s">
        <v>32</v>
      </c>
    </row>
    <row r="1769" spans="1:18" ht="21.75">
      <c r="A1769" s="74">
        <v>628</v>
      </c>
      <c r="B1769" s="75" t="s">
        <v>1868</v>
      </c>
      <c r="C1769" s="75" t="s">
        <v>35</v>
      </c>
      <c r="D1769" s="71">
        <v>42016</v>
      </c>
      <c r="E1769" s="76">
        <v>42016</v>
      </c>
      <c r="F1769" s="76">
        <v>42649</v>
      </c>
      <c r="G1769" s="72"/>
      <c r="H1769" s="73"/>
      <c r="I1769" s="75" t="s">
        <v>58</v>
      </c>
      <c r="J1769" s="70"/>
      <c r="K1769" s="76">
        <v>48853</v>
      </c>
      <c r="L1769" s="77" t="s">
        <v>3</v>
      </c>
      <c r="M1769" s="75" t="s">
        <v>1049</v>
      </c>
      <c r="N1769" s="75" t="s">
        <v>88</v>
      </c>
      <c r="O1769" s="75" t="s">
        <v>1050</v>
      </c>
      <c r="P1769" s="75" t="s">
        <v>120</v>
      </c>
      <c r="Q1769" s="77" t="s">
        <v>99</v>
      </c>
      <c r="R1769" s="77" t="s">
        <v>60</v>
      </c>
    </row>
    <row r="1770" spans="1:18" ht="21.75">
      <c r="A1770" s="70" t="s">
        <v>1667</v>
      </c>
      <c r="B1770" s="70"/>
      <c r="C1770" s="70"/>
      <c r="D1770" s="71"/>
      <c r="E1770" s="72"/>
      <c r="F1770" s="72"/>
      <c r="G1770" s="72"/>
      <c r="H1770" s="73"/>
      <c r="I1770" s="70"/>
      <c r="J1770" s="70"/>
      <c r="K1770" s="72"/>
      <c r="L1770" s="77" t="s">
        <v>10</v>
      </c>
      <c r="M1770" s="75" t="s">
        <v>468</v>
      </c>
      <c r="N1770" s="75" t="s">
        <v>29</v>
      </c>
      <c r="O1770" s="75" t="s">
        <v>469</v>
      </c>
      <c r="P1770" s="75" t="s">
        <v>120</v>
      </c>
      <c r="Q1770" s="77" t="s">
        <v>83</v>
      </c>
      <c r="R1770" s="77" t="s">
        <v>8</v>
      </c>
    </row>
    <row r="1771" spans="1:18" ht="21.75">
      <c r="A1771" s="70" t="s">
        <v>1667</v>
      </c>
      <c r="B1771" s="70"/>
      <c r="C1771" s="70"/>
      <c r="D1771" s="71"/>
      <c r="E1771" s="72"/>
      <c r="F1771" s="72"/>
      <c r="G1771" s="72"/>
      <c r="H1771" s="73"/>
      <c r="I1771" s="70"/>
      <c r="J1771" s="70"/>
      <c r="K1771" s="72"/>
      <c r="L1771" s="77" t="s">
        <v>16</v>
      </c>
      <c r="M1771" s="75" t="s">
        <v>975</v>
      </c>
      <c r="N1771" s="75" t="s">
        <v>976</v>
      </c>
      <c r="O1771" s="75" t="s">
        <v>977</v>
      </c>
      <c r="P1771" s="75" t="s">
        <v>71</v>
      </c>
      <c r="Q1771" s="77" t="s">
        <v>78</v>
      </c>
      <c r="R1771" s="77" t="s">
        <v>72</v>
      </c>
    </row>
    <row r="1772" spans="1:18" ht="21.75">
      <c r="A1772" s="89" t="s">
        <v>1667</v>
      </c>
      <c r="B1772" s="89"/>
      <c r="C1772" s="89"/>
      <c r="D1772" s="90"/>
      <c r="E1772" s="91"/>
      <c r="F1772" s="91"/>
      <c r="G1772" s="91"/>
      <c r="H1772" s="92"/>
      <c r="I1772" s="89"/>
      <c r="J1772" s="89"/>
      <c r="K1772" s="91"/>
      <c r="L1772" s="94" t="s">
        <v>16</v>
      </c>
      <c r="M1772" s="95" t="s">
        <v>1164</v>
      </c>
      <c r="N1772" s="95" t="s">
        <v>18</v>
      </c>
      <c r="O1772" s="95" t="s">
        <v>565</v>
      </c>
      <c r="P1772" s="95" t="s">
        <v>45</v>
      </c>
      <c r="Q1772" s="94" t="s">
        <v>54</v>
      </c>
      <c r="R1772" s="94" t="s">
        <v>83</v>
      </c>
    </row>
    <row r="1773" spans="1:18" ht="21.75">
      <c r="A1773" s="74">
        <v>629</v>
      </c>
      <c r="B1773" s="75" t="s">
        <v>1538</v>
      </c>
      <c r="C1773" s="75" t="s">
        <v>35</v>
      </c>
      <c r="D1773" s="71">
        <v>39234</v>
      </c>
      <c r="E1773" s="76">
        <v>39234</v>
      </c>
      <c r="F1773" s="76">
        <v>41526</v>
      </c>
      <c r="G1773" s="72"/>
      <c r="H1773" s="73"/>
      <c r="I1773" s="75" t="s">
        <v>58</v>
      </c>
      <c r="J1773" s="70"/>
      <c r="K1773" s="76">
        <v>45566</v>
      </c>
      <c r="L1773" s="77" t="s">
        <v>3</v>
      </c>
      <c r="M1773" s="75" t="s">
        <v>1402</v>
      </c>
      <c r="N1773" s="75" t="s">
        <v>88</v>
      </c>
      <c r="O1773" s="75" t="s">
        <v>1403</v>
      </c>
      <c r="P1773" s="75" t="s">
        <v>120</v>
      </c>
      <c r="Q1773" s="77" t="s">
        <v>72</v>
      </c>
      <c r="R1773" s="77" t="s">
        <v>117</v>
      </c>
    </row>
    <row r="1774" spans="1:18" ht="21.75">
      <c r="A1774" s="70" t="s">
        <v>1667</v>
      </c>
      <c r="B1774" s="70"/>
      <c r="C1774" s="70"/>
      <c r="D1774" s="71"/>
      <c r="E1774" s="72"/>
      <c r="F1774" s="72"/>
      <c r="G1774" s="72"/>
      <c r="H1774" s="73"/>
      <c r="I1774" s="70"/>
      <c r="J1774" s="70"/>
      <c r="K1774" s="72"/>
      <c r="L1774" s="77" t="s">
        <v>10</v>
      </c>
      <c r="M1774" s="75" t="s">
        <v>1482</v>
      </c>
      <c r="N1774" s="75" t="s">
        <v>1339</v>
      </c>
      <c r="O1774" s="75" t="s">
        <v>977</v>
      </c>
      <c r="P1774" s="75" t="s">
        <v>7</v>
      </c>
      <c r="Q1774" s="77" t="s">
        <v>194</v>
      </c>
      <c r="R1774" s="77" t="s">
        <v>59</v>
      </c>
    </row>
    <row r="1775" spans="1:18" ht="21.75">
      <c r="A1775" s="89" t="s">
        <v>1667</v>
      </c>
      <c r="B1775" s="89"/>
      <c r="C1775" s="89"/>
      <c r="D1775" s="90"/>
      <c r="E1775" s="91"/>
      <c r="F1775" s="91"/>
      <c r="G1775" s="91"/>
      <c r="H1775" s="92"/>
      <c r="I1775" s="89"/>
      <c r="J1775" s="89"/>
      <c r="K1775" s="91"/>
      <c r="L1775" s="94" t="s">
        <v>16</v>
      </c>
      <c r="M1775" s="95" t="s">
        <v>1539</v>
      </c>
      <c r="N1775" s="95" t="s">
        <v>69</v>
      </c>
      <c r="O1775" s="95" t="s">
        <v>1500</v>
      </c>
      <c r="P1775" s="95" t="s">
        <v>85</v>
      </c>
      <c r="Q1775" s="94" t="s">
        <v>81</v>
      </c>
      <c r="R1775" s="94" t="s">
        <v>15</v>
      </c>
    </row>
    <row r="1776" spans="1:18" ht="21.75">
      <c r="A1776" s="74">
        <v>630</v>
      </c>
      <c r="B1776" s="75" t="s">
        <v>1540</v>
      </c>
      <c r="C1776" s="75" t="s">
        <v>96</v>
      </c>
      <c r="D1776" s="71">
        <v>41414</v>
      </c>
      <c r="E1776" s="76">
        <v>41414</v>
      </c>
      <c r="F1776" s="72"/>
      <c r="G1776" s="72"/>
      <c r="H1776" s="73"/>
      <c r="I1776" s="75" t="s">
        <v>58</v>
      </c>
      <c r="J1776" s="70"/>
      <c r="K1776" s="76">
        <v>46661</v>
      </c>
      <c r="L1776" s="77" t="s">
        <v>3</v>
      </c>
      <c r="M1776" s="75" t="s">
        <v>1049</v>
      </c>
      <c r="N1776" s="75" t="s">
        <v>88</v>
      </c>
      <c r="O1776" s="75" t="s">
        <v>1050</v>
      </c>
      <c r="P1776" s="75" t="s">
        <v>120</v>
      </c>
      <c r="Q1776" s="77" t="s">
        <v>78</v>
      </c>
      <c r="R1776" s="77" t="s">
        <v>72</v>
      </c>
    </row>
    <row r="1777" spans="1:18" ht="21.75">
      <c r="A1777" s="70" t="s">
        <v>1667</v>
      </c>
      <c r="B1777" s="70"/>
      <c r="C1777" s="70"/>
      <c r="D1777" s="71"/>
      <c r="E1777" s="72"/>
      <c r="F1777" s="72"/>
      <c r="G1777" s="72"/>
      <c r="H1777" s="73"/>
      <c r="I1777" s="70"/>
      <c r="J1777" s="70"/>
      <c r="K1777" s="72"/>
      <c r="L1777" s="77" t="s">
        <v>10</v>
      </c>
      <c r="M1777" s="75" t="s">
        <v>1482</v>
      </c>
      <c r="N1777" s="75" t="s">
        <v>1339</v>
      </c>
      <c r="O1777" s="75" t="s">
        <v>977</v>
      </c>
      <c r="P1777" s="75" t="s">
        <v>311</v>
      </c>
      <c r="Q1777" s="77" t="s">
        <v>40</v>
      </c>
      <c r="R1777" s="77" t="s">
        <v>8</v>
      </c>
    </row>
    <row r="1778" spans="1:18" ht="21.75">
      <c r="A1778" s="89" t="s">
        <v>1667</v>
      </c>
      <c r="B1778" s="89"/>
      <c r="C1778" s="89"/>
      <c r="D1778" s="90"/>
      <c r="E1778" s="91"/>
      <c r="F1778" s="91"/>
      <c r="G1778" s="91"/>
      <c r="H1778" s="92"/>
      <c r="I1778" s="89"/>
      <c r="J1778" s="89"/>
      <c r="K1778" s="91"/>
      <c r="L1778" s="94" t="s">
        <v>16</v>
      </c>
      <c r="M1778" s="95" t="s">
        <v>1541</v>
      </c>
      <c r="N1778" s="95" t="s">
        <v>1057</v>
      </c>
      <c r="O1778" s="95" t="s">
        <v>1500</v>
      </c>
      <c r="P1778" s="95" t="s">
        <v>7</v>
      </c>
      <c r="Q1778" s="94" t="s">
        <v>34</v>
      </c>
      <c r="R1778" s="94" t="s">
        <v>57</v>
      </c>
    </row>
    <row r="1779" spans="1:18" ht="21.75">
      <c r="A1779" s="74">
        <v>631</v>
      </c>
      <c r="B1779" s="75" t="s">
        <v>2291</v>
      </c>
      <c r="C1779" s="75" t="s">
        <v>96</v>
      </c>
      <c r="D1779" s="71">
        <v>44013</v>
      </c>
      <c r="E1779" s="76">
        <v>44013</v>
      </c>
      <c r="F1779" s="72"/>
      <c r="G1779" s="72"/>
      <c r="H1779" s="73"/>
      <c r="I1779" s="75" t="s">
        <v>58</v>
      </c>
      <c r="J1779" s="70"/>
      <c r="K1779" s="76">
        <v>54697</v>
      </c>
      <c r="L1779" s="77" t="s">
        <v>3</v>
      </c>
      <c r="M1779" s="75" t="s">
        <v>1049</v>
      </c>
      <c r="N1779" s="75" t="s">
        <v>88</v>
      </c>
      <c r="O1779" s="75" t="s">
        <v>1050</v>
      </c>
      <c r="P1779" s="75" t="s">
        <v>120</v>
      </c>
      <c r="Q1779" s="77" t="s">
        <v>117</v>
      </c>
      <c r="R1779" s="77" t="s">
        <v>2042</v>
      </c>
    </row>
    <row r="1780" spans="1:18" ht="21.75">
      <c r="A1780" s="70" t="s">
        <v>1667</v>
      </c>
      <c r="B1780" s="70"/>
      <c r="C1780" s="70"/>
      <c r="D1780" s="71"/>
      <c r="E1780" s="72"/>
      <c r="F1780" s="72"/>
      <c r="G1780" s="72"/>
      <c r="H1780" s="73"/>
      <c r="I1780" s="70"/>
      <c r="J1780" s="70"/>
      <c r="K1780" s="72"/>
      <c r="L1780" s="77" t="s">
        <v>10</v>
      </c>
      <c r="M1780" s="75" t="s">
        <v>2292</v>
      </c>
      <c r="N1780" s="75" t="s">
        <v>1339</v>
      </c>
      <c r="O1780" s="75" t="s">
        <v>2462</v>
      </c>
      <c r="P1780" s="75" t="s">
        <v>120</v>
      </c>
      <c r="Q1780" s="77" t="s">
        <v>109</v>
      </c>
      <c r="R1780" s="77" t="s">
        <v>73</v>
      </c>
    </row>
    <row r="1781" spans="1:18" ht="21.75">
      <c r="A1781" s="70" t="s">
        <v>1667</v>
      </c>
      <c r="B1781" s="70"/>
      <c r="C1781" s="70"/>
      <c r="D1781" s="71"/>
      <c r="E1781" s="72"/>
      <c r="F1781" s="72"/>
      <c r="G1781" s="72"/>
      <c r="H1781" s="73"/>
      <c r="I1781" s="70"/>
      <c r="J1781" s="70"/>
      <c r="K1781" s="72"/>
      <c r="L1781" s="77" t="s">
        <v>16</v>
      </c>
      <c r="M1781" s="75" t="s">
        <v>1541</v>
      </c>
      <c r="N1781" s="75" t="s">
        <v>1057</v>
      </c>
      <c r="O1781" s="75" t="s">
        <v>1500</v>
      </c>
      <c r="P1781" s="75" t="s">
        <v>85</v>
      </c>
      <c r="Q1781" s="77" t="s">
        <v>117</v>
      </c>
      <c r="R1781" s="77" t="s">
        <v>2042</v>
      </c>
    </row>
    <row r="1782" spans="1:18" ht="21.75">
      <c r="A1782" s="89" t="s">
        <v>1667</v>
      </c>
      <c r="B1782" s="89"/>
      <c r="C1782" s="89"/>
      <c r="D1782" s="90"/>
      <c r="E1782" s="91"/>
      <c r="F1782" s="91"/>
      <c r="G1782" s="91"/>
      <c r="H1782" s="92"/>
      <c r="I1782" s="89"/>
      <c r="J1782" s="89"/>
      <c r="K1782" s="91"/>
      <c r="L1782" s="94" t="s">
        <v>16</v>
      </c>
      <c r="M1782" s="95" t="s">
        <v>1013</v>
      </c>
      <c r="N1782" s="75" t="s">
        <v>18</v>
      </c>
      <c r="O1782" s="75" t="s">
        <v>1014</v>
      </c>
      <c r="P1782" s="75" t="s">
        <v>7</v>
      </c>
      <c r="Q1782" s="77" t="s">
        <v>121</v>
      </c>
      <c r="R1782" s="77" t="s">
        <v>60</v>
      </c>
    </row>
    <row r="1783" spans="1:18" ht="21.75">
      <c r="A1783" s="74">
        <v>632</v>
      </c>
      <c r="B1783" s="75" t="s">
        <v>1542</v>
      </c>
      <c r="C1783" s="75" t="s">
        <v>96</v>
      </c>
      <c r="D1783" s="71">
        <v>38869</v>
      </c>
      <c r="E1783" s="76">
        <v>38810</v>
      </c>
      <c r="F1783" s="72"/>
      <c r="G1783" s="72"/>
      <c r="H1783" s="73"/>
      <c r="I1783" s="75" t="s">
        <v>58</v>
      </c>
      <c r="J1783" s="70"/>
      <c r="K1783" s="76">
        <v>47392</v>
      </c>
      <c r="L1783" s="77" t="s">
        <v>3</v>
      </c>
      <c r="M1783" s="75" t="s">
        <v>1543</v>
      </c>
      <c r="N1783" s="75" t="s">
        <v>88</v>
      </c>
      <c r="O1783" s="75" t="s">
        <v>977</v>
      </c>
      <c r="P1783" s="75" t="s">
        <v>300</v>
      </c>
      <c r="Q1783" s="77" t="s">
        <v>99</v>
      </c>
      <c r="R1783" s="77" t="s">
        <v>117</v>
      </c>
    </row>
    <row r="1784" spans="1:18" ht="21.75">
      <c r="A1784" s="70" t="s">
        <v>1667</v>
      </c>
      <c r="B1784" s="70"/>
      <c r="C1784" s="70"/>
      <c r="D1784" s="71"/>
      <c r="E1784" s="72"/>
      <c r="F1784" s="72"/>
      <c r="G1784" s="72"/>
      <c r="H1784" s="73"/>
      <c r="I1784" s="70"/>
      <c r="J1784" s="70"/>
      <c r="K1784" s="72"/>
      <c r="L1784" s="77" t="s">
        <v>10</v>
      </c>
      <c r="M1784" s="75" t="s">
        <v>138</v>
      </c>
      <c r="N1784" s="75" t="s">
        <v>139</v>
      </c>
      <c r="O1784" s="75" t="s">
        <v>140</v>
      </c>
      <c r="P1784" s="75" t="s">
        <v>120</v>
      </c>
      <c r="Q1784" s="77" t="s">
        <v>76</v>
      </c>
      <c r="R1784" s="77" t="s">
        <v>40</v>
      </c>
    </row>
    <row r="1785" spans="1:18" ht="21.75">
      <c r="A1785" s="70" t="s">
        <v>1667</v>
      </c>
      <c r="B1785" s="70"/>
      <c r="C1785" s="70"/>
      <c r="D1785" s="71"/>
      <c r="E1785" s="72"/>
      <c r="F1785" s="72"/>
      <c r="G1785" s="72"/>
      <c r="H1785" s="73"/>
      <c r="I1785" s="70"/>
      <c r="J1785" s="70"/>
      <c r="K1785" s="72"/>
      <c r="L1785" s="77" t="s">
        <v>16</v>
      </c>
      <c r="M1785" s="75" t="s">
        <v>1544</v>
      </c>
      <c r="N1785" s="75" t="s">
        <v>976</v>
      </c>
      <c r="O1785" s="75" t="s">
        <v>1545</v>
      </c>
      <c r="P1785" s="75" t="s">
        <v>71</v>
      </c>
      <c r="Q1785" s="77" t="s">
        <v>60</v>
      </c>
      <c r="R1785" s="77" t="s">
        <v>167</v>
      </c>
    </row>
    <row r="1786" spans="1:18" ht="21.75">
      <c r="A1786" s="89" t="s">
        <v>1667</v>
      </c>
      <c r="B1786" s="89"/>
      <c r="C1786" s="89"/>
      <c r="D1786" s="90"/>
      <c r="E1786" s="91"/>
      <c r="F1786" s="91"/>
      <c r="G1786" s="91"/>
      <c r="H1786" s="92"/>
      <c r="I1786" s="89"/>
      <c r="J1786" s="89"/>
      <c r="K1786" s="91"/>
      <c r="L1786" s="94" t="s">
        <v>16</v>
      </c>
      <c r="M1786" s="95" t="s">
        <v>210</v>
      </c>
      <c r="N1786" s="95" t="s">
        <v>199</v>
      </c>
      <c r="O1786" s="95" t="s">
        <v>211</v>
      </c>
      <c r="P1786" s="95" t="s">
        <v>162</v>
      </c>
      <c r="Q1786" s="94" t="s">
        <v>15</v>
      </c>
      <c r="R1786" s="94" t="s">
        <v>32</v>
      </c>
    </row>
    <row r="1787" spans="1:18" ht="21.75">
      <c r="A1787" s="74">
        <v>633</v>
      </c>
      <c r="B1787" s="75" t="s">
        <v>1549</v>
      </c>
      <c r="C1787" s="75" t="s">
        <v>96</v>
      </c>
      <c r="D1787" s="71">
        <v>39602</v>
      </c>
      <c r="E1787" s="76">
        <v>39602</v>
      </c>
      <c r="F1787" s="72"/>
      <c r="G1787" s="72"/>
      <c r="H1787" s="73"/>
      <c r="I1787" s="75" t="s">
        <v>58</v>
      </c>
      <c r="J1787" s="70"/>
      <c r="K1787" s="76">
        <v>51044</v>
      </c>
      <c r="L1787" s="77" t="s">
        <v>3</v>
      </c>
      <c r="M1787" s="75" t="s">
        <v>2019</v>
      </c>
      <c r="N1787" s="75" t="s">
        <v>1884</v>
      </c>
      <c r="O1787" s="75" t="s">
        <v>2020</v>
      </c>
      <c r="P1787" s="75" t="s">
        <v>1550</v>
      </c>
      <c r="Q1787" s="77" t="s">
        <v>60</v>
      </c>
      <c r="R1787" s="77" t="s">
        <v>73</v>
      </c>
    </row>
    <row r="1788" spans="1:18" ht="21.75">
      <c r="A1788" s="70" t="s">
        <v>1667</v>
      </c>
      <c r="B1788" s="70"/>
      <c r="C1788" s="70"/>
      <c r="D1788" s="71"/>
      <c r="E1788" s="72"/>
      <c r="F1788" s="72"/>
      <c r="G1788" s="72"/>
      <c r="H1788" s="73"/>
      <c r="I1788" s="70"/>
      <c r="J1788" s="70"/>
      <c r="K1788" s="72"/>
      <c r="L1788" s="77" t="s">
        <v>10</v>
      </c>
      <c r="M1788" s="75" t="s">
        <v>1551</v>
      </c>
      <c r="N1788" s="75" t="s">
        <v>1552</v>
      </c>
      <c r="O1788" s="75" t="s">
        <v>1553</v>
      </c>
      <c r="P1788" s="75" t="s">
        <v>260</v>
      </c>
      <c r="Q1788" s="77" t="s">
        <v>27</v>
      </c>
      <c r="R1788" s="77" t="s">
        <v>9</v>
      </c>
    </row>
    <row r="1789" spans="1:18" ht="21.75">
      <c r="A1789" s="89" t="s">
        <v>1667</v>
      </c>
      <c r="B1789" s="89"/>
      <c r="C1789" s="89"/>
      <c r="D1789" s="90"/>
      <c r="E1789" s="91"/>
      <c r="F1789" s="91"/>
      <c r="G1789" s="91"/>
      <c r="H1789" s="92"/>
      <c r="I1789" s="89"/>
      <c r="J1789" s="89"/>
      <c r="K1789" s="91"/>
      <c r="L1789" s="94" t="s">
        <v>16</v>
      </c>
      <c r="M1789" s="95" t="s">
        <v>543</v>
      </c>
      <c r="N1789" s="95" t="s">
        <v>69</v>
      </c>
      <c r="O1789" s="95" t="s">
        <v>544</v>
      </c>
      <c r="P1789" s="95" t="s">
        <v>7</v>
      </c>
      <c r="Q1789" s="94" t="s">
        <v>40</v>
      </c>
      <c r="R1789" s="94" t="s">
        <v>64</v>
      </c>
    </row>
    <row r="1790" spans="1:18" ht="21.75">
      <c r="A1790" s="74">
        <v>634</v>
      </c>
      <c r="B1790" s="75" t="s">
        <v>2208</v>
      </c>
      <c r="C1790" s="75" t="s">
        <v>96</v>
      </c>
      <c r="D1790" s="71">
        <v>40302</v>
      </c>
      <c r="E1790" s="76">
        <v>41624</v>
      </c>
      <c r="F1790" s="72"/>
      <c r="G1790" s="72"/>
      <c r="H1790" s="73"/>
      <c r="I1790" s="75" t="s">
        <v>58</v>
      </c>
      <c r="J1790" s="70"/>
      <c r="K1790" s="76">
        <v>52871</v>
      </c>
      <c r="L1790" s="77" t="s">
        <v>3</v>
      </c>
      <c r="M1790" s="75" t="s">
        <v>2463</v>
      </c>
      <c r="N1790" s="75" t="s">
        <v>1884</v>
      </c>
      <c r="O1790" s="75" t="s">
        <v>1553</v>
      </c>
      <c r="P1790" s="75" t="s">
        <v>1338</v>
      </c>
      <c r="Q1790" s="77" t="s">
        <v>73</v>
      </c>
      <c r="R1790" s="77" t="s">
        <v>2042</v>
      </c>
    </row>
    <row r="1791" spans="1:18" ht="21.75">
      <c r="A1791" s="70" t="s">
        <v>1667</v>
      </c>
      <c r="B1791" s="70"/>
      <c r="C1791" s="70"/>
      <c r="D1791" s="71"/>
      <c r="E1791" s="72"/>
      <c r="F1791" s="72"/>
      <c r="G1791" s="72"/>
      <c r="H1791" s="73"/>
      <c r="I1791" s="70"/>
      <c r="J1791" s="70"/>
      <c r="K1791" s="72"/>
      <c r="L1791" s="77" t="s">
        <v>10</v>
      </c>
      <c r="M1791" s="75" t="s">
        <v>2209</v>
      </c>
      <c r="N1791" s="75" t="s">
        <v>1552</v>
      </c>
      <c r="O1791" s="70"/>
      <c r="P1791" s="75" t="s">
        <v>392</v>
      </c>
      <c r="Q1791" s="77" t="s">
        <v>99</v>
      </c>
      <c r="R1791" s="77" t="s">
        <v>72</v>
      </c>
    </row>
    <row r="1792" spans="1:18" ht="21.75">
      <c r="A1792" s="89" t="s">
        <v>1667</v>
      </c>
      <c r="B1792" s="89"/>
      <c r="C1792" s="89"/>
      <c r="D1792" s="90"/>
      <c r="E1792" s="91"/>
      <c r="F1792" s="91"/>
      <c r="G1792" s="91"/>
      <c r="H1792" s="92"/>
      <c r="I1792" s="89"/>
      <c r="J1792" s="89"/>
      <c r="K1792" s="91"/>
      <c r="L1792" s="94" t="s">
        <v>16</v>
      </c>
      <c r="M1792" s="95" t="s">
        <v>1666</v>
      </c>
      <c r="N1792" s="95" t="s">
        <v>976</v>
      </c>
      <c r="O1792" s="89"/>
      <c r="P1792" s="95" t="s">
        <v>7</v>
      </c>
      <c r="Q1792" s="94" t="s">
        <v>194</v>
      </c>
      <c r="R1792" s="94" t="s">
        <v>38</v>
      </c>
    </row>
    <row r="1793" spans="1:18" ht="21.75">
      <c r="A1793" s="74">
        <v>635</v>
      </c>
      <c r="B1793" s="75" t="s">
        <v>1554</v>
      </c>
      <c r="C1793" s="75" t="s">
        <v>96</v>
      </c>
      <c r="D1793" s="71">
        <v>38474</v>
      </c>
      <c r="E1793" s="76">
        <v>38474</v>
      </c>
      <c r="F1793" s="72"/>
      <c r="G1793" s="72"/>
      <c r="H1793" s="73"/>
      <c r="I1793" s="75" t="s">
        <v>58</v>
      </c>
      <c r="J1793" s="70"/>
      <c r="K1793" s="76">
        <v>47757</v>
      </c>
      <c r="L1793" s="77" t="s">
        <v>3</v>
      </c>
      <c r="M1793" s="75" t="s">
        <v>1543</v>
      </c>
      <c r="N1793" s="75" t="s">
        <v>88</v>
      </c>
      <c r="O1793" s="75" t="s">
        <v>977</v>
      </c>
      <c r="P1793" s="75" t="s">
        <v>300</v>
      </c>
      <c r="Q1793" s="77" t="s">
        <v>38</v>
      </c>
      <c r="R1793" s="77" t="s">
        <v>117</v>
      </c>
    </row>
    <row r="1794" spans="1:18" ht="21.75">
      <c r="A1794" s="70" t="s">
        <v>1667</v>
      </c>
      <c r="B1794" s="70"/>
      <c r="C1794" s="70"/>
      <c r="D1794" s="71"/>
      <c r="E1794" s="72"/>
      <c r="F1794" s="72"/>
      <c r="G1794" s="72"/>
      <c r="H1794" s="73"/>
      <c r="I1794" s="70"/>
      <c r="J1794" s="70"/>
      <c r="K1794" s="72"/>
      <c r="L1794" s="77" t="s">
        <v>10</v>
      </c>
      <c r="M1794" s="75" t="s">
        <v>1555</v>
      </c>
      <c r="N1794" s="75" t="s">
        <v>665</v>
      </c>
      <c r="O1794" s="75" t="s">
        <v>977</v>
      </c>
      <c r="P1794" s="75" t="s">
        <v>311</v>
      </c>
      <c r="Q1794" s="77" t="s">
        <v>83</v>
      </c>
      <c r="R1794" s="77" t="s">
        <v>26</v>
      </c>
    </row>
    <row r="1795" spans="1:18" ht="21.75">
      <c r="A1795" s="89" t="s">
        <v>1667</v>
      </c>
      <c r="B1795" s="89"/>
      <c r="C1795" s="89"/>
      <c r="D1795" s="90"/>
      <c r="E1795" s="91"/>
      <c r="F1795" s="91"/>
      <c r="G1795" s="91"/>
      <c r="H1795" s="92"/>
      <c r="I1795" s="89"/>
      <c r="J1795" s="89"/>
      <c r="K1795" s="91"/>
      <c r="L1795" s="94" t="s">
        <v>16</v>
      </c>
      <c r="M1795" s="95" t="s">
        <v>1556</v>
      </c>
      <c r="N1795" s="95" t="s">
        <v>69</v>
      </c>
      <c r="O1795" s="95" t="s">
        <v>1557</v>
      </c>
      <c r="P1795" s="95" t="s">
        <v>162</v>
      </c>
      <c r="Q1795" s="94" t="s">
        <v>101</v>
      </c>
      <c r="R1795" s="94" t="s">
        <v>76</v>
      </c>
    </row>
    <row r="1796" spans="1:18" ht="21.75">
      <c r="A1796" s="74">
        <v>636</v>
      </c>
      <c r="B1796" s="75" t="s">
        <v>1805</v>
      </c>
      <c r="C1796" s="75" t="s">
        <v>96</v>
      </c>
      <c r="D1796" s="71">
        <v>39259</v>
      </c>
      <c r="E1796" s="76">
        <v>39259</v>
      </c>
      <c r="F1796" s="72"/>
      <c r="G1796" s="72"/>
      <c r="H1796" s="73"/>
      <c r="I1796" s="75" t="s">
        <v>58</v>
      </c>
      <c r="J1796" s="70"/>
      <c r="K1796" s="76">
        <v>50314</v>
      </c>
      <c r="L1796" s="77" t="s">
        <v>3</v>
      </c>
      <c r="M1796" s="75" t="s">
        <v>1546</v>
      </c>
      <c r="N1796" s="75" t="s">
        <v>88</v>
      </c>
      <c r="O1796" s="75" t="s">
        <v>1547</v>
      </c>
      <c r="P1796" s="75" t="s">
        <v>120</v>
      </c>
      <c r="Q1796" s="77" t="s">
        <v>72</v>
      </c>
      <c r="R1796" s="77" t="s">
        <v>495</v>
      </c>
    </row>
    <row r="1797" spans="1:18" ht="21.75">
      <c r="A1797" s="70" t="s">
        <v>1667</v>
      </c>
      <c r="B1797" s="70"/>
      <c r="C1797" s="70"/>
      <c r="D1797" s="71"/>
      <c r="E1797" s="72"/>
      <c r="F1797" s="72"/>
      <c r="G1797" s="72"/>
      <c r="H1797" s="73"/>
      <c r="I1797" s="70"/>
      <c r="J1797" s="70"/>
      <c r="K1797" s="72"/>
      <c r="L1797" s="77" t="s">
        <v>10</v>
      </c>
      <c r="M1797" s="75" t="s">
        <v>1482</v>
      </c>
      <c r="N1797" s="75" t="s">
        <v>1339</v>
      </c>
      <c r="O1797" s="75" t="s">
        <v>977</v>
      </c>
      <c r="P1797" s="75" t="s">
        <v>7</v>
      </c>
      <c r="Q1797" s="77" t="s">
        <v>8</v>
      </c>
      <c r="R1797" s="77" t="s">
        <v>27</v>
      </c>
    </row>
    <row r="1798" spans="1:18" ht="21.75">
      <c r="A1798" s="89" t="s">
        <v>1667</v>
      </c>
      <c r="B1798" s="89"/>
      <c r="C1798" s="89"/>
      <c r="D1798" s="90"/>
      <c r="E1798" s="91"/>
      <c r="F1798" s="91"/>
      <c r="G1798" s="91"/>
      <c r="H1798" s="92"/>
      <c r="I1798" s="89"/>
      <c r="J1798" s="89"/>
      <c r="K1798" s="91"/>
      <c r="L1798" s="94" t="s">
        <v>16</v>
      </c>
      <c r="M1798" s="95" t="s">
        <v>1541</v>
      </c>
      <c r="N1798" s="95" t="s">
        <v>1057</v>
      </c>
      <c r="O1798" s="95" t="s">
        <v>1500</v>
      </c>
      <c r="P1798" s="95" t="s">
        <v>7</v>
      </c>
      <c r="Q1798" s="94" t="s">
        <v>79</v>
      </c>
      <c r="R1798" s="94" t="s">
        <v>8</v>
      </c>
    </row>
    <row r="1799" spans="1:18" ht="21.75">
      <c r="A1799" s="74">
        <v>637</v>
      </c>
      <c r="B1799" s="75" t="s">
        <v>1571</v>
      </c>
      <c r="C1799" s="75" t="s">
        <v>96</v>
      </c>
      <c r="D1799" s="71">
        <v>43739</v>
      </c>
      <c r="E1799" s="76">
        <v>35156</v>
      </c>
      <c r="F1799" s="72"/>
      <c r="G1799" s="72"/>
      <c r="H1799" s="73"/>
      <c r="I1799" s="75" t="s">
        <v>2210</v>
      </c>
      <c r="J1799" s="70"/>
      <c r="K1799" s="76">
        <v>44834</v>
      </c>
      <c r="L1799" s="77" t="s">
        <v>3</v>
      </c>
      <c r="M1799" s="75" t="s">
        <v>1572</v>
      </c>
      <c r="N1799" s="75" t="s">
        <v>1060</v>
      </c>
      <c r="O1799" s="75" t="s">
        <v>1573</v>
      </c>
      <c r="P1799" s="75" t="s">
        <v>120</v>
      </c>
      <c r="Q1799" s="77" t="s">
        <v>79</v>
      </c>
      <c r="R1799" s="77" t="s">
        <v>64</v>
      </c>
    </row>
    <row r="1800" spans="1:18" ht="21.75">
      <c r="A1800" s="70" t="s">
        <v>1667</v>
      </c>
      <c r="B1800" s="70"/>
      <c r="C1800" s="70"/>
      <c r="D1800" s="71"/>
      <c r="E1800" s="72"/>
      <c r="F1800" s="72"/>
      <c r="G1800" s="72"/>
      <c r="H1800" s="73"/>
      <c r="I1800" s="70"/>
      <c r="J1800" s="70"/>
      <c r="K1800" s="72"/>
      <c r="L1800" s="77" t="s">
        <v>10</v>
      </c>
      <c r="M1800" s="75" t="s">
        <v>1163</v>
      </c>
      <c r="N1800" s="75" t="s">
        <v>332</v>
      </c>
      <c r="O1800" s="75" t="s">
        <v>565</v>
      </c>
      <c r="P1800" s="75" t="s">
        <v>45</v>
      </c>
      <c r="Q1800" s="77" t="s">
        <v>34</v>
      </c>
      <c r="R1800" s="77" t="s">
        <v>57</v>
      </c>
    </row>
    <row r="1801" spans="1:18" ht="21.75">
      <c r="A1801" s="89" t="s">
        <v>1667</v>
      </c>
      <c r="B1801" s="89"/>
      <c r="C1801" s="89"/>
      <c r="D1801" s="90"/>
      <c r="E1801" s="91"/>
      <c r="F1801" s="91"/>
      <c r="G1801" s="91"/>
      <c r="H1801" s="92"/>
      <c r="I1801" s="89"/>
      <c r="J1801" s="89"/>
      <c r="K1801" s="91"/>
      <c r="L1801" s="94" t="s">
        <v>16</v>
      </c>
      <c r="M1801" s="95" t="s">
        <v>1574</v>
      </c>
      <c r="N1801" s="95" t="s">
        <v>43</v>
      </c>
      <c r="O1801" s="95" t="s">
        <v>1575</v>
      </c>
      <c r="P1801" s="95" t="s">
        <v>45</v>
      </c>
      <c r="Q1801" s="94" t="s">
        <v>33</v>
      </c>
      <c r="R1801" s="94" t="s">
        <v>81</v>
      </c>
    </row>
    <row r="1802" spans="1:18" ht="21.75">
      <c r="A1802" s="74">
        <v>638</v>
      </c>
      <c r="B1802" s="75" t="s">
        <v>1576</v>
      </c>
      <c r="C1802" s="75" t="s">
        <v>96</v>
      </c>
      <c r="D1802" s="71">
        <v>41512</v>
      </c>
      <c r="E1802" s="76">
        <v>41512</v>
      </c>
      <c r="F1802" s="72"/>
      <c r="G1802" s="72"/>
      <c r="H1802" s="73"/>
      <c r="I1802" s="75" t="s">
        <v>58</v>
      </c>
      <c r="J1802" s="75" t="s">
        <v>1152</v>
      </c>
      <c r="K1802" s="76">
        <v>51410</v>
      </c>
      <c r="L1802" s="77" t="s">
        <v>3</v>
      </c>
      <c r="M1802" s="75" t="s">
        <v>1402</v>
      </c>
      <c r="N1802" s="75" t="s">
        <v>88</v>
      </c>
      <c r="O1802" s="75" t="s">
        <v>1403</v>
      </c>
      <c r="P1802" s="75" t="s">
        <v>120</v>
      </c>
      <c r="Q1802" s="77" t="s">
        <v>38</v>
      </c>
      <c r="R1802" s="77" t="s">
        <v>167</v>
      </c>
    </row>
    <row r="1803" spans="1:18" ht="21.75">
      <c r="A1803" s="70" t="s">
        <v>1667</v>
      </c>
      <c r="B1803" s="70"/>
      <c r="C1803" s="70"/>
      <c r="D1803" s="71"/>
      <c r="E1803" s="72"/>
      <c r="F1803" s="72"/>
      <c r="G1803" s="72"/>
      <c r="H1803" s="73"/>
      <c r="I1803" s="70"/>
      <c r="J1803" s="70"/>
      <c r="K1803" s="72"/>
      <c r="L1803" s="77" t="s">
        <v>10</v>
      </c>
      <c r="M1803" s="75" t="s">
        <v>1577</v>
      </c>
      <c r="N1803" s="75" t="s">
        <v>609</v>
      </c>
      <c r="O1803" s="75" t="s">
        <v>1578</v>
      </c>
      <c r="P1803" s="75" t="s">
        <v>7</v>
      </c>
      <c r="Q1803" s="77" t="s">
        <v>27</v>
      </c>
      <c r="R1803" s="77" t="s">
        <v>194</v>
      </c>
    </row>
    <row r="1804" spans="1:18" ht="21.75">
      <c r="A1804" s="89" t="s">
        <v>1667</v>
      </c>
      <c r="B1804" s="89"/>
      <c r="C1804" s="89"/>
      <c r="D1804" s="90"/>
      <c r="E1804" s="91"/>
      <c r="F1804" s="91"/>
      <c r="G1804" s="91"/>
      <c r="H1804" s="92"/>
      <c r="I1804" s="89"/>
      <c r="J1804" s="89"/>
      <c r="K1804" s="91"/>
      <c r="L1804" s="94" t="s">
        <v>16</v>
      </c>
      <c r="M1804" s="95" t="s">
        <v>1579</v>
      </c>
      <c r="N1804" s="95" t="s">
        <v>169</v>
      </c>
      <c r="O1804" s="95" t="s">
        <v>1580</v>
      </c>
      <c r="P1804" s="95" t="s">
        <v>7</v>
      </c>
      <c r="Q1804" s="94" t="s">
        <v>26</v>
      </c>
      <c r="R1804" s="94" t="s">
        <v>27</v>
      </c>
    </row>
    <row r="1805" spans="1:18" ht="21.75">
      <c r="A1805" s="74">
        <v>639</v>
      </c>
      <c r="B1805" s="75" t="s">
        <v>1779</v>
      </c>
      <c r="C1805" s="75" t="s">
        <v>96</v>
      </c>
      <c r="D1805" s="71">
        <v>40148</v>
      </c>
      <c r="E1805" s="76">
        <v>40148</v>
      </c>
      <c r="F1805" s="72"/>
      <c r="G1805" s="72"/>
      <c r="H1805" s="73"/>
      <c r="I1805" s="75" t="s">
        <v>58</v>
      </c>
      <c r="J1805" s="70"/>
      <c r="K1805" s="76">
        <v>50314</v>
      </c>
      <c r="L1805" s="77" t="s">
        <v>3</v>
      </c>
      <c r="M1805" s="75" t="s">
        <v>1546</v>
      </c>
      <c r="N1805" s="75" t="s">
        <v>88</v>
      </c>
      <c r="O1805" s="75" t="s">
        <v>1547</v>
      </c>
      <c r="P1805" s="75" t="s">
        <v>120</v>
      </c>
      <c r="Q1805" s="77" t="s">
        <v>72</v>
      </c>
      <c r="R1805" s="77" t="s">
        <v>495</v>
      </c>
    </row>
    <row r="1806" spans="1:18" ht="21.75">
      <c r="A1806" s="70" t="s">
        <v>1667</v>
      </c>
      <c r="B1806" s="70"/>
      <c r="C1806" s="70"/>
      <c r="D1806" s="71"/>
      <c r="E1806" s="72"/>
      <c r="F1806" s="72"/>
      <c r="G1806" s="72"/>
      <c r="H1806" s="73"/>
      <c r="I1806" s="70"/>
      <c r="J1806" s="70"/>
      <c r="K1806" s="72"/>
      <c r="L1806" s="77" t="s">
        <v>10</v>
      </c>
      <c r="M1806" s="75" t="s">
        <v>1365</v>
      </c>
      <c r="N1806" s="75" t="s">
        <v>1366</v>
      </c>
      <c r="O1806" s="75" t="s">
        <v>1367</v>
      </c>
      <c r="P1806" s="75" t="s">
        <v>7</v>
      </c>
      <c r="Q1806" s="77" t="s">
        <v>194</v>
      </c>
      <c r="R1806" s="77" t="s">
        <v>59</v>
      </c>
    </row>
    <row r="1807" spans="1:18" ht="21.75">
      <c r="A1807" s="89" t="s">
        <v>1667</v>
      </c>
      <c r="B1807" s="89"/>
      <c r="C1807" s="89"/>
      <c r="D1807" s="90"/>
      <c r="E1807" s="91"/>
      <c r="F1807" s="91"/>
      <c r="G1807" s="91"/>
      <c r="H1807" s="92"/>
      <c r="I1807" s="89"/>
      <c r="J1807" s="89"/>
      <c r="K1807" s="91"/>
      <c r="L1807" s="94" t="s">
        <v>16</v>
      </c>
      <c r="M1807" s="95" t="s">
        <v>1660</v>
      </c>
      <c r="N1807" s="95" t="s">
        <v>1057</v>
      </c>
      <c r="O1807" s="89"/>
      <c r="P1807" s="95" t="s">
        <v>7</v>
      </c>
      <c r="Q1807" s="94" t="s">
        <v>79</v>
      </c>
      <c r="R1807" s="94" t="s">
        <v>26</v>
      </c>
    </row>
    <row r="1808" spans="1:18" ht="21.75">
      <c r="A1808" s="74">
        <v>640</v>
      </c>
      <c r="B1808" s="75" t="s">
        <v>1781</v>
      </c>
      <c r="C1808" s="75" t="s">
        <v>96</v>
      </c>
      <c r="D1808" s="71">
        <v>42310</v>
      </c>
      <c r="E1808" s="76">
        <v>42310</v>
      </c>
      <c r="F1808" s="72"/>
      <c r="G1808" s="72"/>
      <c r="H1808" s="73"/>
      <c r="I1808" s="75" t="s">
        <v>58</v>
      </c>
      <c r="J1808" s="70"/>
      <c r="K1808" s="76">
        <v>50314</v>
      </c>
      <c r="L1808" s="77" t="s">
        <v>3</v>
      </c>
      <c r="M1808" s="75" t="s">
        <v>1782</v>
      </c>
      <c r="N1808" s="75" t="s">
        <v>2211</v>
      </c>
      <c r="O1808" s="75" t="s">
        <v>1783</v>
      </c>
      <c r="P1808" s="75" t="s">
        <v>1784</v>
      </c>
      <c r="Q1808" s="77" t="s">
        <v>167</v>
      </c>
      <c r="R1808" s="77" t="s">
        <v>495</v>
      </c>
    </row>
    <row r="1809" spans="1:18" ht="21.75">
      <c r="A1809" s="70" t="s">
        <v>1667</v>
      </c>
      <c r="B1809" s="70"/>
      <c r="C1809" s="70"/>
      <c r="D1809" s="71"/>
      <c r="E1809" s="72"/>
      <c r="F1809" s="72"/>
      <c r="G1809" s="72"/>
      <c r="H1809" s="73"/>
      <c r="I1809" s="70"/>
      <c r="J1809" s="70"/>
      <c r="K1809" s="72"/>
      <c r="L1809" s="77" t="s">
        <v>10</v>
      </c>
      <c r="M1809" s="75" t="s">
        <v>541</v>
      </c>
      <c r="N1809" s="75" t="s">
        <v>126</v>
      </c>
      <c r="O1809" s="75" t="s">
        <v>542</v>
      </c>
      <c r="P1809" s="75" t="s">
        <v>7</v>
      </c>
      <c r="Q1809" s="77" t="s">
        <v>38</v>
      </c>
      <c r="R1809" s="77" t="s">
        <v>60</v>
      </c>
    </row>
    <row r="1810" spans="1:18" ht="21.75">
      <c r="A1810" s="89" t="s">
        <v>1667</v>
      </c>
      <c r="B1810" s="89"/>
      <c r="C1810" s="89"/>
      <c r="D1810" s="90"/>
      <c r="E1810" s="91"/>
      <c r="F1810" s="91"/>
      <c r="G1810" s="91"/>
      <c r="H1810" s="92"/>
      <c r="I1810" s="89"/>
      <c r="J1810" s="89"/>
      <c r="K1810" s="91"/>
      <c r="L1810" s="94" t="s">
        <v>16</v>
      </c>
      <c r="M1810" s="95" t="s">
        <v>1592</v>
      </c>
      <c r="N1810" s="95" t="s">
        <v>18</v>
      </c>
      <c r="O1810" s="95" t="s">
        <v>416</v>
      </c>
      <c r="P1810" s="95" t="s">
        <v>120</v>
      </c>
      <c r="Q1810" s="94" t="s">
        <v>26</v>
      </c>
      <c r="R1810" s="94" t="s">
        <v>41</v>
      </c>
    </row>
    <row r="1811" spans="1:18" ht="21.75">
      <c r="A1811" s="74">
        <v>641</v>
      </c>
      <c r="B1811" s="75" t="s">
        <v>1581</v>
      </c>
      <c r="C1811" s="75" t="s">
        <v>96</v>
      </c>
      <c r="D1811" s="71">
        <v>38869</v>
      </c>
      <c r="E1811" s="76">
        <v>38817</v>
      </c>
      <c r="F1811" s="72"/>
      <c r="G1811" s="72"/>
      <c r="H1811" s="73"/>
      <c r="I1811" s="75" t="s">
        <v>58</v>
      </c>
      <c r="J1811" s="75" t="s">
        <v>1152</v>
      </c>
      <c r="K1811" s="76">
        <v>50314</v>
      </c>
      <c r="L1811" s="77" t="s">
        <v>10</v>
      </c>
      <c r="M1811" s="75" t="s">
        <v>125</v>
      </c>
      <c r="N1811" s="75" t="s">
        <v>126</v>
      </c>
      <c r="O1811" s="75" t="s">
        <v>127</v>
      </c>
      <c r="P1811" s="75" t="s">
        <v>7</v>
      </c>
      <c r="Q1811" s="77" t="s">
        <v>9</v>
      </c>
      <c r="R1811" s="77" t="s">
        <v>78</v>
      </c>
    </row>
    <row r="1812" spans="1:18" ht="21.75">
      <c r="A1812" s="89" t="s">
        <v>1667</v>
      </c>
      <c r="B1812" s="89"/>
      <c r="C1812" s="89"/>
      <c r="D1812" s="90"/>
      <c r="E1812" s="91"/>
      <c r="F1812" s="91"/>
      <c r="G1812" s="91"/>
      <c r="H1812" s="92"/>
      <c r="I1812" s="89"/>
      <c r="J1812" s="89"/>
      <c r="K1812" s="91"/>
      <c r="L1812" s="94" t="s">
        <v>16</v>
      </c>
      <c r="M1812" s="95" t="s">
        <v>1582</v>
      </c>
      <c r="N1812" s="95" t="s">
        <v>1368</v>
      </c>
      <c r="O1812" s="95" t="s">
        <v>1583</v>
      </c>
      <c r="P1812" s="95" t="s">
        <v>1369</v>
      </c>
      <c r="Q1812" s="94" t="s">
        <v>26</v>
      </c>
      <c r="R1812" s="94" t="s">
        <v>194</v>
      </c>
    </row>
    <row r="1813" spans="1:18" ht="21.75">
      <c r="A1813" s="74">
        <v>642</v>
      </c>
      <c r="B1813" s="75" t="s">
        <v>1584</v>
      </c>
      <c r="C1813" s="75" t="s">
        <v>96</v>
      </c>
      <c r="D1813" s="71">
        <v>39603</v>
      </c>
      <c r="E1813" s="76">
        <v>39603</v>
      </c>
      <c r="F1813" s="72"/>
      <c r="G1813" s="72"/>
      <c r="H1813" s="73"/>
      <c r="I1813" s="75" t="s">
        <v>58</v>
      </c>
      <c r="J1813" s="75" t="s">
        <v>837</v>
      </c>
      <c r="K1813" s="76">
        <v>51775</v>
      </c>
      <c r="L1813" s="77" t="s">
        <v>10</v>
      </c>
      <c r="M1813" s="75" t="s">
        <v>1585</v>
      </c>
      <c r="N1813" s="75" t="s">
        <v>1903</v>
      </c>
      <c r="O1813" s="75" t="s">
        <v>1586</v>
      </c>
      <c r="P1813" s="75" t="s">
        <v>1587</v>
      </c>
      <c r="Q1813" s="77" t="s">
        <v>59</v>
      </c>
      <c r="R1813" s="77" t="s">
        <v>38</v>
      </c>
    </row>
    <row r="1814" spans="1:18" ht="21.75">
      <c r="A1814" s="89" t="s">
        <v>1667</v>
      </c>
      <c r="B1814" s="89"/>
      <c r="C1814" s="89"/>
      <c r="D1814" s="90"/>
      <c r="E1814" s="91"/>
      <c r="F1814" s="91"/>
      <c r="G1814" s="91"/>
      <c r="H1814" s="92"/>
      <c r="I1814" s="89"/>
      <c r="J1814" s="89"/>
      <c r="K1814" s="91"/>
      <c r="L1814" s="94" t="s">
        <v>16</v>
      </c>
      <c r="M1814" s="95" t="s">
        <v>1541</v>
      </c>
      <c r="N1814" s="95" t="s">
        <v>1057</v>
      </c>
      <c r="O1814" s="95" t="s">
        <v>1500</v>
      </c>
      <c r="P1814" s="95" t="s">
        <v>7</v>
      </c>
      <c r="Q1814" s="94" t="s">
        <v>8</v>
      </c>
      <c r="R1814" s="94" t="s">
        <v>27</v>
      </c>
    </row>
    <row r="1815" spans="1:18" ht="21.75">
      <c r="A1815" s="74">
        <v>643</v>
      </c>
      <c r="B1815" s="75" t="s">
        <v>1588</v>
      </c>
      <c r="C1815" s="75" t="s">
        <v>96</v>
      </c>
      <c r="D1815" s="71">
        <v>39602</v>
      </c>
      <c r="E1815" s="76">
        <v>39602</v>
      </c>
      <c r="F1815" s="72"/>
      <c r="G1815" s="72"/>
      <c r="H1815" s="73"/>
      <c r="I1815" s="75" t="s">
        <v>58</v>
      </c>
      <c r="J1815" s="70"/>
      <c r="K1815" s="76">
        <v>51044</v>
      </c>
      <c r="L1815" s="77" t="s">
        <v>10</v>
      </c>
      <c r="M1815" s="75" t="s">
        <v>1589</v>
      </c>
      <c r="N1815" s="75" t="s">
        <v>1366</v>
      </c>
      <c r="O1815" s="75" t="s">
        <v>1590</v>
      </c>
      <c r="P1815" s="75" t="s">
        <v>257</v>
      </c>
      <c r="Q1815" s="77" t="s">
        <v>41</v>
      </c>
      <c r="R1815" s="77" t="s">
        <v>121</v>
      </c>
    </row>
    <row r="1816" spans="1:18" ht="21.75">
      <c r="A1816" s="89" t="s">
        <v>1667</v>
      </c>
      <c r="B1816" s="89"/>
      <c r="C1816" s="89"/>
      <c r="D1816" s="90"/>
      <c r="E1816" s="91"/>
      <c r="F1816" s="91"/>
      <c r="G1816" s="91"/>
      <c r="H1816" s="92"/>
      <c r="I1816" s="89"/>
      <c r="J1816" s="89"/>
      <c r="K1816" s="91"/>
      <c r="L1816" s="94" t="s">
        <v>16</v>
      </c>
      <c r="M1816" s="95" t="s">
        <v>1541</v>
      </c>
      <c r="N1816" s="95" t="s">
        <v>1057</v>
      </c>
      <c r="O1816" s="95" t="s">
        <v>1500</v>
      </c>
      <c r="P1816" s="95" t="s">
        <v>7</v>
      </c>
      <c r="Q1816" s="94" t="s">
        <v>83</v>
      </c>
      <c r="R1816" s="94" t="s">
        <v>41</v>
      </c>
    </row>
    <row r="1817" spans="1:18" ht="21.75">
      <c r="A1817" s="74">
        <v>644</v>
      </c>
      <c r="B1817" s="75" t="s">
        <v>1591</v>
      </c>
      <c r="C1817" s="75" t="s">
        <v>96</v>
      </c>
      <c r="D1817" s="71">
        <v>42044</v>
      </c>
      <c r="E1817" s="76">
        <v>42044</v>
      </c>
      <c r="F1817" s="72"/>
      <c r="G1817" s="72"/>
      <c r="H1817" s="73"/>
      <c r="I1817" s="75" t="s">
        <v>58</v>
      </c>
      <c r="J1817" s="75" t="s">
        <v>131</v>
      </c>
      <c r="K1817" s="76">
        <v>51044</v>
      </c>
      <c r="L1817" s="77" t="s">
        <v>10</v>
      </c>
      <c r="M1817" s="75" t="s">
        <v>1365</v>
      </c>
      <c r="N1817" s="75" t="s">
        <v>1366</v>
      </c>
      <c r="O1817" s="75" t="s">
        <v>1367</v>
      </c>
      <c r="P1817" s="75" t="s">
        <v>7</v>
      </c>
      <c r="Q1817" s="77" t="s">
        <v>167</v>
      </c>
      <c r="R1817" s="77" t="s">
        <v>117</v>
      </c>
    </row>
    <row r="1818" spans="1:18" ht="21.75">
      <c r="A1818" s="70"/>
      <c r="B1818" s="70"/>
      <c r="C1818" s="70"/>
      <c r="D1818" s="71"/>
      <c r="E1818" s="72"/>
      <c r="F1818" s="72"/>
      <c r="G1818" s="72"/>
      <c r="H1818" s="73"/>
      <c r="I1818" s="70"/>
      <c r="J1818" s="70"/>
      <c r="K1818" s="72"/>
      <c r="L1818" s="77" t="s">
        <v>10</v>
      </c>
      <c r="M1818" s="75" t="s">
        <v>1665</v>
      </c>
      <c r="N1818" s="75" t="s">
        <v>202</v>
      </c>
      <c r="O1818" s="70"/>
      <c r="P1818" s="75" t="s">
        <v>85</v>
      </c>
      <c r="Q1818" s="77" t="s">
        <v>9</v>
      </c>
      <c r="R1818" s="77" t="s">
        <v>78</v>
      </c>
    </row>
    <row r="1819" spans="1:18" ht="21.75">
      <c r="A1819" s="79"/>
      <c r="B1819" s="79"/>
      <c r="C1819" s="79"/>
      <c r="D1819" s="80"/>
      <c r="E1819" s="81"/>
      <c r="F1819" s="81"/>
      <c r="G1819" s="81"/>
      <c r="H1819" s="82"/>
      <c r="I1819" s="79"/>
      <c r="J1819" s="79"/>
      <c r="K1819" s="81"/>
      <c r="L1819" s="83" t="s">
        <v>16</v>
      </c>
      <c r="M1819" s="84" t="s">
        <v>1657</v>
      </c>
      <c r="N1819" s="84" t="s">
        <v>206</v>
      </c>
      <c r="O1819" s="79"/>
      <c r="P1819" s="84" t="s">
        <v>7</v>
      </c>
      <c r="Q1819" s="83" t="s">
        <v>40</v>
      </c>
      <c r="R1819" s="83" t="s">
        <v>27</v>
      </c>
    </row>
    <row r="1820" spans="1:18" ht="24">
      <c r="A1820" s="97" t="s">
        <v>1593</v>
      </c>
      <c r="B1820" s="137"/>
      <c r="C1820" s="137"/>
      <c r="D1820" s="138"/>
      <c r="E1820" s="139"/>
      <c r="F1820" s="139"/>
      <c r="G1820" s="139"/>
      <c r="H1820" s="140"/>
      <c r="I1820" s="137"/>
      <c r="J1820" s="137"/>
      <c r="K1820" s="139"/>
      <c r="L1820" s="141"/>
      <c r="M1820" s="142"/>
      <c r="N1820" s="142"/>
      <c r="O1820" s="137"/>
      <c r="P1820" s="142"/>
      <c r="Q1820" s="141"/>
      <c r="R1820" s="141"/>
    </row>
    <row r="1821" spans="1:18" ht="21.75">
      <c r="A1821" s="74">
        <v>645</v>
      </c>
      <c r="B1821" s="75" t="s">
        <v>2564</v>
      </c>
      <c r="C1821" s="75" t="s">
        <v>1</v>
      </c>
      <c r="D1821" s="71">
        <v>42234</v>
      </c>
      <c r="E1821" s="76">
        <v>42234</v>
      </c>
      <c r="F1821" s="72"/>
      <c r="G1821" s="72">
        <v>44791</v>
      </c>
      <c r="H1821" s="73"/>
      <c r="I1821" s="75" t="s">
        <v>58</v>
      </c>
      <c r="J1821" s="70"/>
      <c r="K1821" s="76">
        <v>45156</v>
      </c>
      <c r="L1821" s="77" t="s">
        <v>3</v>
      </c>
      <c r="M1821" s="75" t="s">
        <v>1612</v>
      </c>
      <c r="N1821" s="75" t="s">
        <v>1884</v>
      </c>
      <c r="O1821" s="75" t="s">
        <v>1613</v>
      </c>
      <c r="P1821" s="75" t="s">
        <v>414</v>
      </c>
      <c r="Q1821" s="77" t="s">
        <v>59</v>
      </c>
      <c r="R1821" s="77" t="s">
        <v>167</v>
      </c>
    </row>
    <row r="1822" spans="1:18" ht="21.75">
      <c r="A1822" s="70" t="s">
        <v>1667</v>
      </c>
      <c r="B1822" s="70"/>
      <c r="C1822" s="70"/>
      <c r="D1822" s="71"/>
      <c r="E1822" s="72"/>
      <c r="F1822" s="72"/>
      <c r="G1822" s="72"/>
      <c r="H1822" s="73"/>
      <c r="I1822" s="70"/>
      <c r="J1822" s="70"/>
      <c r="K1822" s="72"/>
      <c r="L1822" s="77" t="s">
        <v>10</v>
      </c>
      <c r="M1822" s="75" t="s">
        <v>1861</v>
      </c>
      <c r="N1822" s="75" t="s">
        <v>272</v>
      </c>
      <c r="O1822" s="75" t="s">
        <v>1862</v>
      </c>
      <c r="P1822" s="75" t="s">
        <v>120</v>
      </c>
      <c r="Q1822" s="77" t="s">
        <v>73</v>
      </c>
      <c r="R1822" s="77" t="s">
        <v>495</v>
      </c>
    </row>
    <row r="1823" spans="1:18" ht="21.75">
      <c r="A1823" s="70" t="s">
        <v>1667</v>
      </c>
      <c r="B1823" s="70"/>
      <c r="C1823" s="70"/>
      <c r="D1823" s="71"/>
      <c r="E1823" s="72"/>
      <c r="F1823" s="72"/>
      <c r="G1823" s="72"/>
      <c r="H1823" s="73"/>
      <c r="I1823" s="70"/>
      <c r="J1823" s="70"/>
      <c r="K1823" s="72"/>
      <c r="L1823" s="77" t="s">
        <v>10</v>
      </c>
      <c r="M1823" s="75" t="s">
        <v>1614</v>
      </c>
      <c r="N1823" s="75" t="s">
        <v>2465</v>
      </c>
      <c r="O1823" s="75" t="s">
        <v>1615</v>
      </c>
      <c r="P1823" s="75" t="s">
        <v>1616</v>
      </c>
      <c r="Q1823" s="77" t="s">
        <v>194</v>
      </c>
      <c r="R1823" s="77" t="s">
        <v>78</v>
      </c>
    </row>
    <row r="1824" spans="1:18" ht="21.75">
      <c r="A1824" s="70" t="s">
        <v>1667</v>
      </c>
      <c r="B1824" s="70"/>
      <c r="C1824" s="70"/>
      <c r="D1824" s="71"/>
      <c r="E1824" s="72"/>
      <c r="F1824" s="72"/>
      <c r="G1824" s="72"/>
      <c r="H1824" s="73"/>
      <c r="I1824" s="70"/>
      <c r="J1824" s="70"/>
      <c r="K1824" s="72"/>
      <c r="L1824" s="77" t="s">
        <v>10</v>
      </c>
      <c r="M1824" s="75" t="s">
        <v>1617</v>
      </c>
      <c r="N1824" s="75" t="s">
        <v>11</v>
      </c>
      <c r="O1824" s="75" t="s">
        <v>1615</v>
      </c>
      <c r="P1824" s="75" t="s">
        <v>1618</v>
      </c>
      <c r="Q1824" s="77" t="s">
        <v>27</v>
      </c>
      <c r="R1824" s="77" t="s">
        <v>194</v>
      </c>
    </row>
    <row r="1825" spans="1:18" ht="21.75">
      <c r="A1825" s="89" t="s">
        <v>1667</v>
      </c>
      <c r="B1825" s="89"/>
      <c r="C1825" s="89"/>
      <c r="D1825" s="90"/>
      <c r="E1825" s="91"/>
      <c r="F1825" s="91"/>
      <c r="G1825" s="91"/>
      <c r="H1825" s="92"/>
      <c r="I1825" s="89"/>
      <c r="J1825" s="89"/>
      <c r="K1825" s="91"/>
      <c r="L1825" s="94" t="s">
        <v>16</v>
      </c>
      <c r="M1825" s="95" t="s">
        <v>1619</v>
      </c>
      <c r="N1825" s="95" t="s">
        <v>762</v>
      </c>
      <c r="O1825" s="95" t="s">
        <v>1615</v>
      </c>
      <c r="P1825" s="95" t="s">
        <v>1618</v>
      </c>
      <c r="Q1825" s="94" t="s">
        <v>8</v>
      </c>
      <c r="R1825" s="94" t="s">
        <v>27</v>
      </c>
    </row>
    <row r="1826" spans="1:18" ht="21.75">
      <c r="A1826" s="74">
        <v>646</v>
      </c>
      <c r="B1826" s="75" t="s">
        <v>2464</v>
      </c>
      <c r="C1826" s="75" t="s">
        <v>1</v>
      </c>
      <c r="D1826" s="71">
        <v>41737</v>
      </c>
      <c r="E1826" s="76">
        <v>41737</v>
      </c>
      <c r="F1826" s="76">
        <v>42516</v>
      </c>
      <c r="G1826" s="76">
        <v>44235</v>
      </c>
      <c r="H1826" s="73"/>
      <c r="I1826" s="75" t="s">
        <v>58</v>
      </c>
      <c r="J1826" s="70"/>
      <c r="K1826" s="76">
        <v>51410</v>
      </c>
      <c r="L1826" s="77" t="s">
        <v>3</v>
      </c>
      <c r="M1826" s="75" t="s">
        <v>1624</v>
      </c>
      <c r="N1826" s="75" t="s">
        <v>270</v>
      </c>
      <c r="O1826" s="75" t="s">
        <v>316</v>
      </c>
      <c r="P1826" s="75" t="s">
        <v>31</v>
      </c>
      <c r="Q1826" s="77" t="s">
        <v>38</v>
      </c>
      <c r="R1826" s="77" t="s">
        <v>73</v>
      </c>
    </row>
    <row r="1827" spans="1:18" ht="21.75">
      <c r="A1827" s="70" t="s">
        <v>1667</v>
      </c>
      <c r="B1827" s="70"/>
      <c r="C1827" s="70"/>
      <c r="D1827" s="71"/>
      <c r="E1827" s="72"/>
      <c r="F1827" s="72"/>
      <c r="G1827" s="72"/>
      <c r="H1827" s="73"/>
      <c r="I1827" s="70"/>
      <c r="J1827" s="70"/>
      <c r="K1827" s="72"/>
      <c r="L1827" s="77" t="s">
        <v>10</v>
      </c>
      <c r="M1827" s="75" t="s">
        <v>934</v>
      </c>
      <c r="N1827" s="75" t="s">
        <v>272</v>
      </c>
      <c r="O1827" s="75" t="s">
        <v>316</v>
      </c>
      <c r="P1827" s="75" t="s">
        <v>31</v>
      </c>
      <c r="Q1827" s="77" t="s">
        <v>194</v>
      </c>
      <c r="R1827" s="77" t="s">
        <v>59</v>
      </c>
    </row>
    <row r="1828" spans="1:18" ht="21.75">
      <c r="A1828" s="89" t="s">
        <v>1667</v>
      </c>
      <c r="B1828" s="89"/>
      <c r="C1828" s="89"/>
      <c r="D1828" s="90"/>
      <c r="E1828" s="91"/>
      <c r="F1828" s="91"/>
      <c r="G1828" s="91"/>
      <c r="H1828" s="92"/>
      <c r="I1828" s="89"/>
      <c r="J1828" s="89"/>
      <c r="K1828" s="91"/>
      <c r="L1828" s="94" t="s">
        <v>16</v>
      </c>
      <c r="M1828" s="95" t="s">
        <v>1625</v>
      </c>
      <c r="N1828" s="95" t="s">
        <v>233</v>
      </c>
      <c r="O1828" s="95" t="s">
        <v>1626</v>
      </c>
      <c r="P1828" s="95" t="s">
        <v>248</v>
      </c>
      <c r="Q1828" s="94" t="s">
        <v>64</v>
      </c>
      <c r="R1828" s="94" t="s">
        <v>194</v>
      </c>
    </row>
    <row r="1829" spans="1:18" ht="21.75">
      <c r="A1829" s="74">
        <v>647</v>
      </c>
      <c r="B1829" s="75" t="s">
        <v>1715</v>
      </c>
      <c r="C1829" s="75" t="s">
        <v>1</v>
      </c>
      <c r="D1829" s="71">
        <v>41306</v>
      </c>
      <c r="E1829" s="76">
        <v>41306</v>
      </c>
      <c r="F1829" s="76">
        <v>41673</v>
      </c>
      <c r="G1829" s="76">
        <v>42262</v>
      </c>
      <c r="H1829" s="73"/>
      <c r="I1829" s="75" t="s">
        <v>58</v>
      </c>
      <c r="J1829" s="70"/>
      <c r="K1829" s="76">
        <v>51044</v>
      </c>
      <c r="L1829" s="77" t="s">
        <v>3</v>
      </c>
      <c r="M1829" s="75" t="s">
        <v>1253</v>
      </c>
      <c r="N1829" s="75" t="s">
        <v>270</v>
      </c>
      <c r="O1829" s="75" t="s">
        <v>824</v>
      </c>
      <c r="P1829" s="75" t="s">
        <v>7</v>
      </c>
      <c r="Q1829" s="77" t="s">
        <v>99</v>
      </c>
      <c r="R1829" s="77" t="s">
        <v>60</v>
      </c>
    </row>
    <row r="1830" spans="1:18" ht="21.75">
      <c r="A1830" s="70" t="s">
        <v>1667</v>
      </c>
      <c r="B1830" s="70"/>
      <c r="C1830" s="70"/>
      <c r="D1830" s="71"/>
      <c r="E1830" s="72"/>
      <c r="F1830" s="72"/>
      <c r="G1830" s="72"/>
      <c r="H1830" s="73"/>
      <c r="I1830" s="70"/>
      <c r="J1830" s="70"/>
      <c r="K1830" s="72"/>
      <c r="L1830" s="77" t="s">
        <v>10</v>
      </c>
      <c r="M1830" s="75" t="s">
        <v>823</v>
      </c>
      <c r="N1830" s="75" t="s">
        <v>272</v>
      </c>
      <c r="O1830" s="75" t="s">
        <v>824</v>
      </c>
      <c r="P1830" s="75" t="s">
        <v>7</v>
      </c>
      <c r="Q1830" s="77" t="s">
        <v>194</v>
      </c>
      <c r="R1830" s="77" t="s">
        <v>38</v>
      </c>
    </row>
    <row r="1831" spans="1:18" ht="21.75">
      <c r="A1831" s="89" t="s">
        <v>1667</v>
      </c>
      <c r="B1831" s="89"/>
      <c r="C1831" s="89"/>
      <c r="D1831" s="90"/>
      <c r="E1831" s="91"/>
      <c r="F1831" s="91"/>
      <c r="G1831" s="91"/>
      <c r="H1831" s="92"/>
      <c r="I1831" s="89"/>
      <c r="J1831" s="89"/>
      <c r="K1831" s="91"/>
      <c r="L1831" s="94" t="s">
        <v>16</v>
      </c>
      <c r="M1831" s="95" t="s">
        <v>1606</v>
      </c>
      <c r="N1831" s="95" t="s">
        <v>233</v>
      </c>
      <c r="O1831" s="95" t="s">
        <v>271</v>
      </c>
      <c r="P1831" s="95" t="s">
        <v>7</v>
      </c>
      <c r="Q1831" s="94" t="s">
        <v>40</v>
      </c>
      <c r="R1831" s="94" t="s">
        <v>27</v>
      </c>
    </row>
    <row r="1832" spans="1:18" ht="21.75">
      <c r="A1832" s="74">
        <v>648</v>
      </c>
      <c r="B1832" s="75" t="s">
        <v>2212</v>
      </c>
      <c r="C1832" s="75" t="s">
        <v>1</v>
      </c>
      <c r="D1832" s="71">
        <v>40707</v>
      </c>
      <c r="E1832" s="76">
        <v>40707</v>
      </c>
      <c r="F1832" s="76">
        <v>41626</v>
      </c>
      <c r="G1832" s="76">
        <v>43483</v>
      </c>
      <c r="H1832" s="73"/>
      <c r="I1832" s="75" t="s">
        <v>58</v>
      </c>
      <c r="J1832" s="70"/>
      <c r="K1832" s="76">
        <v>52505</v>
      </c>
      <c r="L1832" s="77" t="s">
        <v>3</v>
      </c>
      <c r="M1832" s="75" t="s">
        <v>747</v>
      </c>
      <c r="N1832" s="75" t="s">
        <v>1884</v>
      </c>
      <c r="O1832" s="75" t="s">
        <v>748</v>
      </c>
      <c r="P1832" s="75" t="s">
        <v>1607</v>
      </c>
      <c r="Q1832" s="77" t="s">
        <v>121</v>
      </c>
      <c r="R1832" s="77" t="s">
        <v>60</v>
      </c>
    </row>
    <row r="1833" spans="1:18" ht="21.75">
      <c r="A1833" s="70" t="s">
        <v>1667</v>
      </c>
      <c r="B1833" s="70"/>
      <c r="C1833" s="70"/>
      <c r="D1833" s="71"/>
      <c r="E1833" s="72"/>
      <c r="F1833" s="72"/>
      <c r="G1833" s="72"/>
      <c r="H1833" s="73"/>
      <c r="I1833" s="70"/>
      <c r="J1833" s="70"/>
      <c r="K1833" s="72"/>
      <c r="L1833" s="77" t="s">
        <v>10</v>
      </c>
      <c r="M1833" s="75" t="s">
        <v>740</v>
      </c>
      <c r="N1833" s="75" t="s">
        <v>29</v>
      </c>
      <c r="O1833" s="75" t="s">
        <v>605</v>
      </c>
      <c r="P1833" s="75" t="s">
        <v>7</v>
      </c>
      <c r="Q1833" s="77" t="s">
        <v>78</v>
      </c>
      <c r="R1833" s="77" t="s">
        <v>121</v>
      </c>
    </row>
    <row r="1834" spans="1:18" ht="21.75">
      <c r="A1834" s="89" t="s">
        <v>1667</v>
      </c>
      <c r="B1834" s="89"/>
      <c r="C1834" s="89"/>
      <c r="D1834" s="90"/>
      <c r="E1834" s="91"/>
      <c r="F1834" s="91"/>
      <c r="G1834" s="91"/>
      <c r="H1834" s="92"/>
      <c r="I1834" s="89"/>
      <c r="J1834" s="89"/>
      <c r="K1834" s="91"/>
      <c r="L1834" s="94" t="s">
        <v>16</v>
      </c>
      <c r="M1834" s="95" t="s">
        <v>604</v>
      </c>
      <c r="N1834" s="75" t="s">
        <v>18</v>
      </c>
      <c r="O1834" s="75" t="s">
        <v>605</v>
      </c>
      <c r="P1834" s="75" t="s">
        <v>7</v>
      </c>
      <c r="Q1834" s="77" t="s">
        <v>64</v>
      </c>
      <c r="R1834" s="94" t="s">
        <v>78</v>
      </c>
    </row>
    <row r="1835" spans="1:18" ht="21.75">
      <c r="A1835" s="74">
        <v>649</v>
      </c>
      <c r="B1835" s="75" t="s">
        <v>880</v>
      </c>
      <c r="C1835" s="75" t="s">
        <v>1</v>
      </c>
      <c r="D1835" s="316">
        <v>44866</v>
      </c>
      <c r="E1835" s="316">
        <v>44866</v>
      </c>
      <c r="F1835" s="76">
        <v>37937</v>
      </c>
      <c r="G1835" s="76">
        <v>40021</v>
      </c>
      <c r="H1835" s="73"/>
      <c r="I1835" s="75" t="s">
        <v>58</v>
      </c>
      <c r="J1835" s="70"/>
      <c r="K1835" s="76">
        <v>44835</v>
      </c>
      <c r="L1835" s="77" t="s">
        <v>10</v>
      </c>
      <c r="M1835" s="75" t="s">
        <v>881</v>
      </c>
      <c r="N1835" s="75" t="s">
        <v>882</v>
      </c>
      <c r="O1835" s="75" t="s">
        <v>883</v>
      </c>
      <c r="P1835" s="75" t="s">
        <v>157</v>
      </c>
      <c r="Q1835" s="77" t="s">
        <v>46</v>
      </c>
      <c r="R1835" s="77" t="s">
        <v>79</v>
      </c>
    </row>
    <row r="1836" spans="1:18" ht="21.75">
      <c r="A1836" s="70" t="s">
        <v>1667</v>
      </c>
      <c r="B1836" s="70"/>
      <c r="C1836" s="70"/>
      <c r="D1836" s="71"/>
      <c r="E1836" s="72"/>
      <c r="F1836" s="72"/>
      <c r="G1836" s="72"/>
      <c r="H1836" s="73"/>
      <c r="I1836" s="70"/>
      <c r="J1836" s="70"/>
      <c r="K1836" s="72"/>
      <c r="L1836" s="77" t="s">
        <v>10</v>
      </c>
      <c r="M1836" s="75" t="s">
        <v>884</v>
      </c>
      <c r="N1836" s="75" t="s">
        <v>272</v>
      </c>
      <c r="O1836" s="75" t="s">
        <v>885</v>
      </c>
      <c r="P1836" s="75" t="s">
        <v>106</v>
      </c>
      <c r="Q1836" s="77" t="s">
        <v>32</v>
      </c>
      <c r="R1836" s="77" t="s">
        <v>76</v>
      </c>
    </row>
    <row r="1837" spans="1:18" ht="21.75">
      <c r="A1837" s="89" t="s">
        <v>1667</v>
      </c>
      <c r="B1837" s="89"/>
      <c r="C1837" s="89"/>
      <c r="D1837" s="90"/>
      <c r="E1837" s="91"/>
      <c r="F1837" s="91"/>
      <c r="G1837" s="91"/>
      <c r="H1837" s="92"/>
      <c r="I1837" s="89"/>
      <c r="J1837" s="89"/>
      <c r="K1837" s="91"/>
      <c r="L1837" s="94" t="s">
        <v>16</v>
      </c>
      <c r="M1837" s="95" t="s">
        <v>1628</v>
      </c>
      <c r="N1837" s="95" t="s">
        <v>275</v>
      </c>
      <c r="O1837" s="95" t="s">
        <v>234</v>
      </c>
      <c r="P1837" s="95" t="s">
        <v>200</v>
      </c>
      <c r="Q1837" s="94" t="s">
        <v>101</v>
      </c>
      <c r="R1837" s="94" t="s">
        <v>57</v>
      </c>
    </row>
    <row r="1838" spans="1:18" ht="21.75">
      <c r="A1838" s="74">
        <v>650</v>
      </c>
      <c r="B1838" s="75" t="s">
        <v>2293</v>
      </c>
      <c r="C1838" s="75" t="s">
        <v>35</v>
      </c>
      <c r="D1838" s="71">
        <v>40813</v>
      </c>
      <c r="E1838" s="76">
        <v>40813</v>
      </c>
      <c r="F1838" s="76">
        <v>42975</v>
      </c>
      <c r="G1838" s="72"/>
      <c r="H1838" s="73"/>
      <c r="I1838" s="75" t="s">
        <v>58</v>
      </c>
      <c r="J1838" s="70"/>
      <c r="K1838" s="76">
        <v>52505</v>
      </c>
      <c r="L1838" s="77" t="s">
        <v>3</v>
      </c>
      <c r="M1838" s="75" t="s">
        <v>2294</v>
      </c>
      <c r="N1838" s="75" t="s">
        <v>88</v>
      </c>
      <c r="O1838" s="75" t="s">
        <v>824</v>
      </c>
      <c r="P1838" s="75" t="s">
        <v>7</v>
      </c>
      <c r="Q1838" s="77" t="s">
        <v>73</v>
      </c>
      <c r="R1838" s="77" t="s">
        <v>2360</v>
      </c>
    </row>
    <row r="1839" spans="1:18" ht="21.75">
      <c r="A1839" s="70" t="s">
        <v>1667</v>
      </c>
      <c r="B1839" s="70"/>
      <c r="C1839" s="70"/>
      <c r="D1839" s="71"/>
      <c r="E1839" s="72"/>
      <c r="F1839" s="72"/>
      <c r="G1839" s="72"/>
      <c r="H1839" s="73"/>
      <c r="I1839" s="70"/>
      <c r="J1839" s="70"/>
      <c r="K1839" s="72"/>
      <c r="L1839" s="77" t="s">
        <v>10</v>
      </c>
      <c r="M1839" s="75" t="s">
        <v>823</v>
      </c>
      <c r="N1839" s="75" t="s">
        <v>272</v>
      </c>
      <c r="O1839" s="75" t="s">
        <v>824</v>
      </c>
      <c r="P1839" s="75" t="s">
        <v>7</v>
      </c>
      <c r="Q1839" s="77" t="s">
        <v>78</v>
      </c>
      <c r="R1839" s="77" t="s">
        <v>99</v>
      </c>
    </row>
    <row r="1840" spans="1:18" ht="21.75">
      <c r="A1840" s="89" t="s">
        <v>1667</v>
      </c>
      <c r="B1840" s="89"/>
      <c r="C1840" s="89"/>
      <c r="D1840" s="90"/>
      <c r="E1840" s="91"/>
      <c r="F1840" s="91"/>
      <c r="G1840" s="91"/>
      <c r="H1840" s="92"/>
      <c r="I1840" s="89"/>
      <c r="J1840" s="89"/>
      <c r="K1840" s="91"/>
      <c r="L1840" s="94" t="s">
        <v>16</v>
      </c>
      <c r="M1840" s="95" t="s">
        <v>679</v>
      </c>
      <c r="N1840" s="95" t="s">
        <v>233</v>
      </c>
      <c r="O1840" s="95" t="s">
        <v>680</v>
      </c>
      <c r="P1840" s="95" t="s">
        <v>1279</v>
      </c>
      <c r="Q1840" s="94" t="s">
        <v>64</v>
      </c>
      <c r="R1840" s="94" t="s">
        <v>78</v>
      </c>
    </row>
    <row r="1841" spans="1:18" ht="21.75">
      <c r="A1841" s="74">
        <v>651</v>
      </c>
      <c r="B1841" s="75" t="s">
        <v>2021</v>
      </c>
      <c r="C1841" s="75" t="s">
        <v>35</v>
      </c>
      <c r="D1841" s="71">
        <v>42102</v>
      </c>
      <c r="E1841" s="76">
        <v>42102</v>
      </c>
      <c r="F1841" s="76">
        <v>42958</v>
      </c>
      <c r="G1841" s="72"/>
      <c r="H1841" s="73"/>
      <c r="I1841" s="75" t="s">
        <v>58</v>
      </c>
      <c r="J1841" s="70"/>
      <c r="K1841" s="76">
        <v>52871</v>
      </c>
      <c r="L1841" s="77" t="s">
        <v>3</v>
      </c>
      <c r="M1841" s="75" t="s">
        <v>1620</v>
      </c>
      <c r="N1841" s="75" t="s">
        <v>88</v>
      </c>
      <c r="O1841" s="75" t="s">
        <v>1621</v>
      </c>
      <c r="P1841" s="75" t="s">
        <v>20</v>
      </c>
      <c r="Q1841" s="77" t="s">
        <v>99</v>
      </c>
      <c r="R1841" s="77" t="s">
        <v>109</v>
      </c>
    </row>
    <row r="1842" spans="1:18" ht="21.75">
      <c r="A1842" s="70" t="s">
        <v>1667</v>
      </c>
      <c r="B1842" s="70"/>
      <c r="C1842" s="70"/>
      <c r="D1842" s="71"/>
      <c r="E1842" s="72"/>
      <c r="F1842" s="72"/>
      <c r="G1842" s="72"/>
      <c r="H1842" s="73"/>
      <c r="I1842" s="70"/>
      <c r="J1842" s="70"/>
      <c r="K1842" s="72"/>
      <c r="L1842" s="77" t="s">
        <v>10</v>
      </c>
      <c r="M1842" s="75" t="s">
        <v>1622</v>
      </c>
      <c r="N1842" s="75" t="s">
        <v>29</v>
      </c>
      <c r="O1842" s="75" t="s">
        <v>1623</v>
      </c>
      <c r="P1842" s="75" t="s">
        <v>20</v>
      </c>
      <c r="Q1842" s="77" t="s">
        <v>121</v>
      </c>
      <c r="R1842" s="77" t="s">
        <v>99</v>
      </c>
    </row>
    <row r="1843" spans="1:18" ht="21.75">
      <c r="A1843" s="89" t="s">
        <v>1667</v>
      </c>
      <c r="B1843" s="89"/>
      <c r="C1843" s="89"/>
      <c r="D1843" s="90"/>
      <c r="E1843" s="91"/>
      <c r="F1843" s="91"/>
      <c r="G1843" s="91"/>
      <c r="H1843" s="92"/>
      <c r="I1843" s="89"/>
      <c r="J1843" s="89"/>
      <c r="K1843" s="91"/>
      <c r="L1843" s="94" t="s">
        <v>16</v>
      </c>
      <c r="M1843" s="95" t="s">
        <v>708</v>
      </c>
      <c r="N1843" s="95" t="s">
        <v>18</v>
      </c>
      <c r="O1843" s="95" t="s">
        <v>6</v>
      </c>
      <c r="P1843" s="95" t="s">
        <v>20</v>
      </c>
      <c r="Q1843" s="94" t="s">
        <v>9</v>
      </c>
      <c r="R1843" s="94" t="s">
        <v>121</v>
      </c>
    </row>
    <row r="1844" spans="1:18" ht="21.75">
      <c r="A1844" s="74">
        <v>652</v>
      </c>
      <c r="B1844" s="75" t="s">
        <v>1594</v>
      </c>
      <c r="C1844" s="75" t="s">
        <v>35</v>
      </c>
      <c r="D1844" s="71">
        <v>41939</v>
      </c>
      <c r="E1844" s="76">
        <v>41939</v>
      </c>
      <c r="F1844" s="76">
        <v>39416</v>
      </c>
      <c r="G1844" s="72"/>
      <c r="H1844" s="73"/>
      <c r="I1844" s="75" t="s">
        <v>58</v>
      </c>
      <c r="J1844" s="70"/>
      <c r="K1844" s="76">
        <v>45200</v>
      </c>
      <c r="L1844" s="77" t="s">
        <v>3</v>
      </c>
      <c r="M1844" s="75" t="s">
        <v>1595</v>
      </c>
      <c r="N1844" s="75" t="s">
        <v>88</v>
      </c>
      <c r="O1844" s="75" t="s">
        <v>1596</v>
      </c>
      <c r="P1844" s="75" t="s">
        <v>248</v>
      </c>
      <c r="Q1844" s="77" t="s">
        <v>8</v>
      </c>
      <c r="R1844" s="77" t="s">
        <v>194</v>
      </c>
    </row>
    <row r="1845" spans="1:18" ht="21.75">
      <c r="A1845" s="70" t="s">
        <v>1667</v>
      </c>
      <c r="B1845" s="70"/>
      <c r="C1845" s="70"/>
      <c r="D1845" s="71"/>
      <c r="E1845" s="72"/>
      <c r="F1845" s="72"/>
      <c r="G1845" s="72"/>
      <c r="H1845" s="73"/>
      <c r="I1845" s="70"/>
      <c r="J1845" s="70"/>
      <c r="K1845" s="72"/>
      <c r="L1845" s="77" t="s">
        <v>10</v>
      </c>
      <c r="M1845" s="75" t="s">
        <v>922</v>
      </c>
      <c r="N1845" s="75" t="s">
        <v>29</v>
      </c>
      <c r="O1845" s="75" t="s">
        <v>923</v>
      </c>
      <c r="P1845" s="75" t="s">
        <v>7</v>
      </c>
      <c r="Q1845" s="77" t="s">
        <v>47</v>
      </c>
      <c r="R1845" s="77" t="s">
        <v>54</v>
      </c>
    </row>
    <row r="1846" spans="1:18" ht="21.75">
      <c r="A1846" s="89" t="s">
        <v>1667</v>
      </c>
      <c r="B1846" s="89"/>
      <c r="C1846" s="89"/>
      <c r="D1846" s="90"/>
      <c r="E1846" s="91"/>
      <c r="F1846" s="91"/>
      <c r="G1846" s="91"/>
      <c r="H1846" s="92"/>
      <c r="I1846" s="89"/>
      <c r="J1846" s="89"/>
      <c r="K1846" s="91"/>
      <c r="L1846" s="94" t="s">
        <v>16</v>
      </c>
      <c r="M1846" s="95" t="s">
        <v>2022</v>
      </c>
      <c r="N1846" s="95" t="s">
        <v>275</v>
      </c>
      <c r="O1846" s="95" t="s">
        <v>1597</v>
      </c>
      <c r="P1846" s="95" t="s">
        <v>264</v>
      </c>
      <c r="Q1846" s="94" t="s">
        <v>95</v>
      </c>
      <c r="R1846" s="94" t="s">
        <v>21</v>
      </c>
    </row>
    <row r="1847" spans="1:18" ht="21.75">
      <c r="A1847" s="74">
        <v>653</v>
      </c>
      <c r="B1847" s="75" t="s">
        <v>1598</v>
      </c>
      <c r="C1847" s="75" t="s">
        <v>35</v>
      </c>
      <c r="D1847" s="71">
        <v>33605</v>
      </c>
      <c r="E1847" s="76">
        <v>33605</v>
      </c>
      <c r="F1847" s="76">
        <v>37979</v>
      </c>
      <c r="G1847" s="72"/>
      <c r="H1847" s="73"/>
      <c r="I1847" s="75" t="s">
        <v>58</v>
      </c>
      <c r="J1847" s="70"/>
      <c r="K1847" s="76">
        <v>46296</v>
      </c>
      <c r="L1847" s="77" t="s">
        <v>3</v>
      </c>
      <c r="M1847" s="75" t="s">
        <v>1599</v>
      </c>
      <c r="N1847" s="75" t="s">
        <v>1884</v>
      </c>
      <c r="O1847" s="75" t="s">
        <v>1600</v>
      </c>
      <c r="P1847" s="75" t="s">
        <v>248</v>
      </c>
      <c r="Q1847" s="77" t="s">
        <v>8</v>
      </c>
      <c r="R1847" s="77" t="s">
        <v>9</v>
      </c>
    </row>
    <row r="1848" spans="1:18" ht="21.75">
      <c r="A1848" s="70" t="s">
        <v>1667</v>
      </c>
      <c r="B1848" s="70"/>
      <c r="C1848" s="70"/>
      <c r="D1848" s="71"/>
      <c r="E1848" s="72"/>
      <c r="F1848" s="72"/>
      <c r="G1848" s="72"/>
      <c r="H1848" s="73"/>
      <c r="I1848" s="70"/>
      <c r="J1848" s="70"/>
      <c r="K1848" s="72"/>
      <c r="L1848" s="77" t="s">
        <v>10</v>
      </c>
      <c r="M1848" s="75" t="s">
        <v>896</v>
      </c>
      <c r="N1848" s="75" t="s">
        <v>272</v>
      </c>
      <c r="O1848" s="75" t="s">
        <v>234</v>
      </c>
      <c r="P1848" s="75" t="s">
        <v>7</v>
      </c>
      <c r="Q1848" s="77" t="s">
        <v>76</v>
      </c>
      <c r="R1848" s="77" t="s">
        <v>26</v>
      </c>
    </row>
    <row r="1849" spans="1:18" ht="21.75">
      <c r="A1849" s="70" t="s">
        <v>1667</v>
      </c>
      <c r="B1849" s="70"/>
      <c r="C1849" s="70"/>
      <c r="D1849" s="71"/>
      <c r="E1849" s="72"/>
      <c r="F1849" s="72"/>
      <c r="G1849" s="72"/>
      <c r="H1849" s="73"/>
      <c r="I1849" s="70"/>
      <c r="J1849" s="70"/>
      <c r="K1849" s="72"/>
      <c r="L1849" s="77" t="s">
        <v>10</v>
      </c>
      <c r="M1849" s="75" t="s">
        <v>1601</v>
      </c>
      <c r="N1849" s="75" t="s">
        <v>29</v>
      </c>
      <c r="O1849" s="75" t="s">
        <v>1596</v>
      </c>
      <c r="P1849" s="75" t="s">
        <v>1602</v>
      </c>
      <c r="Q1849" s="77" t="s">
        <v>57</v>
      </c>
      <c r="R1849" s="77" t="s">
        <v>32</v>
      </c>
    </row>
    <row r="1850" spans="1:18" ht="21.75">
      <c r="A1850" s="89" t="s">
        <v>1667</v>
      </c>
      <c r="B1850" s="89"/>
      <c r="C1850" s="89"/>
      <c r="D1850" s="90"/>
      <c r="E1850" s="91"/>
      <c r="F1850" s="91"/>
      <c r="G1850" s="91"/>
      <c r="H1850" s="92"/>
      <c r="I1850" s="89"/>
      <c r="J1850" s="89"/>
      <c r="K1850" s="91"/>
      <c r="L1850" s="94" t="s">
        <v>16</v>
      </c>
      <c r="M1850" s="95" t="s">
        <v>604</v>
      </c>
      <c r="N1850" s="95" t="s">
        <v>18</v>
      </c>
      <c r="O1850" s="95" t="s">
        <v>605</v>
      </c>
      <c r="P1850" s="95" t="s">
        <v>231</v>
      </c>
      <c r="Q1850" s="94" t="s">
        <v>14</v>
      </c>
      <c r="R1850" s="94" t="s">
        <v>57</v>
      </c>
    </row>
    <row r="1851" spans="1:18" ht="21.75">
      <c r="A1851" s="74">
        <v>654</v>
      </c>
      <c r="B1851" s="75" t="s">
        <v>1603</v>
      </c>
      <c r="C1851" s="75" t="s">
        <v>35</v>
      </c>
      <c r="D1851" s="71">
        <v>34486</v>
      </c>
      <c r="E1851" s="76">
        <v>35354</v>
      </c>
      <c r="F1851" s="76">
        <v>38985</v>
      </c>
      <c r="G1851" s="72"/>
      <c r="H1851" s="73"/>
      <c r="I1851" s="75" t="s">
        <v>58</v>
      </c>
      <c r="J1851" s="70"/>
      <c r="K1851" s="76">
        <v>46296</v>
      </c>
      <c r="L1851" s="77" t="s">
        <v>3</v>
      </c>
      <c r="M1851" s="75" t="s">
        <v>269</v>
      </c>
      <c r="N1851" s="75" t="s">
        <v>270</v>
      </c>
      <c r="O1851" s="75" t="s">
        <v>271</v>
      </c>
      <c r="P1851" s="75" t="s">
        <v>273</v>
      </c>
      <c r="Q1851" s="77" t="s">
        <v>194</v>
      </c>
      <c r="R1851" s="77" t="s">
        <v>99</v>
      </c>
    </row>
    <row r="1852" spans="1:18" ht="21.75">
      <c r="A1852" s="70" t="s">
        <v>1667</v>
      </c>
      <c r="B1852" s="70"/>
      <c r="C1852" s="70"/>
      <c r="D1852" s="71"/>
      <c r="E1852" s="72"/>
      <c r="F1852" s="72"/>
      <c r="G1852" s="72"/>
      <c r="H1852" s="73"/>
      <c r="I1852" s="70"/>
      <c r="J1852" s="70"/>
      <c r="K1852" s="72"/>
      <c r="L1852" s="77" t="s">
        <v>10</v>
      </c>
      <c r="M1852" s="75" t="s">
        <v>1604</v>
      </c>
      <c r="N1852" s="75" t="s">
        <v>272</v>
      </c>
      <c r="O1852" s="75" t="s">
        <v>271</v>
      </c>
      <c r="P1852" s="75" t="s">
        <v>273</v>
      </c>
      <c r="Q1852" s="77" t="s">
        <v>76</v>
      </c>
      <c r="R1852" s="77" t="s">
        <v>26</v>
      </c>
    </row>
    <row r="1853" spans="1:18" ht="21.75">
      <c r="A1853" s="89" t="s">
        <v>1667</v>
      </c>
      <c r="B1853" s="89"/>
      <c r="C1853" s="89"/>
      <c r="D1853" s="90"/>
      <c r="E1853" s="91"/>
      <c r="F1853" s="91"/>
      <c r="G1853" s="91"/>
      <c r="H1853" s="92"/>
      <c r="I1853" s="89"/>
      <c r="J1853" s="89"/>
      <c r="K1853" s="91"/>
      <c r="L1853" s="94" t="s">
        <v>16</v>
      </c>
      <c r="M1853" s="95" t="s">
        <v>604</v>
      </c>
      <c r="N1853" s="95" t="s">
        <v>18</v>
      </c>
      <c r="O1853" s="95" t="s">
        <v>605</v>
      </c>
      <c r="P1853" s="95" t="s">
        <v>231</v>
      </c>
      <c r="Q1853" s="94" t="s">
        <v>81</v>
      </c>
      <c r="R1853" s="94" t="s">
        <v>101</v>
      </c>
    </row>
    <row r="1854" spans="1:18" ht="21.75">
      <c r="A1854" s="74">
        <v>655</v>
      </c>
      <c r="B1854" s="75" t="s">
        <v>1605</v>
      </c>
      <c r="C1854" s="75" t="s">
        <v>35</v>
      </c>
      <c r="D1854" s="71">
        <v>42170</v>
      </c>
      <c r="E1854" s="76">
        <v>42170</v>
      </c>
      <c r="F1854" s="76">
        <v>41547</v>
      </c>
      <c r="G1854" s="72"/>
      <c r="H1854" s="73"/>
      <c r="I1854" s="75" t="s">
        <v>58</v>
      </c>
      <c r="J1854" s="70"/>
      <c r="K1854" s="76">
        <v>51044</v>
      </c>
      <c r="L1854" s="77" t="s">
        <v>3</v>
      </c>
      <c r="M1854" s="75" t="s">
        <v>1253</v>
      </c>
      <c r="N1854" s="75" t="s">
        <v>270</v>
      </c>
      <c r="O1854" s="75" t="s">
        <v>824</v>
      </c>
      <c r="P1854" s="75" t="s">
        <v>7</v>
      </c>
      <c r="Q1854" s="77" t="s">
        <v>194</v>
      </c>
      <c r="R1854" s="77" t="s">
        <v>72</v>
      </c>
    </row>
    <row r="1855" spans="1:18" ht="21.75">
      <c r="A1855" s="70" t="s">
        <v>1667</v>
      </c>
      <c r="B1855" s="70"/>
      <c r="C1855" s="70"/>
      <c r="D1855" s="71"/>
      <c r="E1855" s="72"/>
      <c r="F1855" s="72"/>
      <c r="G1855" s="72"/>
      <c r="H1855" s="73"/>
      <c r="I1855" s="70"/>
      <c r="J1855" s="70"/>
      <c r="K1855" s="72"/>
      <c r="L1855" s="77" t="s">
        <v>10</v>
      </c>
      <c r="M1855" s="75" t="s">
        <v>823</v>
      </c>
      <c r="N1855" s="75" t="s">
        <v>272</v>
      </c>
      <c r="O1855" s="75" t="s">
        <v>824</v>
      </c>
      <c r="P1855" s="75" t="s">
        <v>7</v>
      </c>
      <c r="Q1855" s="77" t="s">
        <v>27</v>
      </c>
      <c r="R1855" s="77" t="s">
        <v>194</v>
      </c>
    </row>
    <row r="1856" spans="1:18" ht="21.75">
      <c r="A1856" s="89" t="s">
        <v>1667</v>
      </c>
      <c r="B1856" s="89"/>
      <c r="C1856" s="89"/>
      <c r="D1856" s="90"/>
      <c r="E1856" s="91"/>
      <c r="F1856" s="91"/>
      <c r="G1856" s="91"/>
      <c r="H1856" s="92"/>
      <c r="I1856" s="89"/>
      <c r="J1856" s="89"/>
      <c r="K1856" s="91"/>
      <c r="L1856" s="94" t="s">
        <v>16</v>
      </c>
      <c r="M1856" s="95" t="s">
        <v>604</v>
      </c>
      <c r="N1856" s="95" t="s">
        <v>18</v>
      </c>
      <c r="O1856" s="95" t="s">
        <v>605</v>
      </c>
      <c r="P1856" s="95" t="s">
        <v>20</v>
      </c>
      <c r="Q1856" s="94" t="s">
        <v>26</v>
      </c>
      <c r="R1856" s="94" t="s">
        <v>27</v>
      </c>
    </row>
    <row r="1857" spans="1:18" ht="21.75">
      <c r="A1857" s="74">
        <v>656</v>
      </c>
      <c r="B1857" s="75" t="s">
        <v>1860</v>
      </c>
      <c r="C1857" s="75" t="s">
        <v>35</v>
      </c>
      <c r="D1857" s="71">
        <v>39755</v>
      </c>
      <c r="E1857" s="76">
        <v>39755</v>
      </c>
      <c r="F1857" s="76">
        <v>42494</v>
      </c>
      <c r="G1857" s="72"/>
      <c r="H1857" s="73"/>
      <c r="I1857" s="75" t="s">
        <v>58</v>
      </c>
      <c r="J1857" s="70"/>
      <c r="K1857" s="76">
        <v>49218</v>
      </c>
      <c r="L1857" s="77" t="s">
        <v>3</v>
      </c>
      <c r="M1857" s="75" t="s">
        <v>891</v>
      </c>
      <c r="N1857" s="75" t="s">
        <v>270</v>
      </c>
      <c r="O1857" s="75" t="s">
        <v>234</v>
      </c>
      <c r="P1857" s="75" t="s">
        <v>7</v>
      </c>
      <c r="Q1857" s="77" t="s">
        <v>60</v>
      </c>
      <c r="R1857" s="77" t="s">
        <v>117</v>
      </c>
    </row>
    <row r="1858" spans="1:18" ht="21.75">
      <c r="A1858" s="70" t="s">
        <v>1667</v>
      </c>
      <c r="B1858" s="70"/>
      <c r="C1858" s="70"/>
      <c r="D1858" s="71"/>
      <c r="E1858" s="72"/>
      <c r="F1858" s="72"/>
      <c r="G1858" s="72"/>
      <c r="H1858" s="73"/>
      <c r="I1858" s="70"/>
      <c r="J1858" s="70"/>
      <c r="K1858" s="72"/>
      <c r="L1858" s="77" t="s">
        <v>10</v>
      </c>
      <c r="M1858" s="75" t="s">
        <v>823</v>
      </c>
      <c r="N1858" s="75" t="s">
        <v>272</v>
      </c>
      <c r="O1858" s="75" t="s">
        <v>824</v>
      </c>
      <c r="P1858" s="75" t="s">
        <v>7</v>
      </c>
      <c r="Q1858" s="77" t="s">
        <v>9</v>
      </c>
      <c r="R1858" s="77" t="s">
        <v>121</v>
      </c>
    </row>
    <row r="1859" spans="1:18" ht="21.75">
      <c r="A1859" s="89" t="s">
        <v>1667</v>
      </c>
      <c r="B1859" s="89"/>
      <c r="C1859" s="89"/>
      <c r="D1859" s="90"/>
      <c r="E1859" s="91"/>
      <c r="F1859" s="91"/>
      <c r="G1859" s="91"/>
      <c r="H1859" s="92"/>
      <c r="I1859" s="89"/>
      <c r="J1859" s="89"/>
      <c r="K1859" s="91"/>
      <c r="L1859" s="94" t="s">
        <v>16</v>
      </c>
      <c r="M1859" s="95" t="s">
        <v>1628</v>
      </c>
      <c r="N1859" s="95" t="s">
        <v>275</v>
      </c>
      <c r="O1859" s="95" t="s">
        <v>234</v>
      </c>
      <c r="P1859" s="95" t="s">
        <v>248</v>
      </c>
      <c r="Q1859" s="94" t="s">
        <v>64</v>
      </c>
      <c r="R1859" s="94" t="s">
        <v>9</v>
      </c>
    </row>
    <row r="1860" spans="1:18" ht="21.75">
      <c r="A1860" s="74">
        <v>657</v>
      </c>
      <c r="B1860" s="75" t="s">
        <v>2023</v>
      </c>
      <c r="C1860" s="75" t="s">
        <v>35</v>
      </c>
      <c r="D1860" s="71">
        <v>41821</v>
      </c>
      <c r="E1860" s="76">
        <v>41821</v>
      </c>
      <c r="F1860" s="76">
        <v>42962</v>
      </c>
      <c r="G1860" s="72"/>
      <c r="H1860" s="73"/>
      <c r="I1860" s="75" t="s">
        <v>58</v>
      </c>
      <c r="J1860" s="70"/>
      <c r="K1860" s="76">
        <v>51775</v>
      </c>
      <c r="L1860" s="77" t="s">
        <v>3</v>
      </c>
      <c r="M1860" s="75" t="s">
        <v>891</v>
      </c>
      <c r="N1860" s="75" t="s">
        <v>270</v>
      </c>
      <c r="O1860" s="75" t="s">
        <v>234</v>
      </c>
      <c r="P1860" s="75" t="s">
        <v>7</v>
      </c>
      <c r="Q1860" s="77" t="s">
        <v>99</v>
      </c>
      <c r="R1860" s="77" t="s">
        <v>73</v>
      </c>
    </row>
    <row r="1861" spans="1:18" ht="21.75">
      <c r="A1861" s="70" t="s">
        <v>1667</v>
      </c>
      <c r="B1861" s="70"/>
      <c r="C1861" s="70"/>
      <c r="D1861" s="71"/>
      <c r="E1861" s="72"/>
      <c r="F1861" s="72"/>
      <c r="G1861" s="72"/>
      <c r="H1861" s="73"/>
      <c r="I1861" s="70"/>
      <c r="J1861" s="70"/>
      <c r="K1861" s="72"/>
      <c r="L1861" s="77" t="s">
        <v>10</v>
      </c>
      <c r="M1861" s="75" t="s">
        <v>896</v>
      </c>
      <c r="N1861" s="75" t="s">
        <v>272</v>
      </c>
      <c r="O1861" s="75" t="s">
        <v>234</v>
      </c>
      <c r="P1861" s="75" t="s">
        <v>7</v>
      </c>
      <c r="Q1861" s="77" t="s">
        <v>59</v>
      </c>
      <c r="R1861" s="77" t="s">
        <v>38</v>
      </c>
    </row>
    <row r="1862" spans="1:18" ht="21.75">
      <c r="A1862" s="89" t="s">
        <v>1667</v>
      </c>
      <c r="B1862" s="89"/>
      <c r="C1862" s="89"/>
      <c r="D1862" s="90"/>
      <c r="E1862" s="91"/>
      <c r="F1862" s="91"/>
      <c r="G1862" s="91"/>
      <c r="H1862" s="92"/>
      <c r="I1862" s="89"/>
      <c r="J1862" s="89"/>
      <c r="K1862" s="91"/>
      <c r="L1862" s="94" t="s">
        <v>16</v>
      </c>
      <c r="M1862" s="95" t="s">
        <v>1629</v>
      </c>
      <c r="N1862" s="95" t="s">
        <v>233</v>
      </c>
      <c r="O1862" s="95" t="s">
        <v>1630</v>
      </c>
      <c r="P1862" s="95" t="s">
        <v>7</v>
      </c>
      <c r="Q1862" s="94" t="s">
        <v>41</v>
      </c>
      <c r="R1862" s="94" t="s">
        <v>59</v>
      </c>
    </row>
    <row r="1863" spans="1:18" ht="21.75">
      <c r="A1863" s="74">
        <v>658</v>
      </c>
      <c r="B1863" s="75" t="s">
        <v>2024</v>
      </c>
      <c r="C1863" s="75" t="s">
        <v>35</v>
      </c>
      <c r="D1863" s="71">
        <v>41579</v>
      </c>
      <c r="E1863" s="76">
        <v>41579</v>
      </c>
      <c r="F1863" s="76">
        <v>42776</v>
      </c>
      <c r="G1863" s="72"/>
      <c r="H1863" s="73"/>
      <c r="I1863" s="75" t="s">
        <v>58</v>
      </c>
      <c r="J1863" s="70"/>
      <c r="K1863" s="76">
        <v>46661</v>
      </c>
      <c r="L1863" s="77" t="s">
        <v>3</v>
      </c>
      <c r="M1863" s="75" t="s">
        <v>1595</v>
      </c>
      <c r="N1863" s="75" t="s">
        <v>88</v>
      </c>
      <c r="O1863" s="75" t="s">
        <v>1596</v>
      </c>
      <c r="P1863" s="75" t="s">
        <v>248</v>
      </c>
      <c r="Q1863" s="77" t="s">
        <v>9</v>
      </c>
      <c r="R1863" s="77" t="s">
        <v>60</v>
      </c>
    </row>
    <row r="1864" spans="1:18" ht="21.75">
      <c r="A1864" s="70" t="s">
        <v>1667</v>
      </c>
      <c r="B1864" s="70"/>
      <c r="C1864" s="70"/>
      <c r="D1864" s="71"/>
      <c r="E1864" s="72"/>
      <c r="F1864" s="72"/>
      <c r="G1864" s="72"/>
      <c r="H1864" s="73"/>
      <c r="I1864" s="70"/>
      <c r="J1864" s="70"/>
      <c r="K1864" s="72"/>
      <c r="L1864" s="77" t="s">
        <v>10</v>
      </c>
      <c r="M1864" s="75" t="s">
        <v>1604</v>
      </c>
      <c r="N1864" s="75" t="s">
        <v>272</v>
      </c>
      <c r="O1864" s="75" t="s">
        <v>271</v>
      </c>
      <c r="P1864" s="75" t="s">
        <v>1602</v>
      </c>
      <c r="Q1864" s="77" t="s">
        <v>47</v>
      </c>
      <c r="R1864" s="77" t="s">
        <v>40</v>
      </c>
    </row>
    <row r="1865" spans="1:18" ht="21.75">
      <c r="A1865" s="89" t="s">
        <v>1667</v>
      </c>
      <c r="B1865" s="89"/>
      <c r="C1865" s="89"/>
      <c r="D1865" s="90"/>
      <c r="E1865" s="91"/>
      <c r="F1865" s="91"/>
      <c r="G1865" s="91"/>
      <c r="H1865" s="92"/>
      <c r="I1865" s="89"/>
      <c r="J1865" s="89"/>
      <c r="K1865" s="91"/>
      <c r="L1865" s="94" t="s">
        <v>16</v>
      </c>
      <c r="M1865" s="95" t="s">
        <v>2025</v>
      </c>
      <c r="N1865" s="95" t="s">
        <v>233</v>
      </c>
      <c r="O1865" s="95" t="s">
        <v>2026</v>
      </c>
      <c r="P1865" s="95" t="s">
        <v>1631</v>
      </c>
      <c r="Q1865" s="94" t="s">
        <v>15</v>
      </c>
      <c r="R1865" s="94" t="s">
        <v>46</v>
      </c>
    </row>
    <row r="1866" spans="1:18" ht="21.75">
      <c r="A1866" s="74">
        <v>659</v>
      </c>
      <c r="B1866" s="75" t="s">
        <v>2027</v>
      </c>
      <c r="C1866" s="75" t="s">
        <v>35</v>
      </c>
      <c r="D1866" s="71">
        <v>39722</v>
      </c>
      <c r="E1866" s="76">
        <v>41351</v>
      </c>
      <c r="F1866" s="76">
        <v>42962</v>
      </c>
      <c r="G1866" s="72"/>
      <c r="H1866" s="73"/>
      <c r="I1866" s="75" t="s">
        <v>58</v>
      </c>
      <c r="J1866" s="70"/>
      <c r="K1866" s="76">
        <v>50679</v>
      </c>
      <c r="L1866" s="77" t="s">
        <v>3</v>
      </c>
      <c r="M1866" s="75" t="s">
        <v>1785</v>
      </c>
      <c r="N1866" s="75" t="s">
        <v>1884</v>
      </c>
      <c r="O1866" s="75" t="s">
        <v>1786</v>
      </c>
      <c r="P1866" s="75" t="s">
        <v>590</v>
      </c>
      <c r="Q1866" s="77" t="s">
        <v>109</v>
      </c>
      <c r="R1866" s="77" t="s">
        <v>495</v>
      </c>
    </row>
    <row r="1867" spans="1:18" ht="21.75">
      <c r="A1867" s="70" t="s">
        <v>1667</v>
      </c>
      <c r="B1867" s="70"/>
      <c r="C1867" s="70"/>
      <c r="D1867" s="71"/>
      <c r="E1867" s="72"/>
      <c r="F1867" s="72"/>
      <c r="G1867" s="72"/>
      <c r="H1867" s="73"/>
      <c r="I1867" s="70"/>
      <c r="J1867" s="70"/>
      <c r="K1867" s="72"/>
      <c r="L1867" s="77" t="s">
        <v>10</v>
      </c>
      <c r="M1867" s="75" t="s">
        <v>608</v>
      </c>
      <c r="N1867" s="75" t="s">
        <v>609</v>
      </c>
      <c r="O1867" s="75" t="s">
        <v>610</v>
      </c>
      <c r="P1867" s="75" t="s">
        <v>7</v>
      </c>
      <c r="Q1867" s="77" t="s">
        <v>41</v>
      </c>
      <c r="R1867" s="77" t="s">
        <v>9</v>
      </c>
    </row>
    <row r="1868" spans="1:18" ht="21.75">
      <c r="A1868" s="89" t="s">
        <v>1667</v>
      </c>
      <c r="B1868" s="89"/>
      <c r="C1868" s="89"/>
      <c r="D1868" s="90"/>
      <c r="E1868" s="91"/>
      <c r="F1868" s="91"/>
      <c r="G1868" s="91"/>
      <c r="H1868" s="92"/>
      <c r="I1868" s="89"/>
      <c r="J1868" s="89"/>
      <c r="K1868" s="91"/>
      <c r="L1868" s="94" t="s">
        <v>16</v>
      </c>
      <c r="M1868" s="95" t="s">
        <v>1450</v>
      </c>
      <c r="N1868" s="95" t="s">
        <v>169</v>
      </c>
      <c r="O1868" s="95" t="s">
        <v>1451</v>
      </c>
      <c r="P1868" s="95" t="s">
        <v>7</v>
      </c>
      <c r="Q1868" s="94" t="s">
        <v>83</v>
      </c>
      <c r="R1868" s="94" t="s">
        <v>41</v>
      </c>
    </row>
    <row r="1869" spans="1:18" ht="21.75">
      <c r="A1869" s="74">
        <v>660</v>
      </c>
      <c r="B1869" s="75" t="s">
        <v>1809</v>
      </c>
      <c r="C1869" s="75" t="s">
        <v>35</v>
      </c>
      <c r="D1869" s="71">
        <v>41470</v>
      </c>
      <c r="E1869" s="76">
        <v>41470</v>
      </c>
      <c r="F1869" s="76">
        <v>42586</v>
      </c>
      <c r="G1869" s="72"/>
      <c r="H1869" s="73"/>
      <c r="I1869" s="75" t="s">
        <v>58</v>
      </c>
      <c r="J1869" s="70"/>
      <c r="K1869" s="76">
        <v>50679</v>
      </c>
      <c r="L1869" s="77" t="s">
        <v>3</v>
      </c>
      <c r="M1869" s="75" t="s">
        <v>1253</v>
      </c>
      <c r="N1869" s="75" t="s">
        <v>270</v>
      </c>
      <c r="O1869" s="75" t="s">
        <v>824</v>
      </c>
      <c r="P1869" s="75" t="s">
        <v>7</v>
      </c>
      <c r="Q1869" s="77" t="s">
        <v>121</v>
      </c>
      <c r="R1869" s="77" t="s">
        <v>167</v>
      </c>
    </row>
    <row r="1870" spans="1:18" ht="21.75">
      <c r="A1870" s="70" t="s">
        <v>1667</v>
      </c>
      <c r="B1870" s="70"/>
      <c r="C1870" s="70"/>
      <c r="D1870" s="71"/>
      <c r="E1870" s="72"/>
      <c r="F1870" s="72"/>
      <c r="G1870" s="72"/>
      <c r="H1870" s="73"/>
      <c r="I1870" s="70"/>
      <c r="J1870" s="70"/>
      <c r="K1870" s="72"/>
      <c r="L1870" s="77" t="s">
        <v>10</v>
      </c>
      <c r="M1870" s="75" t="s">
        <v>823</v>
      </c>
      <c r="N1870" s="75" t="s">
        <v>272</v>
      </c>
      <c r="O1870" s="75" t="s">
        <v>824</v>
      </c>
      <c r="P1870" s="75" t="s">
        <v>7</v>
      </c>
      <c r="Q1870" s="77" t="s">
        <v>9</v>
      </c>
      <c r="R1870" s="77" t="s">
        <v>78</v>
      </c>
    </row>
    <row r="1871" spans="1:18" ht="21.75">
      <c r="A1871" s="89" t="s">
        <v>1667</v>
      </c>
      <c r="B1871" s="89"/>
      <c r="C1871" s="89"/>
      <c r="D1871" s="90"/>
      <c r="E1871" s="91"/>
      <c r="F1871" s="91"/>
      <c r="G1871" s="91"/>
      <c r="H1871" s="92"/>
      <c r="I1871" s="89"/>
      <c r="J1871" s="89"/>
      <c r="K1871" s="91"/>
      <c r="L1871" s="94" t="s">
        <v>16</v>
      </c>
      <c r="M1871" s="95" t="s">
        <v>1632</v>
      </c>
      <c r="N1871" s="95" t="s">
        <v>18</v>
      </c>
      <c r="O1871" s="95" t="s">
        <v>717</v>
      </c>
      <c r="P1871" s="95" t="s">
        <v>157</v>
      </c>
      <c r="Q1871" s="94" t="s">
        <v>83</v>
      </c>
      <c r="R1871" s="94" t="s">
        <v>41</v>
      </c>
    </row>
    <row r="1872" spans="1:18" ht="21.75">
      <c r="A1872" s="74">
        <v>661</v>
      </c>
      <c r="B1872" s="75" t="s">
        <v>2028</v>
      </c>
      <c r="C1872" s="75" t="s">
        <v>35</v>
      </c>
      <c r="D1872" s="71">
        <v>41568</v>
      </c>
      <c r="E1872" s="76">
        <v>41568</v>
      </c>
      <c r="F1872" s="76">
        <v>42975</v>
      </c>
      <c r="G1872" s="72"/>
      <c r="H1872" s="73"/>
      <c r="I1872" s="75" t="s">
        <v>58</v>
      </c>
      <c r="J1872" s="70"/>
      <c r="K1872" s="76">
        <v>51044</v>
      </c>
      <c r="L1872" s="77" t="s">
        <v>3</v>
      </c>
      <c r="M1872" s="75" t="s">
        <v>1595</v>
      </c>
      <c r="N1872" s="75" t="s">
        <v>88</v>
      </c>
      <c r="O1872" s="75" t="s">
        <v>1596</v>
      </c>
      <c r="P1872" s="75" t="s">
        <v>248</v>
      </c>
      <c r="Q1872" s="77" t="s">
        <v>121</v>
      </c>
      <c r="R1872" s="77" t="s">
        <v>167</v>
      </c>
    </row>
    <row r="1873" spans="1:18" ht="21.75">
      <c r="A1873" s="70" t="s">
        <v>1667</v>
      </c>
      <c r="B1873" s="70"/>
      <c r="C1873" s="70"/>
      <c r="D1873" s="71"/>
      <c r="E1873" s="72"/>
      <c r="F1873" s="72"/>
      <c r="G1873" s="72"/>
      <c r="H1873" s="73"/>
      <c r="I1873" s="70"/>
      <c r="J1873" s="70"/>
      <c r="K1873" s="72"/>
      <c r="L1873" s="77" t="s">
        <v>10</v>
      </c>
      <c r="M1873" s="75" t="s">
        <v>1633</v>
      </c>
      <c r="N1873" s="75" t="s">
        <v>272</v>
      </c>
      <c r="O1873" s="75" t="s">
        <v>1596</v>
      </c>
      <c r="P1873" s="75" t="s">
        <v>248</v>
      </c>
      <c r="Q1873" s="77" t="s">
        <v>9</v>
      </c>
      <c r="R1873" s="77" t="s">
        <v>194</v>
      </c>
    </row>
    <row r="1874" spans="1:18" ht="21.75">
      <c r="A1874" s="89" t="s">
        <v>1667</v>
      </c>
      <c r="B1874" s="89"/>
      <c r="C1874" s="89"/>
      <c r="D1874" s="90"/>
      <c r="E1874" s="91"/>
      <c r="F1874" s="91"/>
      <c r="G1874" s="91"/>
      <c r="H1874" s="92"/>
      <c r="I1874" s="89"/>
      <c r="J1874" s="89"/>
      <c r="K1874" s="91"/>
      <c r="L1874" s="94" t="s">
        <v>16</v>
      </c>
      <c r="M1874" s="95" t="s">
        <v>315</v>
      </c>
      <c r="N1874" s="95" t="s">
        <v>233</v>
      </c>
      <c r="O1874" s="95" t="s">
        <v>316</v>
      </c>
      <c r="P1874" s="95" t="s">
        <v>31</v>
      </c>
      <c r="Q1874" s="94" t="s">
        <v>40</v>
      </c>
      <c r="R1874" s="94" t="s">
        <v>64</v>
      </c>
    </row>
    <row r="1875" spans="1:18" ht="21.75">
      <c r="A1875" s="74">
        <v>662</v>
      </c>
      <c r="B1875" s="75" t="s">
        <v>1608</v>
      </c>
      <c r="C1875" s="75" t="s">
        <v>35</v>
      </c>
      <c r="D1875" s="71">
        <v>41198</v>
      </c>
      <c r="E1875" s="76">
        <v>41198</v>
      </c>
      <c r="F1875" s="76">
        <v>38054</v>
      </c>
      <c r="G1875" s="72"/>
      <c r="H1875" s="73"/>
      <c r="I1875" s="75" t="s">
        <v>58</v>
      </c>
      <c r="J1875" s="70"/>
      <c r="K1875" s="76">
        <v>45200</v>
      </c>
      <c r="L1875" s="77" t="s">
        <v>10</v>
      </c>
      <c r="M1875" s="75" t="s">
        <v>1609</v>
      </c>
      <c r="N1875" s="75" t="s">
        <v>272</v>
      </c>
      <c r="O1875" s="75" t="s">
        <v>1610</v>
      </c>
      <c r="P1875" s="75" t="s">
        <v>248</v>
      </c>
      <c r="Q1875" s="77" t="s">
        <v>64</v>
      </c>
      <c r="R1875" s="77" t="s">
        <v>194</v>
      </c>
    </row>
    <row r="1876" spans="1:18" ht="21.75">
      <c r="A1876" s="89" t="s">
        <v>1667</v>
      </c>
      <c r="B1876" s="89"/>
      <c r="C1876" s="89"/>
      <c r="D1876" s="90"/>
      <c r="E1876" s="91"/>
      <c r="F1876" s="91"/>
      <c r="G1876" s="91"/>
      <c r="H1876" s="92"/>
      <c r="I1876" s="89"/>
      <c r="J1876" s="89"/>
      <c r="K1876" s="91"/>
      <c r="L1876" s="94" t="s">
        <v>16</v>
      </c>
      <c r="M1876" s="95" t="s">
        <v>2029</v>
      </c>
      <c r="N1876" s="95" t="s">
        <v>275</v>
      </c>
      <c r="O1876" s="95" t="s">
        <v>1611</v>
      </c>
      <c r="P1876" s="95" t="s">
        <v>264</v>
      </c>
      <c r="Q1876" s="94" t="s">
        <v>1325</v>
      </c>
      <c r="R1876" s="94" t="s">
        <v>145</v>
      </c>
    </row>
    <row r="1877" spans="1:18" ht="21.75">
      <c r="A1877" s="74">
        <v>663</v>
      </c>
      <c r="B1877" s="75" t="s">
        <v>1627</v>
      </c>
      <c r="C1877" s="75" t="s">
        <v>96</v>
      </c>
      <c r="D1877" s="71">
        <v>42219</v>
      </c>
      <c r="E1877" s="76">
        <v>42219</v>
      </c>
      <c r="F1877" s="72"/>
      <c r="G1877" s="72"/>
      <c r="H1877" s="73"/>
      <c r="I1877" s="75" t="s">
        <v>58</v>
      </c>
      <c r="J1877" s="70"/>
      <c r="K1877" s="76">
        <v>49949</v>
      </c>
      <c r="L1877" s="77" t="s">
        <v>3</v>
      </c>
      <c r="M1877" s="75" t="s">
        <v>4</v>
      </c>
      <c r="N1877" s="75" t="s">
        <v>5</v>
      </c>
      <c r="O1877" s="75" t="s">
        <v>6</v>
      </c>
      <c r="P1877" s="75" t="s">
        <v>657</v>
      </c>
      <c r="Q1877" s="77" t="s">
        <v>9</v>
      </c>
      <c r="R1877" s="77" t="s">
        <v>38</v>
      </c>
    </row>
    <row r="1878" spans="1:18" ht="21.75">
      <c r="A1878" s="70" t="s">
        <v>1667</v>
      </c>
      <c r="B1878" s="70"/>
      <c r="C1878" s="70"/>
      <c r="D1878" s="71"/>
      <c r="E1878" s="72"/>
      <c r="F1878" s="72"/>
      <c r="G1878" s="72"/>
      <c r="H1878" s="73"/>
      <c r="I1878" s="70"/>
      <c r="J1878" s="70"/>
      <c r="K1878" s="72"/>
      <c r="L1878" s="77" t="s">
        <v>10</v>
      </c>
      <c r="M1878" s="75" t="s">
        <v>52</v>
      </c>
      <c r="N1878" s="75" t="s">
        <v>29</v>
      </c>
      <c r="O1878" s="75" t="s">
        <v>6</v>
      </c>
      <c r="P1878" s="75" t="s">
        <v>106</v>
      </c>
      <c r="Q1878" s="77" t="s">
        <v>26</v>
      </c>
      <c r="R1878" s="77" t="s">
        <v>27</v>
      </c>
    </row>
    <row r="1879" spans="1:18" ht="21.75">
      <c r="A1879" s="89" t="s">
        <v>1667</v>
      </c>
      <c r="B1879" s="89"/>
      <c r="C1879" s="89"/>
      <c r="D1879" s="90"/>
      <c r="E1879" s="91"/>
      <c r="F1879" s="91"/>
      <c r="G1879" s="91"/>
      <c r="H1879" s="92"/>
      <c r="I1879" s="89"/>
      <c r="J1879" s="89"/>
      <c r="K1879" s="91"/>
      <c r="L1879" s="94" t="s">
        <v>16</v>
      </c>
      <c r="M1879" s="95" t="s">
        <v>708</v>
      </c>
      <c r="N1879" s="95" t="s">
        <v>18</v>
      </c>
      <c r="O1879" s="95" t="s">
        <v>6</v>
      </c>
      <c r="P1879" s="95" t="s">
        <v>106</v>
      </c>
      <c r="Q1879" s="94" t="s">
        <v>54</v>
      </c>
      <c r="R1879" s="94" t="s">
        <v>26</v>
      </c>
    </row>
    <row r="1880" spans="1:18" ht="21.75">
      <c r="A1880" s="74">
        <v>664</v>
      </c>
      <c r="B1880" s="75" t="s">
        <v>2030</v>
      </c>
      <c r="C1880" s="75" t="s">
        <v>96</v>
      </c>
      <c r="D1880" s="71">
        <v>43304</v>
      </c>
      <c r="E1880" s="76">
        <v>43304</v>
      </c>
      <c r="F1880" s="72"/>
      <c r="G1880" s="72"/>
      <c r="H1880" s="73"/>
      <c r="I1880" s="75" t="s">
        <v>58</v>
      </c>
      <c r="J1880" s="70"/>
      <c r="K1880" s="76">
        <v>53601</v>
      </c>
      <c r="L1880" s="77" t="s">
        <v>3</v>
      </c>
      <c r="M1880" s="75" t="s">
        <v>891</v>
      </c>
      <c r="N1880" s="75" t="s">
        <v>270</v>
      </c>
      <c r="O1880" s="75" t="s">
        <v>234</v>
      </c>
      <c r="P1880" s="75" t="s">
        <v>7</v>
      </c>
      <c r="Q1880" s="77" t="s">
        <v>72</v>
      </c>
      <c r="R1880" s="77" t="s">
        <v>73</v>
      </c>
    </row>
    <row r="1881" spans="1:18" ht="21.75">
      <c r="A1881" s="70" t="s">
        <v>1667</v>
      </c>
      <c r="B1881" s="70"/>
      <c r="C1881" s="70"/>
      <c r="D1881" s="71"/>
      <c r="E1881" s="72"/>
      <c r="F1881" s="72"/>
      <c r="G1881" s="72"/>
      <c r="H1881" s="73"/>
      <c r="I1881" s="70"/>
      <c r="J1881" s="70"/>
      <c r="K1881" s="72"/>
      <c r="L1881" s="77" t="s">
        <v>10</v>
      </c>
      <c r="M1881" s="75" t="s">
        <v>823</v>
      </c>
      <c r="N1881" s="75" t="s">
        <v>272</v>
      </c>
      <c r="O1881" s="75" t="s">
        <v>824</v>
      </c>
      <c r="P1881" s="75" t="s">
        <v>7</v>
      </c>
      <c r="Q1881" s="77" t="s">
        <v>121</v>
      </c>
      <c r="R1881" s="77" t="s">
        <v>99</v>
      </c>
    </row>
    <row r="1882" spans="1:18" ht="21.75">
      <c r="A1882" s="89" t="s">
        <v>1667</v>
      </c>
      <c r="B1882" s="89"/>
      <c r="C1882" s="89"/>
      <c r="D1882" s="90"/>
      <c r="E1882" s="91"/>
      <c r="F1882" s="91"/>
      <c r="G1882" s="91"/>
      <c r="H1882" s="92"/>
      <c r="I1882" s="89"/>
      <c r="J1882" s="89"/>
      <c r="K1882" s="91"/>
      <c r="L1882" s="94" t="s">
        <v>16</v>
      </c>
      <c r="M1882" s="95" t="s">
        <v>315</v>
      </c>
      <c r="N1882" s="95" t="s">
        <v>233</v>
      </c>
      <c r="O1882" s="95" t="s">
        <v>316</v>
      </c>
      <c r="P1882" s="95" t="s">
        <v>120</v>
      </c>
      <c r="Q1882" s="94" t="s">
        <v>9</v>
      </c>
      <c r="R1882" s="94" t="s">
        <v>121</v>
      </c>
    </row>
    <row r="1883" spans="1:18" ht="21.75">
      <c r="A1883" s="74">
        <v>665</v>
      </c>
      <c r="B1883" s="75" t="s">
        <v>2466</v>
      </c>
      <c r="C1883" s="75" t="s">
        <v>96</v>
      </c>
      <c r="D1883" s="71">
        <v>39694</v>
      </c>
      <c r="E1883" s="76">
        <v>44361</v>
      </c>
      <c r="F1883" s="76">
        <v>41180</v>
      </c>
      <c r="G1883" s="72"/>
      <c r="H1883" s="73"/>
      <c r="I1883" s="75" t="s">
        <v>58</v>
      </c>
      <c r="J1883" s="70"/>
      <c r="K1883" s="76">
        <v>51410</v>
      </c>
      <c r="L1883" s="77" t="s">
        <v>3</v>
      </c>
      <c r="M1883" s="75" t="s">
        <v>771</v>
      </c>
      <c r="N1883" s="75" t="s">
        <v>88</v>
      </c>
      <c r="O1883" s="75" t="s">
        <v>276</v>
      </c>
      <c r="P1883" s="75" t="s">
        <v>7</v>
      </c>
      <c r="Q1883" s="77" t="s">
        <v>167</v>
      </c>
      <c r="R1883" s="77" t="s">
        <v>2042</v>
      </c>
    </row>
    <row r="1884" spans="1:18" ht="21.75">
      <c r="A1884" s="70" t="s">
        <v>1667</v>
      </c>
      <c r="B1884" s="70"/>
      <c r="C1884" s="70"/>
      <c r="D1884" s="71"/>
      <c r="E1884" s="72"/>
      <c r="F1884" s="72"/>
      <c r="G1884" s="72"/>
      <c r="H1884" s="73"/>
      <c r="I1884" s="70"/>
      <c r="J1884" s="70"/>
      <c r="K1884" s="72"/>
      <c r="L1884" s="77" t="s">
        <v>10</v>
      </c>
      <c r="M1884" s="75" t="s">
        <v>2467</v>
      </c>
      <c r="N1884" s="75" t="s">
        <v>272</v>
      </c>
      <c r="O1884" s="75" t="s">
        <v>276</v>
      </c>
      <c r="P1884" s="75" t="s">
        <v>7</v>
      </c>
      <c r="Q1884" s="77" t="s">
        <v>72</v>
      </c>
      <c r="R1884" s="77" t="s">
        <v>109</v>
      </c>
    </row>
    <row r="1885" spans="1:18" ht="21.75">
      <c r="A1885" s="89" t="s">
        <v>1667</v>
      </c>
      <c r="B1885" s="89"/>
      <c r="C1885" s="89"/>
      <c r="D1885" s="90"/>
      <c r="E1885" s="91"/>
      <c r="F1885" s="91"/>
      <c r="G1885" s="91"/>
      <c r="H1885" s="92"/>
      <c r="I1885" s="89"/>
      <c r="J1885" s="89"/>
      <c r="K1885" s="91"/>
      <c r="L1885" s="94" t="s">
        <v>16</v>
      </c>
      <c r="M1885" s="95" t="s">
        <v>163</v>
      </c>
      <c r="N1885" s="95" t="s">
        <v>18</v>
      </c>
      <c r="O1885" s="95" t="s">
        <v>164</v>
      </c>
      <c r="P1885" s="95" t="s">
        <v>162</v>
      </c>
      <c r="Q1885" s="94" t="s">
        <v>27</v>
      </c>
      <c r="R1885" s="94" t="s">
        <v>78</v>
      </c>
    </row>
    <row r="1886" spans="1:18" ht="21.75">
      <c r="A1886" s="129">
        <v>666</v>
      </c>
      <c r="B1886" s="130" t="s">
        <v>2296</v>
      </c>
      <c r="C1886" s="130" t="s">
        <v>96</v>
      </c>
      <c r="D1886" s="131">
        <v>44137</v>
      </c>
      <c r="E1886" s="132">
        <v>44137</v>
      </c>
      <c r="F1886" s="133"/>
      <c r="G1886" s="133"/>
      <c r="H1886" s="134"/>
      <c r="I1886" s="130" t="s">
        <v>58</v>
      </c>
      <c r="J1886" s="135"/>
      <c r="K1886" s="132">
        <v>54332</v>
      </c>
      <c r="L1886" s="136" t="s">
        <v>10</v>
      </c>
      <c r="M1886" s="130" t="s">
        <v>2300</v>
      </c>
      <c r="N1886" s="130" t="s">
        <v>11</v>
      </c>
      <c r="O1886" s="130" t="s">
        <v>2468</v>
      </c>
      <c r="P1886" s="130" t="s">
        <v>2469</v>
      </c>
      <c r="Q1886" s="136" t="s">
        <v>73</v>
      </c>
      <c r="R1886" s="136" t="s">
        <v>495</v>
      </c>
    </row>
    <row r="1887" spans="1:18" ht="21.75">
      <c r="A1887" s="79" t="s">
        <v>1667</v>
      </c>
      <c r="B1887" s="79"/>
      <c r="C1887" s="79"/>
      <c r="D1887" s="80"/>
      <c r="E1887" s="81"/>
      <c r="F1887" s="81"/>
      <c r="G1887" s="81"/>
      <c r="H1887" s="82"/>
      <c r="I1887" s="79"/>
      <c r="J1887" s="79"/>
      <c r="K1887" s="81"/>
      <c r="L1887" s="83" t="s">
        <v>16</v>
      </c>
      <c r="M1887" s="84" t="s">
        <v>2301</v>
      </c>
      <c r="N1887" s="84" t="s">
        <v>233</v>
      </c>
      <c r="O1887" s="84" t="s">
        <v>2470</v>
      </c>
      <c r="P1887" s="84" t="s">
        <v>248</v>
      </c>
      <c r="Q1887" s="83" t="s">
        <v>60</v>
      </c>
      <c r="R1887" s="83" t="s">
        <v>167</v>
      </c>
    </row>
    <row r="1888" spans="1:18">
      <c r="A1888" s="51"/>
      <c r="B1888" s="51"/>
      <c r="C1888" s="51"/>
      <c r="E1888" s="56"/>
      <c r="F1888" s="56"/>
      <c r="G1888" s="56"/>
      <c r="H1888" s="54"/>
      <c r="I1888" s="51"/>
      <c r="J1888" s="51"/>
      <c r="K1888" s="56"/>
    </row>
    <row r="1889" spans="1:16">
      <c r="A1889" s="52"/>
      <c r="B1889" s="53"/>
      <c r="C1889" s="53"/>
      <c r="E1889" s="55"/>
      <c r="F1889" s="56"/>
      <c r="G1889" s="56"/>
      <c r="H1889" s="54"/>
      <c r="I1889" s="53"/>
      <c r="J1889" s="51"/>
      <c r="K1889" s="55"/>
      <c r="L1889" s="57"/>
      <c r="M1889" s="53"/>
      <c r="N1889" s="53"/>
      <c r="O1889" s="53"/>
      <c r="P1889" s="53"/>
    </row>
    <row r="1890" spans="1:16">
      <c r="A1890" s="51"/>
      <c r="B1890" s="51"/>
      <c r="C1890" s="51"/>
      <c r="E1890" s="56"/>
      <c r="F1890" s="56"/>
      <c r="G1890" s="56"/>
      <c r="H1890" s="54"/>
      <c r="I1890" s="51"/>
      <c r="J1890" s="51"/>
      <c r="K1890" s="56"/>
      <c r="L1890" s="57"/>
      <c r="M1890" s="53"/>
      <c r="N1890" s="53"/>
      <c r="O1890" s="53"/>
      <c r="P1890" s="53"/>
    </row>
    <row r="1891" spans="1:16">
      <c r="A1891" s="51"/>
      <c r="B1891" s="51"/>
      <c r="C1891" s="51"/>
      <c r="E1891" s="56"/>
      <c r="F1891" s="56"/>
      <c r="G1891" s="56"/>
      <c r="H1891" s="54"/>
      <c r="I1891" s="51"/>
      <c r="J1891" s="51"/>
      <c r="K1891" s="56"/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คุณวุฒิการศึกษา</vt:lpstr>
      <vt:lpstr>ตำแหน่งทางวิชาการ</vt:lpstr>
      <vt:lpstr>จำนวนอาจารย์</vt:lpstr>
      <vt:lpstr>รายชื่อพร้อมวันบรรจุ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LA-OR-RI</dc:creator>
  <cp:lastModifiedBy>P_MOLL</cp:lastModifiedBy>
  <cp:lastPrinted>2022-02-15T08:22:38Z</cp:lastPrinted>
  <dcterms:created xsi:type="dcterms:W3CDTF">2016-05-10T04:18:47Z</dcterms:created>
  <dcterms:modified xsi:type="dcterms:W3CDTF">2023-06-23T01:37:31Z</dcterms:modified>
</cp:coreProperties>
</file>